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hibi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0.0000"/>
    <numFmt numFmtId="166" formatCode="$#,##0"/>
  </numFmts>
  <fonts count="2">
    <font>
      <name val="Calibri"/>
      <family val="2"/>
      <color theme="1"/>
      <sz val="11"/>
      <scheme val="minor"/>
    </font>
    <font>
      <b val="1"/>
    </font>
  </fonts>
  <fills count="7">
    <fill>
      <patternFill/>
    </fill>
    <fill>
      <patternFill patternType="gray125"/>
    </fill>
    <fill>
      <patternFill patternType="solid">
        <fgColor rgb="00EA9892"/>
        <bgColor rgb="00EA9892"/>
      </patternFill>
    </fill>
    <fill>
      <patternFill patternType="solid">
        <fgColor rgb="00FFFF00"/>
        <bgColor rgb="00FFFF00"/>
      </patternFill>
    </fill>
    <fill>
      <patternFill patternType="solid">
        <fgColor rgb="00E2EFDA"/>
        <bgColor rgb="00E2EFDA"/>
      </patternFill>
    </fill>
    <fill>
      <patternFill patternType="solid">
        <fgColor rgb="00BDD7EE"/>
        <bgColor rgb="00BDD7EE"/>
      </patternFill>
    </fill>
    <fill>
      <patternFill patternType="solid">
        <fgColor rgb="00EDEDED"/>
        <bgColor rgb="00EDEDED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</border>
    <border>
      <top style="double"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4" fontId="0" fillId="0" borderId="0" applyAlignment="1" pivotButton="0" quotePrefix="0" xfId="0">
      <alignment horizontal="center" vertical="center"/>
    </xf>
    <xf numFmtId="166" fontId="0" fillId="0" borderId="0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bottom"/>
    </xf>
    <xf numFmtId="0" fontId="1" fillId="0" borderId="1" applyAlignment="1" pivotButton="0" quotePrefix="0" xfId="0">
      <alignment horizontal="center" vertical="bottom" wrapText="1"/>
    </xf>
    <xf numFmtId="0" fontId="1" fillId="2" borderId="1" applyAlignment="1" pivotButton="0" quotePrefix="0" xfId="0">
      <alignment horizontal="center" vertical="bottom" wrapText="1"/>
    </xf>
    <xf numFmtId="0" fontId="1" fillId="3" borderId="1" applyAlignment="1" pivotButton="0" quotePrefix="0" xfId="0">
      <alignment horizontal="center" vertical="bottom" wrapText="1"/>
    </xf>
    <xf numFmtId="0" fontId="1" fillId="4" borderId="1" applyAlignment="1" pivotButton="0" quotePrefix="0" xfId="0">
      <alignment horizontal="center" vertical="bottom" wrapText="1"/>
    </xf>
    <xf numFmtId="0" fontId="1" fillId="5" borderId="1" applyAlignment="1" pivotButton="0" quotePrefix="0" xfId="0">
      <alignment horizontal="center" vertical="bottom" wrapText="1"/>
    </xf>
    <xf numFmtId="0" fontId="1" fillId="6" borderId="1" applyAlignment="1" pivotButton="0" quotePrefix="0" xfId="0">
      <alignment horizontal="center" vertical="bottom" wrapText="1"/>
    </xf>
    <xf numFmtId="4" fontId="0" fillId="0" borderId="0" applyAlignment="1" pivotButton="0" quotePrefix="0" xfId="0">
      <alignment horizontal="center" vertical="center"/>
    </xf>
    <xf numFmtId="1" fontId="0" fillId="0" borderId="0" applyAlignment="1" pivotButton="0" quotePrefix="0" xfId="0">
      <alignment horizontal="center" vertical="center"/>
    </xf>
    <xf numFmtId="0" fontId="0" fillId="2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4" fontId="0" fillId="3" borderId="0" applyAlignment="1" pivotButton="0" quotePrefix="0" xfId="0">
      <alignment horizontal="center" vertical="center"/>
    </xf>
    <xf numFmtId="4" fontId="0" fillId="4" borderId="0" applyAlignment="1" pivotButton="0" quotePrefix="0" xfId="0">
      <alignment horizontal="center" vertical="center"/>
    </xf>
    <xf numFmtId="0" fontId="0" fillId="5" borderId="0" applyAlignment="1" pivotButton="0" quotePrefix="0" xfId="0">
      <alignment horizontal="center" vertical="center"/>
    </xf>
    <xf numFmtId="0" fontId="0" fillId="6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4" fontId="0" fillId="5" borderId="0" applyAlignment="1" pivotButton="0" quotePrefix="0" xfId="0">
      <alignment horizontal="center" vertical="center"/>
    </xf>
    <xf numFmtId="4" fontId="0" fillId="6" borderId="0" applyAlignment="1" pivotButton="0" quotePrefix="0" xfId="0">
      <alignment horizontal="center" vertical="center"/>
    </xf>
    <xf numFmtId="0" fontId="0" fillId="4" borderId="0" applyAlignment="1" pivotButton="0" quotePrefix="0" xfId="0">
      <alignment horizontal="center" vertical="center"/>
    </xf>
    <xf numFmtId="4" fontId="0" fillId="2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 vertical="center"/>
    </xf>
    <xf numFmtId="0" fontId="0" fillId="2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0" fillId="0" borderId="2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4" fontId="1" fillId="0" borderId="2" applyAlignment="1" pivotButton="0" quotePrefix="0" xfId="0">
      <alignment horizontal="center" vertical="center"/>
    </xf>
    <xf numFmtId="164" fontId="1" fillId="0" borderId="2" applyAlignment="1" pivotButton="0" quotePrefix="0" xfId="0">
      <alignment horizontal="center" vertical="center"/>
    </xf>
    <xf numFmtId="165" fontId="1" fillId="0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42"/>
  <sheetViews>
    <sheetView workbookViewId="0">
      <pane xSplit="1" ySplit="2" topLeftCell="B3" activePane="bottomRight" state="frozen"/>
      <selection pane="topRight"/>
      <selection pane="bottomLeft"/>
      <selection pane="bottom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35" customWidth="1" min="2" max="2"/>
    <col width="30" customWidth="1" min="3" max="3"/>
    <col width="25" customWidth="1" min="4" max="4"/>
    <col width="12" customWidth="1" min="5" max="5"/>
    <col width="8" customWidth="1" min="6" max="6"/>
    <col width="8" customWidth="1" min="7" max="7"/>
    <col width="8" customWidth="1" min="8" max="8"/>
    <col width="13" customWidth="1" min="9" max="9"/>
    <col hidden="1" width="13" customWidth="1" min="10" max="10"/>
    <col width="15" customWidth="1" min="11" max="11"/>
    <col width="15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4.1" customWidth="1" min="23" max="23"/>
    <col width="14.1" customWidth="1" min="24" max="24"/>
    <col width="13" customWidth="1" min="25" max="25"/>
    <col width="15" customWidth="1" min="26" max="26"/>
    <col width="13" customWidth="1" min="27" max="27"/>
    <col width="13" customWidth="1" min="28" max="28"/>
    <col width="13" customWidth="1" min="29" max="29"/>
    <col width="13" customWidth="1" min="30" max="30"/>
    <col width="13" customWidth="1" min="31" max="31"/>
    <col width="13" customWidth="1" min="32" max="32"/>
    <col width="13" customWidth="1" min="33" max="33"/>
    <col width="13" customWidth="1" min="34" max="34"/>
    <col width="15" customWidth="1" min="35" max="35"/>
    <col width="13" customWidth="1" min="36" max="36"/>
    <col width="15" customWidth="1" min="37" max="37"/>
  </cols>
  <sheetData>
    <row r="1" ht="15" customHeight="1">
      <c r="N1" s="2" t="n">
        <v>5181</v>
      </c>
      <c r="P1" s="2" t="n">
        <v>4175</v>
      </c>
      <c r="R1" s="2" t="n">
        <v>2642</v>
      </c>
      <c r="T1" s="2" t="n">
        <v>792.6</v>
      </c>
      <c r="V1" s="2" t="n">
        <v>792.6</v>
      </c>
      <c r="X1" s="2" t="n">
        <v>317.04</v>
      </c>
      <c r="Z1" s="2" t="n">
        <v>3340</v>
      </c>
      <c r="AB1" s="2" t="n">
        <v>5588.4</v>
      </c>
      <c r="AD1" s="2" t="n">
        <v>9314</v>
      </c>
      <c r="AF1" s="2" t="n">
        <v>1</v>
      </c>
      <c r="AK1" s="3" t="n">
        <v>100000</v>
      </c>
    </row>
    <row r="2" ht="67.90000000000001" customHeight="1">
      <c r="A2" s="4" t="inlineStr">
        <is>
          <t>PIN</t>
        </is>
      </c>
      <c r="B2" s="4" t="inlineStr">
        <is>
          <t>NAME</t>
        </is>
      </c>
      <c r="C2" s="5" t="inlineStr">
        <is>
          <t>OWNER ADDRESS</t>
        </is>
      </c>
      <c r="D2" s="5" t="inlineStr">
        <is>
          <t>CITY STATE ZIP</t>
        </is>
      </c>
      <c r="E2" s="4" t="inlineStr">
        <is>
          <t>DESCRIPTION</t>
        </is>
      </c>
      <c r="F2" s="4" t="inlineStr">
        <is>
          <t>SEC</t>
        </is>
      </c>
      <c r="G2" s="4" t="inlineStr">
        <is>
          <t>TWP</t>
        </is>
      </c>
      <c r="H2" s="4" t="inlineStr">
        <is>
          <t>RANGE</t>
        </is>
      </c>
      <c r="I2" s="5" t="inlineStr">
        <is>
          <t>PARCEL ACRES</t>
        </is>
      </c>
      <c r="J2" s="5" t="inlineStr">
        <is>
          <t>ACRES IN TRACT</t>
        </is>
      </c>
      <c r="K2" s="5" t="inlineStr">
        <is>
          <t>TOTAL BENEFITED ACRES</t>
        </is>
      </c>
      <c r="L2" s="5" t="inlineStr">
        <is>
          <t>ACRES IN WATERSHED NOT BENEFITED</t>
        </is>
      </c>
      <c r="M2" s="6" t="inlineStr">
        <is>
          <t>CLASS 1 ACRES</t>
        </is>
      </c>
      <c r="N2" s="5" t="inlineStr">
        <is>
          <t>CLASS 1 BENEFIT</t>
        </is>
      </c>
      <c r="O2" s="7" t="inlineStr">
        <is>
          <t>CLASS 2 ACRES</t>
        </is>
      </c>
      <c r="P2" s="5" t="inlineStr">
        <is>
          <t>CLASS 2 BENEFIT</t>
        </is>
      </c>
      <c r="Q2" s="8" t="inlineStr">
        <is>
          <t>CLASS 3 ACRES</t>
        </is>
      </c>
      <c r="R2" s="5" t="inlineStr">
        <is>
          <t>CLASS 3 BENEFIT</t>
        </is>
      </c>
      <c r="S2" s="9" t="inlineStr">
        <is>
          <t>CLASS 4 ACRES</t>
        </is>
      </c>
      <c r="T2" s="5" t="inlineStr">
        <is>
          <t>CLASS 4 BENEFIT</t>
        </is>
      </c>
      <c r="U2" s="5" t="inlineStr">
        <is>
          <t>INDUSTRIAL ACRES</t>
        </is>
      </c>
      <c r="V2" s="5" t="inlineStr">
        <is>
          <t>INDUSTRIAL BENEFIT</t>
        </is>
      </c>
      <c r="W2" s="10" t="inlineStr">
        <is>
          <t>RESIDENTIAL ACRES</t>
        </is>
      </c>
      <c r="X2" s="5" t="inlineStr">
        <is>
          <t>RESIDENTIAL BENEFIT</t>
        </is>
      </c>
      <c r="Y2" s="10" t="inlineStr">
        <is>
          <t>ROAD ACRES</t>
        </is>
      </c>
      <c r="Z2" s="5" t="inlineStr">
        <is>
          <t>ROAD BENEFIT</t>
        </is>
      </c>
      <c r="AA2" s="5" t="inlineStr">
        <is>
          <t>SUBPRIME GRASS STRIP ACRES</t>
        </is>
      </c>
      <c r="AB2" s="5" t="inlineStr">
        <is>
          <t>SUBPRIME GRASS STRIP DAMAGES</t>
        </is>
      </c>
      <c r="AC2" s="5" t="inlineStr">
        <is>
          <t>PRIME GRASS STRIP ACRES</t>
        </is>
      </c>
      <c r="AD2" s="5" t="inlineStr">
        <is>
          <t>PRIME GRASS STRIP DAMAGES</t>
        </is>
      </c>
      <c r="AE2" s="5" t="inlineStr">
        <is>
          <t>WETLAND BUFFER STRIP ACRES</t>
        </is>
      </c>
      <c r="AF2" s="5" t="inlineStr">
        <is>
          <t>WETLAND BUFFER STRIP DAMAGES</t>
        </is>
      </c>
      <c r="AG2" s="5" t="inlineStr">
        <is>
          <t>DITCH ACRES</t>
        </is>
      </c>
      <c r="AH2" s="5" t="inlineStr">
        <is>
          <t>NON BENEFITED ACRES</t>
        </is>
      </c>
      <c r="AI2" s="5" t="inlineStr">
        <is>
          <t>TOTAL PARCEL BENEFITS</t>
        </is>
      </c>
      <c r="AJ2" s="5" t="inlineStr">
        <is>
          <t>PERCENT TOTAL BENEFITS</t>
        </is>
      </c>
      <c r="AK2" s="5">
        <f>"NOTIONAL AMOUNT OF $"&amp;TEXT($AK$1,"#,##0")&amp;" ASSESSMENT"</f>
        <v/>
      </c>
    </row>
    <row r="3">
      <c r="A3" s="11" t="inlineStr">
        <is>
          <t>13.05.3.25.002</t>
        </is>
      </c>
      <c r="B3" s="11" t="inlineStr">
        <is>
          <t>KELLY R KUBALL</t>
        </is>
      </c>
      <c r="C3" s="11" t="inlineStr">
        <is>
          <t>8201 BIRMINGHAM ST</t>
        </is>
      </c>
      <c r="D3" s="11" t="inlineStr">
        <is>
          <t>BAKERSFIELD CA 93311</t>
        </is>
      </c>
      <c r="E3" s="11" t="inlineStr">
        <is>
          <t>SW SW</t>
        </is>
      </c>
      <c r="F3" s="12" t="n">
        <v>5</v>
      </c>
      <c r="G3" s="12" t="n">
        <v>109</v>
      </c>
      <c r="H3" s="12" t="n">
        <v>22</v>
      </c>
      <c r="I3" s="11" t="n">
        <v>75</v>
      </c>
      <c r="J3" s="11" t="n">
        <v>11.46</v>
      </c>
      <c r="K3" s="11">
        <f>SUM(M3,O3,Q3,S3,U3,W3)</f>
        <v/>
      </c>
      <c r="L3" s="11">
        <f>SUM(AA3,AC3,AE3,AG3,AH3)</f>
        <v/>
      </c>
      <c r="M3" s="13" t="n"/>
      <c r="N3" s="14" t="n"/>
      <c r="O3" s="15" t="n">
        <v>0.06</v>
      </c>
      <c r="P3" s="2" t="n">
        <v>219.1874999999999</v>
      </c>
      <c r="Q3" s="16" t="n">
        <v>10.78</v>
      </c>
      <c r="R3" s="2" t="n">
        <v>24920.66499999998</v>
      </c>
      <c r="S3" s="17" t="n"/>
      <c r="T3" s="14" t="n"/>
      <c r="U3" s="14" t="n"/>
      <c r="V3" s="14" t="n"/>
      <c r="W3" s="18" t="n"/>
      <c r="X3" s="14" t="n"/>
      <c r="Y3" s="18" t="inlineStr"/>
      <c r="Z3" s="14" t="inlineStr"/>
      <c r="AA3" s="14" t="n"/>
      <c r="AB3" s="14" t="n"/>
      <c r="AC3" s="14" t="n"/>
      <c r="AD3" s="14" t="n"/>
      <c r="AE3" s="14" t="n"/>
      <c r="AF3" s="14" t="n"/>
      <c r="AG3" s="14" t="n"/>
      <c r="AH3" s="11" t="n">
        <v>0.63</v>
      </c>
      <c r="AI3" s="2">
        <f>SUM(N3,P3,R3,T3,V3,X3,Z3)</f>
        <v/>
      </c>
      <c r="AJ3" s="19">
        <f>IFERROR(AI3/$AI$39*100,0)</f>
        <v/>
      </c>
      <c r="AK3" s="2">
        <f>IFERROR(AJ3/100*$AK$1,0)</f>
        <v/>
      </c>
    </row>
    <row r="4">
      <c r="A4" s="11" t="inlineStr">
        <is>
          <t>13.05.3.75.003</t>
        </is>
      </c>
      <c r="B4" s="11" t="inlineStr">
        <is>
          <t>KEVIN A KUBALL</t>
        </is>
      </c>
      <c r="C4" s="11" t="inlineStr">
        <is>
          <t>22750 INDEPENDENCE AVE</t>
        </is>
      </c>
      <c r="D4" s="11" t="inlineStr">
        <is>
          <t>MORRISTOWN MN  55052</t>
        </is>
      </c>
      <c r="E4" s="11" t="inlineStr">
        <is>
          <t>SE SW</t>
        </is>
      </c>
      <c r="F4" s="12" t="n">
        <v>5</v>
      </c>
      <c r="G4" s="12" t="n">
        <v>109</v>
      </c>
      <c r="H4" s="12" t="n">
        <v>22</v>
      </c>
      <c r="I4" s="11" t="n">
        <v>40</v>
      </c>
      <c r="J4" s="11" t="n">
        <v>11.49</v>
      </c>
      <c r="K4" s="11">
        <f>SUM(M4,O4,Q4,S4,U4,W4)</f>
        <v/>
      </c>
      <c r="L4" s="11">
        <f>SUM(AA4,AC4,AE4,AG4,AH4)</f>
        <v/>
      </c>
      <c r="M4" s="13" t="n"/>
      <c r="N4" s="14" t="n"/>
      <c r="O4" s="20" t="n"/>
      <c r="P4" s="14" t="n"/>
      <c r="Q4" s="16" t="n">
        <v>11.14</v>
      </c>
      <c r="R4" s="2" t="n">
        <v>25752.89499999999</v>
      </c>
      <c r="S4" s="17" t="n"/>
      <c r="T4" s="14" t="n"/>
      <c r="U4" s="14" t="n"/>
      <c r="V4" s="14" t="n"/>
      <c r="W4" s="18" t="n"/>
      <c r="X4" s="14" t="n"/>
      <c r="Y4" s="18" t="inlineStr"/>
      <c r="Z4" s="14" t="inlineStr"/>
      <c r="AA4" s="14" t="n"/>
      <c r="AB4" s="14" t="n"/>
      <c r="AC4" s="14" t="n"/>
      <c r="AD4" s="14" t="n"/>
      <c r="AE4" s="14" t="n"/>
      <c r="AF4" s="14" t="n"/>
      <c r="AG4" s="14" t="n"/>
      <c r="AH4" s="11" t="n">
        <v>0.37</v>
      </c>
      <c r="AI4" s="2">
        <f>SUM(N4,P4,R4,T4,V4,X4,Z4)</f>
        <v/>
      </c>
      <c r="AJ4" s="19">
        <f>IFERROR(AI4/$AI$39*100,0)</f>
        <v/>
      </c>
      <c r="AK4" s="2">
        <f>IFERROR(AJ4/100*$AK$1,0)</f>
        <v/>
      </c>
    </row>
    <row r="5">
      <c r="A5" s="11" t="inlineStr">
        <is>
          <t>13.07.1.00.001</t>
        </is>
      </c>
      <c r="B5" s="11" t="inlineStr">
        <is>
          <t>NATHAN R &amp; SHANNON R KUBALL</t>
        </is>
      </c>
      <c r="C5" s="11" t="inlineStr">
        <is>
          <t>22156 LAKE AVE</t>
        </is>
      </c>
      <c r="D5" s="11" t="inlineStr">
        <is>
          <t>WATERVILLE MN  56096</t>
        </is>
      </c>
      <c r="E5" s="11" t="inlineStr">
        <is>
          <t>NE NE</t>
        </is>
      </c>
      <c r="F5" s="12" t="n">
        <v>7</v>
      </c>
      <c r="G5" s="12" t="n">
        <v>109</v>
      </c>
      <c r="H5" s="12" t="n">
        <v>22</v>
      </c>
      <c r="I5" s="11" t="n">
        <v>3</v>
      </c>
      <c r="J5" s="11" t="n">
        <v>0.65</v>
      </c>
      <c r="K5" s="11">
        <f>SUM(M5,O5,Q5,S5,U5,W5)</f>
        <v/>
      </c>
      <c r="L5" s="11">
        <f>SUM(AA5,AC5,AE5,AG5,AH5)</f>
        <v/>
      </c>
      <c r="M5" s="13" t="n"/>
      <c r="N5" s="14" t="n"/>
      <c r="O5" s="20" t="n"/>
      <c r="P5" s="14" t="n"/>
      <c r="Q5" s="16" t="n">
        <v>0.02</v>
      </c>
      <c r="R5" s="2" t="n">
        <v>46.23500000000001</v>
      </c>
      <c r="S5" s="21" t="n">
        <v>0.11</v>
      </c>
      <c r="T5" s="2" t="n">
        <v>76.28775000000002</v>
      </c>
      <c r="U5" s="14" t="n"/>
      <c r="V5" s="14" t="n"/>
      <c r="W5" s="22" t="n">
        <v>0.35</v>
      </c>
      <c r="X5" s="2" t="n">
        <v>87.38415000000001</v>
      </c>
      <c r="Y5" s="18" t="inlineStr"/>
      <c r="Z5" s="14" t="inlineStr"/>
      <c r="AA5" s="14" t="n"/>
      <c r="AB5" s="14" t="n"/>
      <c r="AC5" s="14" t="n"/>
      <c r="AD5" s="14" t="n"/>
      <c r="AE5" s="14" t="n"/>
      <c r="AF5" s="14" t="n"/>
      <c r="AG5" s="14" t="n"/>
      <c r="AH5" s="11" t="n">
        <v>0.17</v>
      </c>
      <c r="AI5" s="2">
        <f>SUM(N5,P5,R5,T5,V5,X5,Z5)</f>
        <v/>
      </c>
      <c r="AJ5" s="19">
        <f>IFERROR(AI5/$AI$39*100,0)</f>
        <v/>
      </c>
      <c r="AK5" s="2">
        <f>IFERROR(AJ5/100*$AK$1,0)</f>
        <v/>
      </c>
    </row>
    <row r="6">
      <c r="A6" s="11" t="inlineStr">
        <is>
          <t>13.07.1.25.002</t>
        </is>
      </c>
      <c r="B6" s="11" t="inlineStr">
        <is>
          <t>NATHAN &amp; SHANNON KUBALL</t>
        </is>
      </c>
      <c r="C6" s="11" t="inlineStr">
        <is>
          <t>22156 LAKE AVE</t>
        </is>
      </c>
      <c r="D6" s="11" t="inlineStr">
        <is>
          <t>WATERVILLE MN 56096</t>
        </is>
      </c>
      <c r="E6" s="11" t="inlineStr">
        <is>
          <t>NE NE</t>
        </is>
      </c>
      <c r="F6" s="12" t="n">
        <v>7</v>
      </c>
      <c r="G6" s="12" t="n">
        <v>109</v>
      </c>
      <c r="H6" s="12" t="n">
        <v>22</v>
      </c>
      <c r="I6" s="11" t="n">
        <v>135</v>
      </c>
      <c r="J6" s="11" t="n">
        <v>0.16</v>
      </c>
      <c r="K6" s="11">
        <f>SUM(M6,O6,Q6,S6,U6,W6)</f>
        <v/>
      </c>
      <c r="L6" s="11">
        <f>SUM(AA6,AC6,AE6,AG6,AH6)</f>
        <v/>
      </c>
      <c r="M6" s="13" t="n"/>
      <c r="N6" s="14" t="n"/>
      <c r="O6" s="20" t="n"/>
      <c r="P6" s="14" t="n"/>
      <c r="Q6" s="16" t="n">
        <v>0.03</v>
      </c>
      <c r="R6" s="2" t="n">
        <v>69.35250000000003</v>
      </c>
      <c r="S6" s="21" t="n">
        <v>0.13</v>
      </c>
      <c r="T6" s="2" t="n">
        <v>90.15825000000007</v>
      </c>
      <c r="U6" s="14" t="n"/>
      <c r="V6" s="14" t="n"/>
      <c r="W6" s="18" t="n"/>
      <c r="X6" s="14" t="n"/>
      <c r="Y6" s="18" t="inlineStr"/>
      <c r="Z6" s="14" t="inlineStr"/>
      <c r="AA6" s="14" t="n"/>
      <c r="AB6" s="14" t="n"/>
      <c r="AC6" s="14" t="n"/>
      <c r="AD6" s="14" t="n"/>
      <c r="AE6" s="14" t="n"/>
      <c r="AF6" s="14" t="n"/>
      <c r="AG6" s="14" t="n"/>
      <c r="AH6" s="14" t="n"/>
      <c r="AI6" s="2">
        <f>SUM(N6,P6,R6,T6,V6,X6,Z6)</f>
        <v/>
      </c>
      <c r="AJ6" s="19">
        <f>IFERROR(AI6/$AI$39*100,0)</f>
        <v/>
      </c>
      <c r="AK6" s="2">
        <f>IFERROR(AJ6/100*$AK$1,0)</f>
        <v/>
      </c>
    </row>
    <row r="7">
      <c r="A7" s="11" t="inlineStr">
        <is>
          <t>13.07.1.25.002</t>
        </is>
      </c>
      <c r="B7" s="11" t="inlineStr">
        <is>
          <t>NATHAN &amp; SHANNON KUBALL</t>
        </is>
      </c>
      <c r="C7" s="11" t="inlineStr">
        <is>
          <t>22156 LAKE AVE</t>
        </is>
      </c>
      <c r="D7" s="11" t="inlineStr">
        <is>
          <t>WATERVILLE MN 56096</t>
        </is>
      </c>
      <c r="E7" s="11" t="inlineStr">
        <is>
          <t>SE NE</t>
        </is>
      </c>
      <c r="F7" s="12" t="n">
        <v>7</v>
      </c>
      <c r="G7" s="12" t="n">
        <v>109</v>
      </c>
      <c r="H7" s="12" t="n">
        <v>22</v>
      </c>
      <c r="I7" s="11" t="n">
        <v>135</v>
      </c>
      <c r="J7" s="11" t="n">
        <v>2.96</v>
      </c>
      <c r="K7" s="11">
        <f>SUM(M7,O7,Q7,S7,U7,W7)</f>
        <v/>
      </c>
      <c r="L7" s="11">
        <f>SUM(AA7,AC7,AE7,AG7,AH7)</f>
        <v/>
      </c>
      <c r="M7" s="13" t="n"/>
      <c r="N7" s="14" t="n"/>
      <c r="O7" s="20" t="n"/>
      <c r="P7" s="14" t="n"/>
      <c r="Q7" s="16" t="n">
        <v>0.64</v>
      </c>
      <c r="R7" s="2" t="n">
        <v>1479.52</v>
      </c>
      <c r="S7" s="21" t="n">
        <v>1.81</v>
      </c>
      <c r="T7" s="2" t="n">
        <v>1255.28025</v>
      </c>
      <c r="U7" s="14" t="n"/>
      <c r="V7" s="14" t="n"/>
      <c r="W7" s="22" t="n">
        <v>0.18</v>
      </c>
      <c r="X7" s="2" t="n">
        <v>44.94042</v>
      </c>
      <c r="Y7" s="18" t="inlineStr"/>
      <c r="Z7" s="14" t="inlineStr"/>
      <c r="AA7" s="14" t="n"/>
      <c r="AB7" s="14" t="n"/>
      <c r="AC7" s="14" t="n"/>
      <c r="AD7" s="14" t="n"/>
      <c r="AE7" s="14" t="n"/>
      <c r="AF7" s="14" t="n"/>
      <c r="AG7" s="14" t="n"/>
      <c r="AH7" s="11" t="n">
        <v>0.32</v>
      </c>
      <c r="AI7" s="2">
        <f>SUM(N7,P7,R7,T7,V7,X7,Z7)</f>
        <v/>
      </c>
      <c r="AJ7" s="19">
        <f>IFERROR(AI7/$AI$39*100,0)</f>
        <v/>
      </c>
      <c r="AK7" s="2">
        <f>IFERROR(AJ7/100*$AK$1,0)</f>
        <v/>
      </c>
    </row>
    <row r="8">
      <c r="A8" s="11" t="inlineStr">
        <is>
          <t>13.07.1.75.001</t>
        </is>
      </c>
      <c r="B8" s="11" t="inlineStr">
        <is>
          <t>DEBORAH A KUBALL</t>
        </is>
      </c>
      <c r="C8" s="11" t="inlineStr">
        <is>
          <t>22354 LAKE AVE</t>
        </is>
      </c>
      <c r="D8" s="11" t="inlineStr">
        <is>
          <t>WATERVILLE MN 56096</t>
        </is>
      </c>
      <c r="E8" s="11" t="inlineStr">
        <is>
          <t>SE NE</t>
        </is>
      </c>
      <c r="F8" s="12" t="n">
        <v>7</v>
      </c>
      <c r="G8" s="12" t="n">
        <v>109</v>
      </c>
      <c r="H8" s="12" t="n">
        <v>22</v>
      </c>
      <c r="I8" s="11" t="n">
        <v>2</v>
      </c>
      <c r="J8" s="11" t="n">
        <v>2</v>
      </c>
      <c r="K8" s="11">
        <f>SUM(M8,O8,Q8,S8,U8,W8)</f>
        <v/>
      </c>
      <c r="L8" s="11">
        <f>SUM(AA8,AC8,AE8,AG8,AH8)</f>
        <v/>
      </c>
      <c r="M8" s="13" t="n"/>
      <c r="N8" s="14" t="n"/>
      <c r="O8" s="20" t="n"/>
      <c r="P8" s="14" t="n"/>
      <c r="Q8" s="23" t="n"/>
      <c r="R8" s="14" t="n"/>
      <c r="S8" s="17" t="n"/>
      <c r="T8" s="14" t="n"/>
      <c r="U8" s="14" t="n"/>
      <c r="V8" s="14" t="n"/>
      <c r="W8" s="22" t="n">
        <v>2</v>
      </c>
      <c r="X8" s="2" t="n">
        <v>501.2291884887198</v>
      </c>
      <c r="Y8" s="18" t="inlineStr"/>
      <c r="Z8" s="14" t="inlineStr"/>
      <c r="AA8" s="14" t="n"/>
      <c r="AB8" s="14" t="n"/>
      <c r="AC8" s="14" t="n"/>
      <c r="AD8" s="14" t="n"/>
      <c r="AE8" s="14" t="n"/>
      <c r="AF8" s="14" t="n"/>
      <c r="AG8" s="14" t="n"/>
      <c r="AH8" s="14" t="n"/>
      <c r="AI8" s="2">
        <f>SUM(N8,P8,R8,T8,V8,X8,Z8)</f>
        <v/>
      </c>
      <c r="AJ8" s="19">
        <f>IFERROR(AI8/$AI$39*100,0)</f>
        <v/>
      </c>
      <c r="AK8" s="2">
        <f>IFERROR(AJ8/100*$AK$1,0)</f>
        <v/>
      </c>
    </row>
    <row r="9">
      <c r="A9" s="11" t="inlineStr">
        <is>
          <t>13.07.4.00.002</t>
        </is>
      </c>
      <c r="B9" s="11" t="inlineStr">
        <is>
          <t>SAEMROW DAIRY</t>
        </is>
      </c>
      <c r="C9" s="11" t="inlineStr">
        <is>
          <t>22490 LAKE AVE</t>
        </is>
      </c>
      <c r="D9" s="11" t="inlineStr">
        <is>
          <t>WATERVILLE MN  56096</t>
        </is>
      </c>
      <c r="E9" s="11" t="inlineStr">
        <is>
          <t>NE SE</t>
        </is>
      </c>
      <c r="F9" s="12" t="n">
        <v>7</v>
      </c>
      <c r="G9" s="12" t="n">
        <v>109</v>
      </c>
      <c r="H9" s="12" t="n">
        <v>22</v>
      </c>
      <c r="I9" s="11" t="n">
        <v>55</v>
      </c>
      <c r="J9" s="11" t="n">
        <v>14.7</v>
      </c>
      <c r="K9" s="11">
        <f>SUM(M9,O9,Q9,S9,U9,W9)</f>
        <v/>
      </c>
      <c r="L9" s="11">
        <f>SUM(AA9,AC9,AE9,AG9,AH9)</f>
        <v/>
      </c>
      <c r="M9" s="13" t="n"/>
      <c r="N9" s="14" t="n"/>
      <c r="O9" s="20" t="n"/>
      <c r="P9" s="14" t="n"/>
      <c r="Q9" s="23" t="n"/>
      <c r="R9" s="14" t="n"/>
      <c r="S9" s="17" t="n"/>
      <c r="T9" s="14" t="n"/>
      <c r="U9" s="14" t="n"/>
      <c r="V9" s="14" t="n"/>
      <c r="W9" s="22" t="n">
        <v>14.73</v>
      </c>
      <c r="X9" s="2" t="n">
        <v>3878.357811505706</v>
      </c>
      <c r="Y9" s="18" t="inlineStr"/>
      <c r="Z9" s="14" t="inlineStr"/>
      <c r="AA9" s="14" t="n"/>
      <c r="AB9" s="14" t="n"/>
      <c r="AC9" s="14" t="n"/>
      <c r="AD9" s="14" t="n"/>
      <c r="AE9" s="14" t="n"/>
      <c r="AF9" s="14" t="n"/>
      <c r="AG9" s="14" t="n"/>
      <c r="AH9" s="14" t="n"/>
      <c r="AI9" s="2">
        <f>SUM(N9,P9,R9,T9,V9,X9,Z9)</f>
        <v/>
      </c>
      <c r="AJ9" s="19">
        <f>IFERROR(AI9/$AI$39*100,0)</f>
        <v/>
      </c>
      <c r="AK9" s="2">
        <f>IFERROR(AJ9/100*$AK$1,0)</f>
        <v/>
      </c>
    </row>
    <row r="10">
      <c r="A10" s="11" t="inlineStr">
        <is>
          <t>13.07.4.00.002</t>
        </is>
      </c>
      <c r="B10" s="11" t="inlineStr">
        <is>
          <t>SAEMROW DAIRY</t>
        </is>
      </c>
      <c r="C10" s="11" t="inlineStr">
        <is>
          <t>22490 LAKE AVE</t>
        </is>
      </c>
      <c r="D10" s="11" t="inlineStr">
        <is>
          <t>WATERVILLE MN  56096</t>
        </is>
      </c>
      <c r="E10" s="11" t="inlineStr">
        <is>
          <t>SE NE</t>
        </is>
      </c>
      <c r="F10" s="12" t="n">
        <v>7</v>
      </c>
      <c r="G10" s="12" t="n">
        <v>109</v>
      </c>
      <c r="H10" s="12" t="n">
        <v>22</v>
      </c>
      <c r="I10" s="11" t="n">
        <v>55</v>
      </c>
      <c r="J10" s="11" t="n">
        <v>1.19</v>
      </c>
      <c r="K10" s="11">
        <f>SUM(M10,O10,Q10,S10,U10,W10)</f>
        <v/>
      </c>
      <c r="L10" s="11">
        <f>SUM(AA10,AC10,AE10,AG10,AH10)</f>
        <v/>
      </c>
      <c r="M10" s="13" t="n"/>
      <c r="N10" s="14" t="n"/>
      <c r="O10" s="20" t="n"/>
      <c r="P10" s="14" t="n"/>
      <c r="Q10" s="23" t="n"/>
      <c r="R10" s="14" t="n"/>
      <c r="S10" s="17" t="n"/>
      <c r="T10" s="14" t="n"/>
      <c r="U10" s="14" t="n"/>
      <c r="V10" s="14" t="n"/>
      <c r="W10" s="22" t="n">
        <v>1.06</v>
      </c>
      <c r="X10" s="2" t="n">
        <v>273.8064094520042</v>
      </c>
      <c r="Y10" s="18" t="inlineStr"/>
      <c r="Z10" s="14" t="inlineStr"/>
      <c r="AA10" s="14" t="n"/>
      <c r="AB10" s="14" t="n"/>
      <c r="AC10" s="14" t="n"/>
      <c r="AD10" s="14" t="n"/>
      <c r="AE10" s="14" t="n"/>
      <c r="AF10" s="14" t="n"/>
      <c r="AG10" s="14" t="n"/>
      <c r="AH10" s="11" t="n">
        <v>0.13</v>
      </c>
      <c r="AI10" s="2">
        <f>SUM(N10,P10,R10,T10,V10,X10,Z10)</f>
        <v/>
      </c>
      <c r="AJ10" s="19">
        <f>IFERROR(AI10/$AI$39*100,0)</f>
        <v/>
      </c>
      <c r="AK10" s="2">
        <f>IFERROR(AJ10/100*$AK$1,0)</f>
        <v/>
      </c>
    </row>
    <row r="11">
      <c r="A11" s="11" t="inlineStr">
        <is>
          <t>13.07.4.75.002</t>
        </is>
      </c>
      <c r="B11" s="11" t="inlineStr">
        <is>
          <t>ROLAND R RUTZ TRUST</t>
        </is>
      </c>
      <c r="C11" s="11" t="inlineStr">
        <is>
          <t>13262 EMERSON TRL</t>
        </is>
      </c>
      <c r="D11" s="11" t="inlineStr">
        <is>
          <t>NORTHFIELD MN 55057</t>
        </is>
      </c>
      <c r="E11" s="11" t="inlineStr">
        <is>
          <t>SE SE</t>
        </is>
      </c>
      <c r="F11" s="12" t="n">
        <v>7</v>
      </c>
      <c r="G11" s="12" t="n">
        <v>109</v>
      </c>
      <c r="H11" s="12" t="n">
        <v>22</v>
      </c>
      <c r="I11" s="11" t="n">
        <v>75</v>
      </c>
      <c r="J11" s="11" t="n">
        <v>8.92</v>
      </c>
      <c r="K11" s="11">
        <f>SUM(M11,O11,Q11,S11,U11,W11)</f>
        <v/>
      </c>
      <c r="L11" s="11">
        <f>SUM(AA11,AC11,AE11,AG11,AH11)</f>
        <v/>
      </c>
      <c r="M11" s="13" t="n"/>
      <c r="N11" s="14" t="n"/>
      <c r="O11" s="20" t="n"/>
      <c r="P11" s="14" t="n"/>
      <c r="Q11" s="16" t="n">
        <v>0.33</v>
      </c>
      <c r="R11" s="2" t="n">
        <v>762.8775000000001</v>
      </c>
      <c r="S11" s="21" t="n">
        <v>8.550000000000001</v>
      </c>
      <c r="T11" s="2" t="n">
        <v>5929.638750000001</v>
      </c>
      <c r="U11" s="14" t="n"/>
      <c r="V11" s="14" t="n"/>
      <c r="W11" s="18" t="n"/>
      <c r="X11" s="14" t="n"/>
      <c r="Y11" s="18" t="inlineStr"/>
      <c r="Z11" s="14" t="inlineStr"/>
      <c r="AA11" s="14" t="n"/>
      <c r="AB11" s="14" t="n"/>
      <c r="AC11" s="14" t="n"/>
      <c r="AD11" s="14" t="n"/>
      <c r="AE11" s="14" t="n"/>
      <c r="AF11" s="14" t="n"/>
      <c r="AG11" s="14" t="n"/>
      <c r="AH11" s="14" t="n"/>
      <c r="AI11" s="2">
        <f>SUM(N11,P11,R11,T11,V11,X11,Z11)</f>
        <v/>
      </c>
      <c r="AJ11" s="19">
        <f>IFERROR(AI11/$AI$39*100,0)</f>
        <v/>
      </c>
      <c r="AK11" s="2">
        <f>IFERROR(AJ11/100*$AK$1,0)</f>
        <v/>
      </c>
    </row>
    <row r="12">
      <c r="A12" s="11" t="inlineStr">
        <is>
          <t>13.08.1.50.001</t>
        </is>
      </c>
      <c r="B12" s="11" t="inlineStr">
        <is>
          <t>KEVIN D &amp; KATHLEEN M KAWELL TRUST</t>
        </is>
      </c>
      <c r="C12" s="11" t="inlineStr">
        <is>
          <t>22393 KENT AVE</t>
        </is>
      </c>
      <c r="D12" s="11" t="inlineStr">
        <is>
          <t>MORRISTOWN MN 55052</t>
        </is>
      </c>
      <c r="E12" s="11" t="inlineStr">
        <is>
          <t>SW NE</t>
        </is>
      </c>
      <c r="F12" s="12" t="n">
        <v>8</v>
      </c>
      <c r="G12" s="12" t="n">
        <v>109</v>
      </c>
      <c r="H12" s="12" t="n">
        <v>22</v>
      </c>
      <c r="I12" s="11" t="n">
        <v>40</v>
      </c>
      <c r="J12" s="11" t="n">
        <v>2.91</v>
      </c>
      <c r="K12" s="11">
        <f>SUM(M12,O12,Q12,S12,U12,W12)</f>
        <v/>
      </c>
      <c r="L12" s="11">
        <f>SUM(AA12,AC12,AE12,AG12,AH12)</f>
        <v/>
      </c>
      <c r="M12" s="13" t="n"/>
      <c r="N12" s="14" t="n"/>
      <c r="O12" s="20" t="n"/>
      <c r="P12" s="14" t="n"/>
      <c r="Q12" s="23" t="n"/>
      <c r="R12" s="14" t="n"/>
      <c r="S12" s="17" t="n"/>
      <c r="T12" s="14" t="n"/>
      <c r="U12" s="14" t="n"/>
      <c r="V12" s="14" t="n"/>
      <c r="W12" s="22" t="n">
        <v>2.91</v>
      </c>
      <c r="X12" s="2" t="n">
        <v>807.2631000000001</v>
      </c>
      <c r="Y12" s="18" t="inlineStr"/>
      <c r="Z12" s="14" t="inlineStr"/>
      <c r="AA12" s="14" t="n"/>
      <c r="AB12" s="14" t="n"/>
      <c r="AC12" s="14" t="n"/>
      <c r="AD12" s="14" t="n"/>
      <c r="AE12" s="14" t="n"/>
      <c r="AF12" s="14" t="n"/>
      <c r="AG12" s="14" t="n"/>
      <c r="AH12" s="14" t="n"/>
      <c r="AI12" s="2">
        <f>SUM(N12,P12,R12,T12,V12,X12,Z12)</f>
        <v/>
      </c>
      <c r="AJ12" s="19">
        <f>IFERROR(AI12/$AI$39*100,0)</f>
        <v/>
      </c>
      <c r="AK12" s="2">
        <f>IFERROR(AJ12/100*$AK$1,0)</f>
        <v/>
      </c>
    </row>
    <row r="13">
      <c r="A13" s="11" t="inlineStr">
        <is>
          <t>13.08.2.00.001</t>
        </is>
      </c>
      <c r="B13" s="11" t="inlineStr">
        <is>
          <t>JOHN &amp; JO ANN KUBALL</t>
        </is>
      </c>
      <c r="C13" s="11" t="inlineStr">
        <is>
          <t>22124 KENT AVE</t>
        </is>
      </c>
      <c r="D13" s="11" t="inlineStr">
        <is>
          <t>MORRISTOWN MN 55052</t>
        </is>
      </c>
      <c r="E13" s="11" t="inlineStr">
        <is>
          <t>NE NW</t>
        </is>
      </c>
      <c r="F13" s="12" t="n">
        <v>8</v>
      </c>
      <c r="G13" s="12" t="n">
        <v>109</v>
      </c>
      <c r="H13" s="12" t="n">
        <v>22</v>
      </c>
      <c r="I13" s="11" t="n">
        <v>120</v>
      </c>
      <c r="J13" s="11" t="n">
        <v>30.84</v>
      </c>
      <c r="K13" s="11">
        <f>SUM(M13,O13,Q13,S13,U13,W13)</f>
        <v/>
      </c>
      <c r="L13" s="11">
        <f>SUM(AA13,AC13,AE13,AG13,AH13)</f>
        <v/>
      </c>
      <c r="M13" s="13" t="n"/>
      <c r="N13" s="14" t="n"/>
      <c r="O13" s="15" t="n">
        <v>4.55</v>
      </c>
      <c r="P13" s="2" t="n">
        <v>16621.71875</v>
      </c>
      <c r="Q13" s="16" t="n">
        <v>13.25</v>
      </c>
      <c r="R13" s="2" t="n">
        <v>30630.68749999999</v>
      </c>
      <c r="S13" s="17" t="n"/>
      <c r="T13" s="14" t="n"/>
      <c r="U13" s="14" t="n"/>
      <c r="V13" s="14" t="n"/>
      <c r="W13" s="22" t="n">
        <v>0.24</v>
      </c>
      <c r="X13" s="2" t="n">
        <v>66.5784</v>
      </c>
      <c r="Y13" s="18" t="inlineStr"/>
      <c r="Z13" s="14" t="inlineStr"/>
      <c r="AA13" s="14" t="n"/>
      <c r="AB13" s="14" t="n"/>
      <c r="AC13" s="14" t="n"/>
      <c r="AD13" s="14" t="n"/>
      <c r="AE13" s="14" t="n"/>
      <c r="AF13" s="14" t="n"/>
      <c r="AG13" s="14" t="n"/>
      <c r="AH13" s="11" t="n">
        <v>12.58</v>
      </c>
      <c r="AI13" s="2">
        <f>SUM(N13,P13,R13,T13,V13,X13,Z13)</f>
        <v/>
      </c>
      <c r="AJ13" s="19">
        <f>IFERROR(AI13/$AI$39*100,0)</f>
        <v/>
      </c>
      <c r="AK13" s="2">
        <f>IFERROR(AJ13/100*$AK$1,0)</f>
        <v/>
      </c>
    </row>
    <row r="14">
      <c r="A14" s="11" t="inlineStr">
        <is>
          <t>13.08.2.00.001</t>
        </is>
      </c>
      <c r="B14" s="11" t="inlineStr">
        <is>
          <t>JOHN &amp; JO ANN KUBALL</t>
        </is>
      </c>
      <c r="C14" s="11" t="inlineStr">
        <is>
          <t>22124 KENT AVE</t>
        </is>
      </c>
      <c r="D14" s="11" t="inlineStr">
        <is>
          <t>MORRISTOWN MN 55052</t>
        </is>
      </c>
      <c r="E14" s="11" t="inlineStr">
        <is>
          <t>NE SW</t>
        </is>
      </c>
      <c r="F14" s="12" t="n">
        <v>8</v>
      </c>
      <c r="G14" s="12" t="n">
        <v>109</v>
      </c>
      <c r="H14" s="12" t="n">
        <v>22</v>
      </c>
      <c r="I14" s="11" t="n">
        <v>120</v>
      </c>
      <c r="J14" s="11" t="n">
        <v>39.99</v>
      </c>
      <c r="K14" s="11">
        <f>SUM(M14,O14,Q14,S14,U14,W14)</f>
        <v/>
      </c>
      <c r="L14" s="11">
        <f>SUM(AA14,AC14,AE14,AG14,AH14)</f>
        <v/>
      </c>
      <c r="M14" s="24" t="n">
        <v>7.17</v>
      </c>
      <c r="N14" s="2" t="n">
        <v>32504.29874999999</v>
      </c>
      <c r="O14" s="15" t="n">
        <v>23.4</v>
      </c>
      <c r="P14" s="2" t="n">
        <v>85483.12499999999</v>
      </c>
      <c r="Q14" s="16" t="n">
        <v>4.34</v>
      </c>
      <c r="R14" s="2" t="n">
        <v>10032.995</v>
      </c>
      <c r="S14" s="17" t="n"/>
      <c r="T14" s="14" t="n"/>
      <c r="U14" s="14" t="n"/>
      <c r="V14" s="14" t="n"/>
      <c r="W14" s="18" t="n"/>
      <c r="X14" s="14" t="n"/>
      <c r="Y14" s="18" t="inlineStr"/>
      <c r="Z14" s="14" t="inlineStr"/>
      <c r="AA14" s="14" t="n"/>
      <c r="AB14" s="14" t="n"/>
      <c r="AC14" s="11" t="n">
        <v>0.61</v>
      </c>
      <c r="AD14" s="2">
        <f>AC14*$AD$1</f>
        <v/>
      </c>
      <c r="AE14" s="11" t="n">
        <v>0.16</v>
      </c>
      <c r="AF14" s="2">
        <f>AE14*$AF$1</f>
        <v/>
      </c>
      <c r="AG14" s="11" t="n">
        <v>0.89</v>
      </c>
      <c r="AH14" s="11" t="n">
        <v>3.37</v>
      </c>
      <c r="AI14" s="2">
        <f>SUM(N14,P14,R14,T14,V14,X14,Z14)</f>
        <v/>
      </c>
      <c r="AJ14" s="19">
        <f>IFERROR(AI14/$AI$39*100,0)</f>
        <v/>
      </c>
      <c r="AK14" s="2">
        <f>IFERROR(AJ14/100*$AK$1,0)</f>
        <v/>
      </c>
    </row>
    <row r="15">
      <c r="A15" s="11" t="inlineStr">
        <is>
          <t>13.08.2.00.001</t>
        </is>
      </c>
      <c r="B15" s="11" t="inlineStr">
        <is>
          <t>JOHN &amp; JO ANN KUBALL</t>
        </is>
      </c>
      <c r="C15" s="11" t="inlineStr">
        <is>
          <t>22124 KENT AVE</t>
        </is>
      </c>
      <c r="D15" s="11" t="inlineStr">
        <is>
          <t>MORRISTOWN MN 55052</t>
        </is>
      </c>
      <c r="E15" s="11" t="inlineStr">
        <is>
          <t>SE NW</t>
        </is>
      </c>
      <c r="F15" s="12" t="n">
        <v>8</v>
      </c>
      <c r="G15" s="12" t="n">
        <v>109</v>
      </c>
      <c r="H15" s="12" t="n">
        <v>22</v>
      </c>
      <c r="I15" s="11" t="n">
        <v>120</v>
      </c>
      <c r="J15" s="11" t="n">
        <v>39.19</v>
      </c>
      <c r="K15" s="11">
        <f>SUM(M15,O15,Q15,S15,U15,W15)</f>
        <v/>
      </c>
      <c r="L15" s="11">
        <f>SUM(AA15,AC15,AE15,AG15,AH15)</f>
        <v/>
      </c>
      <c r="M15" s="24" t="n">
        <v>1.74</v>
      </c>
      <c r="N15" s="2" t="n">
        <v>7888.0725</v>
      </c>
      <c r="O15" s="15" t="n">
        <v>15.37</v>
      </c>
      <c r="P15" s="2" t="n">
        <v>56148.53125</v>
      </c>
      <c r="Q15" s="16" t="n">
        <v>15.14</v>
      </c>
      <c r="R15" s="2" t="n">
        <v>34999.895</v>
      </c>
      <c r="S15" s="17" t="n"/>
      <c r="T15" s="14" t="n"/>
      <c r="U15" s="14" t="n"/>
      <c r="V15" s="14" t="n"/>
      <c r="W15" s="18" t="n"/>
      <c r="X15" s="14" t="n"/>
      <c r="Y15" s="18" t="inlineStr"/>
      <c r="Z15" s="14" t="inlineStr"/>
      <c r="AA15" s="14" t="n"/>
      <c r="AB15" s="14" t="n"/>
      <c r="AC15" s="14" t="n"/>
      <c r="AD15" s="14" t="n"/>
      <c r="AE15" s="14" t="n"/>
      <c r="AF15" s="14" t="n"/>
      <c r="AG15" s="14" t="n"/>
      <c r="AH15" s="11" t="n">
        <v>5.94</v>
      </c>
      <c r="AI15" s="2">
        <f>SUM(N15,P15,R15,T15,V15,X15,Z15)</f>
        <v/>
      </c>
      <c r="AJ15" s="19">
        <f>IFERROR(AI15/$AI$39*100,0)</f>
        <v/>
      </c>
      <c r="AK15" s="2">
        <f>IFERROR(AJ15/100*$AK$1,0)</f>
        <v/>
      </c>
    </row>
    <row r="16">
      <c r="A16" s="11" t="inlineStr">
        <is>
          <t>13.08.2.25.001</t>
        </is>
      </c>
      <c r="B16" s="11" t="inlineStr">
        <is>
          <t>LARRY J WALBURN</t>
        </is>
      </c>
      <c r="C16" s="11" t="inlineStr">
        <is>
          <t>22147 LAKE AVE</t>
        </is>
      </c>
      <c r="D16" s="11" t="inlineStr">
        <is>
          <t>WATERVILLE MN 56096</t>
        </is>
      </c>
      <c r="E16" s="11" t="inlineStr">
        <is>
          <t>NW NW</t>
        </is>
      </c>
      <c r="F16" s="12" t="n">
        <v>8</v>
      </c>
      <c r="G16" s="12" t="n">
        <v>109</v>
      </c>
      <c r="H16" s="12" t="n">
        <v>22</v>
      </c>
      <c r="I16" s="11" t="n">
        <v>5</v>
      </c>
      <c r="J16" s="11" t="n">
        <v>3.83</v>
      </c>
      <c r="K16" s="11">
        <f>SUM(M16,O16,Q16,S16,U16,W16)</f>
        <v/>
      </c>
      <c r="L16" s="11">
        <f>SUM(AA16,AC16,AE16,AG16,AH16)</f>
        <v/>
      </c>
      <c r="M16" s="13" t="n"/>
      <c r="N16" s="14" t="n"/>
      <c r="O16" s="15" t="n">
        <v>0.02</v>
      </c>
      <c r="P16" s="2" t="n">
        <v>73.06249999999999</v>
      </c>
      <c r="Q16" s="16" t="n">
        <v>0.96</v>
      </c>
      <c r="R16" s="2" t="n">
        <v>2219.279999999999</v>
      </c>
      <c r="S16" s="21" t="n">
        <v>0.06</v>
      </c>
      <c r="T16" s="2" t="n">
        <v>41.61149999999999</v>
      </c>
      <c r="U16" s="14" t="n"/>
      <c r="V16" s="14" t="n"/>
      <c r="W16" s="22" t="n">
        <v>2.48</v>
      </c>
      <c r="X16" s="2" t="n">
        <v>818.8137930726805</v>
      </c>
      <c r="Y16" s="18" t="inlineStr"/>
      <c r="Z16" s="14" t="inlineStr"/>
      <c r="AA16" s="14" t="n"/>
      <c r="AB16" s="14" t="n"/>
      <c r="AC16" s="14" t="n"/>
      <c r="AD16" s="14" t="n"/>
      <c r="AE16" s="14" t="n"/>
      <c r="AF16" s="14" t="n"/>
      <c r="AG16" s="14" t="n"/>
      <c r="AH16" s="11" t="n">
        <v>0.3</v>
      </c>
      <c r="AI16" s="2">
        <f>SUM(N16,P16,R16,T16,V16,X16,Z16)</f>
        <v/>
      </c>
      <c r="AJ16" s="19">
        <f>IFERROR(AI16/$AI$39*100,0)</f>
        <v/>
      </c>
      <c r="AK16" s="2">
        <f>IFERROR(AJ16/100*$AK$1,0)</f>
        <v/>
      </c>
    </row>
    <row r="17">
      <c r="A17" s="11" t="inlineStr">
        <is>
          <t>13.08.2.25.001</t>
        </is>
      </c>
      <c r="B17" s="11" t="inlineStr">
        <is>
          <t>LARRY J WALBURN</t>
        </is>
      </c>
      <c r="C17" s="11" t="inlineStr">
        <is>
          <t>22147 LAKE AVE</t>
        </is>
      </c>
      <c r="D17" s="11" t="inlineStr">
        <is>
          <t>WATERVILLE MN 56096</t>
        </is>
      </c>
      <c r="E17" s="11" t="inlineStr">
        <is>
          <t>SW NW</t>
        </is>
      </c>
      <c r="F17" s="12" t="n">
        <v>8</v>
      </c>
      <c r="G17" s="12" t="n">
        <v>109</v>
      </c>
      <c r="H17" s="12" t="n">
        <v>22</v>
      </c>
      <c r="I17" s="11" t="n">
        <v>5</v>
      </c>
      <c r="J17" s="11" t="n">
        <v>1.17</v>
      </c>
      <c r="K17" s="11">
        <f>SUM(M17,O17,Q17,S17,U17,W17)</f>
        <v/>
      </c>
      <c r="L17" s="11">
        <f>SUM(AA17,AC17,AE17,AG17,AH17)</f>
        <v/>
      </c>
      <c r="M17" s="13" t="n"/>
      <c r="N17" s="14" t="n"/>
      <c r="O17" s="15" t="n">
        <v>0.54</v>
      </c>
      <c r="P17" s="2" t="n">
        <v>1972.6875</v>
      </c>
      <c r="Q17" s="16" t="n">
        <v>0.11</v>
      </c>
      <c r="R17" s="2" t="n">
        <v>254.2925000000001</v>
      </c>
      <c r="S17" s="17" t="n"/>
      <c r="T17" s="14" t="n"/>
      <c r="U17" s="14" t="n"/>
      <c r="V17" s="14" t="n"/>
      <c r="W17" s="22" t="n">
        <v>0.51</v>
      </c>
      <c r="X17" s="2" t="n">
        <v>173.93607</v>
      </c>
      <c r="Y17" s="18" t="inlineStr"/>
      <c r="Z17" s="14" t="inlineStr"/>
      <c r="AA17" s="14" t="n"/>
      <c r="AB17" s="14" t="n"/>
      <c r="AC17" s="14" t="n"/>
      <c r="AD17" s="14" t="n"/>
      <c r="AE17" s="14" t="n"/>
      <c r="AF17" s="14" t="n"/>
      <c r="AG17" s="14" t="n"/>
      <c r="AH17" s="14" t="n"/>
      <c r="AI17" s="2">
        <f>SUM(N17,P17,R17,T17,V17,X17,Z17)</f>
        <v/>
      </c>
      <c r="AJ17" s="19">
        <f>IFERROR(AI17/$AI$39*100,0)</f>
        <v/>
      </c>
      <c r="AK17" s="2">
        <f>IFERROR(AJ17/100*$AK$1,0)</f>
        <v/>
      </c>
    </row>
    <row r="18">
      <c r="A18" s="11" t="inlineStr">
        <is>
          <t>13.08.2.50.001</t>
        </is>
      </c>
      <c r="B18" s="11" t="inlineStr">
        <is>
          <t>NATHAN &amp; SHANNON KUBALL</t>
        </is>
      </c>
      <c r="C18" s="11" t="inlineStr">
        <is>
          <t>22156 LAKE AVE</t>
        </is>
      </c>
      <c r="D18" s="11" t="inlineStr">
        <is>
          <t>WATERVILLE MN 56096</t>
        </is>
      </c>
      <c r="E18" s="11" t="inlineStr">
        <is>
          <t>NW NW</t>
        </is>
      </c>
      <c r="F18" s="12" t="n">
        <v>8</v>
      </c>
      <c r="G18" s="12" t="n">
        <v>109</v>
      </c>
      <c r="H18" s="12" t="n">
        <v>22</v>
      </c>
      <c r="I18" s="11" t="n">
        <v>75</v>
      </c>
      <c r="J18" s="11" t="n">
        <v>34.51</v>
      </c>
      <c r="K18" s="11">
        <f>SUM(M18,O18,Q18,S18,U18,W18)</f>
        <v/>
      </c>
      <c r="L18" s="11">
        <f>SUM(AA18,AC18,AE18,AG18,AH18)</f>
        <v/>
      </c>
      <c r="M18" s="13" t="n"/>
      <c r="N18" s="14" t="n"/>
      <c r="O18" s="15" t="n">
        <v>10.52</v>
      </c>
      <c r="P18" s="2" t="n">
        <v>38430.875</v>
      </c>
      <c r="Q18" s="16" t="n">
        <v>19</v>
      </c>
      <c r="R18" s="2" t="n">
        <v>43923.25</v>
      </c>
      <c r="S18" s="21" t="n">
        <v>3.73</v>
      </c>
      <c r="T18" s="2" t="n">
        <v>2586.84825</v>
      </c>
      <c r="U18" s="11" t="n">
        <v>0.15</v>
      </c>
      <c r="V18" s="2" t="n">
        <v>93.62587499999999</v>
      </c>
      <c r="W18" s="18" t="n"/>
      <c r="X18" s="14" t="n"/>
      <c r="Y18" s="18" t="inlineStr"/>
      <c r="Z18" s="14" t="inlineStr"/>
      <c r="AA18" s="14" t="n"/>
      <c r="AB18" s="14" t="n"/>
      <c r="AC18" s="14" t="n"/>
      <c r="AD18" s="14" t="n"/>
      <c r="AE18" s="14" t="n"/>
      <c r="AF18" s="14" t="n"/>
      <c r="AG18" s="14" t="n"/>
      <c r="AH18" s="11" t="n">
        <v>1.09</v>
      </c>
      <c r="AI18" s="2">
        <f>SUM(N18,P18,R18,T18,V18,X18,Z18)</f>
        <v/>
      </c>
      <c r="AJ18" s="19">
        <f>IFERROR(AI18/$AI$39*100,0)</f>
        <v/>
      </c>
      <c r="AK18" s="2">
        <f>IFERROR(AJ18/100*$AK$1,0)</f>
        <v/>
      </c>
    </row>
    <row r="19">
      <c r="A19" s="11" t="inlineStr">
        <is>
          <t>13.08.2.50.001</t>
        </is>
      </c>
      <c r="B19" s="11" t="inlineStr">
        <is>
          <t>NATHAN &amp; SHANNON KUBALL</t>
        </is>
      </c>
      <c r="C19" s="11" t="inlineStr">
        <is>
          <t>22156 LAKE AVE</t>
        </is>
      </c>
      <c r="D19" s="11" t="inlineStr">
        <is>
          <t>WATERVILLE MN 56096</t>
        </is>
      </c>
      <c r="E19" s="11" t="inlineStr">
        <is>
          <t>SW NW</t>
        </is>
      </c>
      <c r="F19" s="12" t="n">
        <v>8</v>
      </c>
      <c r="G19" s="12" t="n">
        <v>109</v>
      </c>
      <c r="H19" s="12" t="n">
        <v>22</v>
      </c>
      <c r="I19" s="11" t="n">
        <v>75</v>
      </c>
      <c r="J19" s="11" t="n">
        <v>37.75</v>
      </c>
      <c r="K19" s="11">
        <f>SUM(M19,O19,Q19,S19,U19,W19)</f>
        <v/>
      </c>
      <c r="L19" s="11">
        <f>SUM(AA19,AC19,AE19,AG19,AH19)</f>
        <v/>
      </c>
      <c r="M19" s="24" t="n">
        <v>7.92</v>
      </c>
      <c r="N19" s="2" t="n">
        <v>35904.32999999999</v>
      </c>
      <c r="O19" s="15" t="n">
        <v>18.73</v>
      </c>
      <c r="P19" s="2" t="n">
        <v>68423.03125</v>
      </c>
      <c r="Q19" s="16" t="n">
        <v>4.27</v>
      </c>
      <c r="R19" s="2" t="n">
        <v>9871.172499999999</v>
      </c>
      <c r="S19" s="21" t="n">
        <v>0.84</v>
      </c>
      <c r="T19" s="2" t="n">
        <v>582.561</v>
      </c>
      <c r="U19" s="14" t="n"/>
      <c r="V19" s="14" t="n"/>
      <c r="W19" s="18" t="n"/>
      <c r="X19" s="14" t="n"/>
      <c r="Y19" s="18" t="inlineStr"/>
      <c r="Z19" s="14" t="inlineStr"/>
      <c r="AA19" s="14" t="n"/>
      <c r="AB19" s="14" t="n"/>
      <c r="AC19" s="14" t="n"/>
      <c r="AD19" s="14" t="n"/>
      <c r="AE19" s="14" t="n"/>
      <c r="AF19" s="14" t="n"/>
      <c r="AG19" s="14" t="n"/>
      <c r="AH19" s="11" t="n">
        <v>6</v>
      </c>
      <c r="AI19" s="2">
        <f>SUM(N19,P19,R19,T19,V19,X19,Z19)</f>
        <v/>
      </c>
      <c r="AJ19" s="19">
        <f>IFERROR(AI19/$AI$39*100,0)</f>
        <v/>
      </c>
      <c r="AK19" s="2">
        <f>IFERROR(AJ19/100*$AK$1,0)</f>
        <v/>
      </c>
    </row>
    <row r="20">
      <c r="A20" s="11" t="inlineStr">
        <is>
          <t>13.08.3.25.001</t>
        </is>
      </c>
      <c r="B20" s="11" t="inlineStr">
        <is>
          <t>DEBORAH A KUBALL</t>
        </is>
      </c>
      <c r="C20" s="11" t="inlineStr">
        <is>
          <t>22354 LAKE AVE</t>
        </is>
      </c>
      <c r="D20" s="11" t="inlineStr">
        <is>
          <t>WATERVILLE MN 56096</t>
        </is>
      </c>
      <c r="E20" s="11" t="inlineStr">
        <is>
          <t>NW SW</t>
        </is>
      </c>
      <c r="F20" s="12" t="n">
        <v>8</v>
      </c>
      <c r="G20" s="12" t="n">
        <v>109</v>
      </c>
      <c r="H20" s="12" t="n">
        <v>22</v>
      </c>
      <c r="I20" s="11" t="n">
        <v>88</v>
      </c>
      <c r="J20" s="11" t="n">
        <v>38.97</v>
      </c>
      <c r="K20" s="11">
        <f>SUM(M20,O20,Q20,S20,U20,W20)</f>
        <v/>
      </c>
      <c r="L20" s="11">
        <f>SUM(AA20,AC20,AE20,AG20,AH20)</f>
        <v/>
      </c>
      <c r="M20" s="24" t="n">
        <v>0.05</v>
      </c>
      <c r="N20" s="2" t="n">
        <v>226.66875</v>
      </c>
      <c r="O20" s="15" t="n">
        <v>13.62</v>
      </c>
      <c r="P20" s="2" t="n">
        <v>49755.56249999999</v>
      </c>
      <c r="Q20" s="16" t="n">
        <v>3.15</v>
      </c>
      <c r="R20" s="2" t="n">
        <v>7282.012499999998</v>
      </c>
      <c r="S20" s="21" t="n">
        <v>10.74</v>
      </c>
      <c r="T20" s="2" t="n">
        <v>7448.4585</v>
      </c>
      <c r="U20" s="14" t="n"/>
      <c r="V20" s="14" t="n"/>
      <c r="W20" s="18" t="n"/>
      <c r="X20" s="14" t="n"/>
      <c r="Y20" s="18" t="inlineStr"/>
      <c r="Z20" s="14" t="inlineStr"/>
      <c r="AA20" s="14" t="n"/>
      <c r="AB20" s="14" t="n"/>
      <c r="AC20" s="11" t="n">
        <v>0.32</v>
      </c>
      <c r="AD20" s="2">
        <f>AC20*$AD$1</f>
        <v/>
      </c>
      <c r="AE20" s="14" t="n"/>
      <c r="AF20" s="14" t="n"/>
      <c r="AG20" s="11" t="n">
        <v>0.47</v>
      </c>
      <c r="AH20" s="11" t="n">
        <v>10.6</v>
      </c>
      <c r="AI20" s="2">
        <f>SUM(N20,P20,R20,T20,V20,X20,Z20)</f>
        <v/>
      </c>
      <c r="AJ20" s="19">
        <f>IFERROR(AI20/$AI$39*100,0)</f>
        <v/>
      </c>
      <c r="AK20" s="2">
        <f>IFERROR(AJ20/100*$AK$1,0)</f>
        <v/>
      </c>
    </row>
    <row r="21">
      <c r="A21" s="11" t="inlineStr">
        <is>
          <t>13.08.3.25.001</t>
        </is>
      </c>
      <c r="B21" s="11" t="inlineStr">
        <is>
          <t>DEBORAH A KUBALL</t>
        </is>
      </c>
      <c r="C21" s="11" t="inlineStr">
        <is>
          <t>22354 LAKE AVE</t>
        </is>
      </c>
      <c r="D21" s="11" t="inlineStr">
        <is>
          <t>WATERVILLE MN 56096</t>
        </is>
      </c>
      <c r="E21" s="11" t="inlineStr">
        <is>
          <t>SE SW</t>
        </is>
      </c>
      <c r="F21" s="12" t="n">
        <v>8</v>
      </c>
      <c r="G21" s="12" t="n">
        <v>109</v>
      </c>
      <c r="H21" s="12" t="n">
        <v>22</v>
      </c>
      <c r="I21" s="11" t="n">
        <v>88</v>
      </c>
      <c r="J21" s="11" t="n">
        <v>20.09</v>
      </c>
      <c r="K21" s="11">
        <f>SUM(M21,O21,Q21,S21,U21,W21)</f>
        <v/>
      </c>
      <c r="L21" s="11">
        <f>SUM(AA21,AC21,AE21,AG21,AH21)</f>
        <v/>
      </c>
      <c r="M21" s="24" t="n">
        <v>4.31</v>
      </c>
      <c r="N21" s="2" t="n">
        <v>19538.84625</v>
      </c>
      <c r="O21" s="15" t="n">
        <v>9.09</v>
      </c>
      <c r="P21" s="2" t="n">
        <v>33206.90625000001</v>
      </c>
      <c r="Q21" s="16" t="n">
        <v>2.85</v>
      </c>
      <c r="R21" s="2" t="n">
        <v>6588.487500000001</v>
      </c>
      <c r="S21" s="17" t="n"/>
      <c r="T21" s="14" t="n"/>
      <c r="U21" s="14" t="n"/>
      <c r="V21" s="14" t="n"/>
      <c r="W21" s="18" t="n"/>
      <c r="X21" s="14" t="n"/>
      <c r="Y21" s="18" t="inlineStr"/>
      <c r="Z21" s="14" t="inlineStr"/>
      <c r="AA21" s="14" t="n"/>
      <c r="AB21" s="14" t="n"/>
      <c r="AC21" s="11" t="n">
        <v>0.6899999999999999</v>
      </c>
      <c r="AD21" s="2">
        <f>AC21*$AD$1</f>
        <v/>
      </c>
      <c r="AE21" s="14" t="n"/>
      <c r="AF21" s="14" t="n"/>
      <c r="AG21" s="11" t="n">
        <v>1.35</v>
      </c>
      <c r="AH21" s="11" t="n">
        <v>1.77</v>
      </c>
      <c r="AI21" s="2">
        <f>SUM(N21,P21,R21,T21,V21,X21,Z21)</f>
        <v/>
      </c>
      <c r="AJ21" s="19">
        <f>IFERROR(AI21/$AI$39*100,0)</f>
        <v/>
      </c>
      <c r="AK21" s="2">
        <f>IFERROR(AJ21/100*$AK$1,0)</f>
        <v/>
      </c>
    </row>
    <row r="22">
      <c r="A22" s="11" t="inlineStr">
        <is>
          <t>13.08.3.25.001</t>
        </is>
      </c>
      <c r="B22" s="11" t="inlineStr">
        <is>
          <t>DEBORAH A KUBALL</t>
        </is>
      </c>
      <c r="C22" s="11" t="inlineStr">
        <is>
          <t>22354 LAKE AVE</t>
        </is>
      </c>
      <c r="D22" s="11" t="inlineStr">
        <is>
          <t>WATERVILLE MN 56096</t>
        </is>
      </c>
      <c r="E22" s="11" t="inlineStr">
        <is>
          <t>SW SW</t>
        </is>
      </c>
      <c r="F22" s="12" t="n">
        <v>8</v>
      </c>
      <c r="G22" s="12" t="n">
        <v>109</v>
      </c>
      <c r="H22" s="12" t="n">
        <v>22</v>
      </c>
      <c r="I22" s="11" t="n">
        <v>88</v>
      </c>
      <c r="J22" s="11" t="n">
        <v>22.05</v>
      </c>
      <c r="K22" s="11">
        <f>SUM(M22,O22,Q22,S22,U22,W22)</f>
        <v/>
      </c>
      <c r="L22" s="11">
        <f>SUM(AA22,AC22,AE22,AG22,AH22)</f>
        <v/>
      </c>
      <c r="M22" s="13" t="n"/>
      <c r="N22" s="14" t="n"/>
      <c r="O22" s="15" t="n">
        <v>5.05</v>
      </c>
      <c r="P22" s="2" t="n">
        <v>18448.28125</v>
      </c>
      <c r="Q22" s="16" t="n">
        <v>11.17</v>
      </c>
      <c r="R22" s="2" t="n">
        <v>25822.2475</v>
      </c>
      <c r="S22" s="21" t="n">
        <v>5.31</v>
      </c>
      <c r="T22" s="2" t="n">
        <v>3682.61775</v>
      </c>
      <c r="U22" s="14" t="n"/>
      <c r="V22" s="14" t="n"/>
      <c r="W22" s="18" t="n"/>
      <c r="X22" s="14" t="n"/>
      <c r="Y22" s="18" t="inlineStr"/>
      <c r="Z22" s="14" t="inlineStr"/>
      <c r="AA22" s="14" t="n"/>
      <c r="AB22" s="14" t="n"/>
      <c r="AC22" s="11" t="n">
        <v>0.02</v>
      </c>
      <c r="AD22" s="2">
        <f>AC22*$AD$1</f>
        <v/>
      </c>
      <c r="AE22" s="14" t="n"/>
      <c r="AF22" s="14" t="n"/>
      <c r="AG22" s="14" t="n"/>
      <c r="AH22" s="11" t="n">
        <v>0.49</v>
      </c>
      <c r="AI22" s="2">
        <f>SUM(N22,P22,R22,T22,V22,X22,Z22)</f>
        <v/>
      </c>
      <c r="AJ22" s="19">
        <f>IFERROR(AI22/$AI$39*100,0)</f>
        <v/>
      </c>
      <c r="AK22" s="2">
        <f>IFERROR(AJ22/100*$AK$1,0)</f>
        <v/>
      </c>
    </row>
    <row r="23">
      <c r="A23" s="11" t="inlineStr">
        <is>
          <t>13.08.3.50.002</t>
        </is>
      </c>
      <c r="B23" s="11" t="inlineStr">
        <is>
          <t>DEBORAH A KUBALL</t>
        </is>
      </c>
      <c r="C23" s="11" t="inlineStr">
        <is>
          <t>22354 LAKE AVE</t>
        </is>
      </c>
      <c r="D23" s="11" t="inlineStr">
        <is>
          <t>WATERVILLE MN 56096</t>
        </is>
      </c>
      <c r="E23" s="11" t="inlineStr">
        <is>
          <t>SW SW</t>
        </is>
      </c>
      <c r="F23" s="12" t="n">
        <v>8</v>
      </c>
      <c r="G23" s="12" t="n">
        <v>109</v>
      </c>
      <c r="H23" s="12" t="n">
        <v>22</v>
      </c>
      <c r="I23" s="11" t="n">
        <v>13</v>
      </c>
      <c r="J23" s="11" t="n">
        <v>11.75</v>
      </c>
      <c r="K23" s="11">
        <f>SUM(M23,O23,Q23,S23,U23,W23)</f>
        <v/>
      </c>
      <c r="L23" s="11">
        <f>SUM(AA23,AC23,AE23,AG23,AH23)</f>
        <v/>
      </c>
      <c r="M23" s="13" t="n"/>
      <c r="N23" s="14" t="n"/>
      <c r="O23" s="15" t="n">
        <v>0.28</v>
      </c>
      <c r="P23" s="2" t="n">
        <v>1022.875</v>
      </c>
      <c r="Q23" s="16" t="n">
        <v>10.27</v>
      </c>
      <c r="R23" s="2" t="n">
        <v>23741.6725</v>
      </c>
      <c r="S23" s="21" t="n">
        <v>1.19</v>
      </c>
      <c r="T23" s="2" t="n">
        <v>825.2947499999999</v>
      </c>
      <c r="U23" s="14" t="n"/>
      <c r="V23" s="14" t="n"/>
      <c r="W23" s="18" t="n"/>
      <c r="X23" s="14" t="n"/>
      <c r="Y23" s="18" t="inlineStr"/>
      <c r="Z23" s="14" t="inlineStr"/>
      <c r="AA23" s="14" t="n"/>
      <c r="AB23" s="14" t="n"/>
      <c r="AC23" s="14" t="n"/>
      <c r="AD23" s="14" t="n"/>
      <c r="AE23" s="14" t="n"/>
      <c r="AF23" s="14" t="n"/>
      <c r="AG23" s="14" t="n"/>
      <c r="AH23" s="14" t="n"/>
      <c r="AI23" s="2">
        <f>SUM(N23,P23,R23,T23,V23,X23,Z23)</f>
        <v/>
      </c>
      <c r="AJ23" s="19">
        <f>IFERROR(AI23/$AI$39*100,0)</f>
        <v/>
      </c>
      <c r="AK23" s="2">
        <f>IFERROR(AJ23/100*$AK$1,0)</f>
        <v/>
      </c>
    </row>
    <row r="24">
      <c r="A24" s="11" t="inlineStr">
        <is>
          <t>13.08.3.50.003</t>
        </is>
      </c>
      <c r="B24" s="11" t="inlineStr">
        <is>
          <t>DEBORAH KUBALL</t>
        </is>
      </c>
      <c r="C24" s="11" t="inlineStr">
        <is>
          <t>22354 LAKE AVE</t>
        </is>
      </c>
      <c r="D24" s="11" t="inlineStr">
        <is>
          <t>WATERVILLE MN 56096</t>
        </is>
      </c>
      <c r="E24" s="11" t="inlineStr">
        <is>
          <t>SW SW</t>
        </is>
      </c>
      <c r="F24" s="12" t="n">
        <v>8</v>
      </c>
      <c r="G24" s="12" t="n">
        <v>109</v>
      </c>
      <c r="H24" s="12" t="n">
        <v>22</v>
      </c>
      <c r="I24" s="11" t="n">
        <v>3</v>
      </c>
      <c r="J24" s="11" t="n">
        <v>2.42</v>
      </c>
      <c r="K24" s="11">
        <f>SUM(M24,O24,Q24,S24,U24,W24)</f>
        <v/>
      </c>
      <c r="L24" s="11">
        <f>SUM(AA24,AC24,AE24,AG24,AH24)</f>
        <v/>
      </c>
      <c r="M24" s="13" t="n"/>
      <c r="N24" s="14" t="n"/>
      <c r="O24" s="20" t="n"/>
      <c r="P24" s="14" t="n"/>
      <c r="Q24" s="23" t="n"/>
      <c r="R24" s="14" t="n"/>
      <c r="S24" s="17" t="n"/>
      <c r="T24" s="14" t="n"/>
      <c r="U24" s="14" t="n"/>
      <c r="V24" s="14" t="n"/>
      <c r="W24" s="22" t="n">
        <v>2.42</v>
      </c>
      <c r="X24" s="2" t="n">
        <v>668.4976855723805</v>
      </c>
      <c r="Y24" s="18" t="inlineStr"/>
      <c r="Z24" s="14" t="inlineStr"/>
      <c r="AA24" s="14" t="n"/>
      <c r="AB24" s="14" t="n"/>
      <c r="AC24" s="14" t="n"/>
      <c r="AD24" s="14" t="n"/>
      <c r="AE24" s="14" t="n"/>
      <c r="AF24" s="14" t="n"/>
      <c r="AG24" s="14" t="n"/>
      <c r="AH24" s="14" t="n"/>
      <c r="AI24" s="2">
        <f>SUM(N24,P24,R24,T24,V24,X24,Z24)</f>
        <v/>
      </c>
      <c r="AJ24" s="19">
        <f>IFERROR(AI24/$AI$39*100,0)</f>
        <v/>
      </c>
      <c r="AK24" s="2">
        <f>IFERROR(AJ24/100*$AK$1,0)</f>
        <v/>
      </c>
    </row>
    <row r="25">
      <c r="A25" s="11" t="inlineStr">
        <is>
          <t>13.08.3.75.001</t>
        </is>
      </c>
      <c r="B25" s="11" t="inlineStr">
        <is>
          <t>JOSEPH W &amp; HEATHER M BARTZ</t>
        </is>
      </c>
      <c r="C25" s="11" t="inlineStr">
        <is>
          <t>11557 230TH ST W</t>
        </is>
      </c>
      <c r="D25" s="11" t="inlineStr">
        <is>
          <t>MORRISTOWN MN 55052</t>
        </is>
      </c>
      <c r="E25" s="11" t="inlineStr">
        <is>
          <t>SE SW</t>
        </is>
      </c>
      <c r="F25" s="12" t="n">
        <v>8</v>
      </c>
      <c r="G25" s="12" t="n">
        <v>109</v>
      </c>
      <c r="H25" s="12" t="n">
        <v>22</v>
      </c>
      <c r="I25" s="11" t="n">
        <v>17</v>
      </c>
      <c r="J25" s="11" t="n">
        <v>16.17</v>
      </c>
      <c r="K25" s="11">
        <f>SUM(M25,O25,Q25,S25,U25,W25)</f>
        <v/>
      </c>
      <c r="L25" s="11">
        <f>SUM(AA25,AC25,AE25,AG25,AH25)</f>
        <v/>
      </c>
      <c r="M25" s="13" t="n"/>
      <c r="N25" s="14" t="n"/>
      <c r="O25" s="20" t="n"/>
      <c r="P25" s="14" t="n"/>
      <c r="Q25" s="23" t="n"/>
      <c r="R25" s="14" t="n"/>
      <c r="S25" s="17" t="n"/>
      <c r="T25" s="14" t="n"/>
      <c r="U25" s="14" t="n"/>
      <c r="V25" s="14" t="n"/>
      <c r="W25" s="22" t="n">
        <v>0.42</v>
      </c>
      <c r="X25" s="2" t="n">
        <v>116.5122</v>
      </c>
      <c r="Y25" s="18" t="inlineStr"/>
      <c r="Z25" s="14" t="inlineStr"/>
      <c r="AA25" s="14" t="n"/>
      <c r="AB25" s="14" t="n"/>
      <c r="AC25" s="11" t="n">
        <v>0.01</v>
      </c>
      <c r="AD25" s="2">
        <f>AC25*$AD$1</f>
        <v/>
      </c>
      <c r="AE25" s="11" t="n">
        <v>0.85</v>
      </c>
      <c r="AF25" s="2">
        <f>AE25*$AF$1</f>
        <v/>
      </c>
      <c r="AG25" s="11" t="n">
        <v>1.44</v>
      </c>
      <c r="AH25" s="11" t="n">
        <v>13.44</v>
      </c>
      <c r="AI25" s="2">
        <f>SUM(N25,P25,R25,T25,V25,X25,Z25)</f>
        <v/>
      </c>
      <c r="AJ25" s="19">
        <f>IFERROR(AI25/$AI$39*100,0)</f>
        <v/>
      </c>
      <c r="AK25" s="2">
        <f>IFERROR(AJ25/100*$AK$1,0)</f>
        <v/>
      </c>
    </row>
    <row r="26">
      <c r="A26" s="11" t="inlineStr">
        <is>
          <t>13.08.4.25.001</t>
        </is>
      </c>
      <c r="B26" s="11" t="inlineStr">
        <is>
          <t>NANCY DICKISON ET AL</t>
        </is>
      </c>
      <c r="C26" s="11" t="inlineStr">
        <is>
          <t>1 1ST ST SW</t>
        </is>
      </c>
      <c r="D26" s="11" t="inlineStr">
        <is>
          <t>FARIBAULT MN 55021</t>
        </is>
      </c>
      <c r="E26" s="11" t="inlineStr">
        <is>
          <t>NW SE</t>
        </is>
      </c>
      <c r="F26" s="12" t="n">
        <v>8</v>
      </c>
      <c r="G26" s="12" t="n">
        <v>109</v>
      </c>
      <c r="H26" s="12" t="n">
        <v>22</v>
      </c>
      <c r="I26" s="11" t="n">
        <v>120</v>
      </c>
      <c r="J26" s="11" t="n">
        <v>15.25</v>
      </c>
      <c r="K26" s="11">
        <f>SUM(M26,O26,Q26,S26,U26,W26)</f>
        <v/>
      </c>
      <c r="L26" s="11">
        <f>SUM(AA26,AC26,AE26,AG26,AH26)</f>
        <v/>
      </c>
      <c r="M26" s="24" t="n">
        <v>0.05</v>
      </c>
      <c r="N26" s="2" t="n">
        <v>226.66875</v>
      </c>
      <c r="O26" s="15" t="n">
        <v>5.31</v>
      </c>
      <c r="P26" s="2" t="n">
        <v>19398.09375</v>
      </c>
      <c r="Q26" s="16" t="n">
        <v>6.03</v>
      </c>
      <c r="R26" s="2" t="n">
        <v>13939.8525</v>
      </c>
      <c r="S26" s="17" t="n"/>
      <c r="T26" s="14" t="n"/>
      <c r="U26" s="14" t="n"/>
      <c r="V26" s="14" t="n"/>
      <c r="W26" s="18" t="n"/>
      <c r="X26" s="14" t="n"/>
      <c r="Y26" s="18" t="inlineStr"/>
      <c r="Z26" s="14" t="inlineStr"/>
      <c r="AA26" s="14" t="n"/>
      <c r="AB26" s="14" t="n"/>
      <c r="AC26" s="14" t="n"/>
      <c r="AD26" s="14" t="n"/>
      <c r="AE26" s="14" t="n"/>
      <c r="AF26" s="14" t="n"/>
      <c r="AG26" s="14" t="n"/>
      <c r="AH26" s="11" t="n">
        <v>3.86</v>
      </c>
      <c r="AI26" s="2">
        <f>SUM(N26,P26,R26,T26,V26,X26,Z26)</f>
        <v/>
      </c>
      <c r="AJ26" s="19">
        <f>IFERROR(AI26/$AI$39*100,0)</f>
        <v/>
      </c>
      <c r="AK26" s="2">
        <f>IFERROR(AJ26/100*$AK$1,0)</f>
        <v/>
      </c>
    </row>
    <row r="27">
      <c r="A27" s="11" t="inlineStr">
        <is>
          <t>13.08.4.25.001</t>
        </is>
      </c>
      <c r="B27" s="11" t="inlineStr">
        <is>
          <t>NANCY DICKISON ET AL</t>
        </is>
      </c>
      <c r="C27" s="11" t="inlineStr">
        <is>
          <t>1 1ST ST SW</t>
        </is>
      </c>
      <c r="D27" s="11" t="inlineStr">
        <is>
          <t>FARIBAULT MN 55021</t>
        </is>
      </c>
      <c r="E27" s="11" t="inlineStr">
        <is>
          <t>SW SE</t>
        </is>
      </c>
      <c r="F27" s="12" t="n">
        <v>8</v>
      </c>
      <c r="G27" s="12" t="n">
        <v>109</v>
      </c>
      <c r="H27" s="12" t="n">
        <v>22</v>
      </c>
      <c r="I27" s="11" t="n">
        <v>120</v>
      </c>
      <c r="J27" s="11" t="n">
        <v>24.24</v>
      </c>
      <c r="K27" s="11">
        <f>SUM(M27,O27,Q27,S27,U27,W27)</f>
        <v/>
      </c>
      <c r="L27" s="11">
        <f>SUM(AA27,AC27,AE27,AG27,AH27)</f>
        <v/>
      </c>
      <c r="M27" s="24" t="n">
        <v>4.07</v>
      </c>
      <c r="N27" s="2" t="n">
        <v>18450.83625</v>
      </c>
      <c r="O27" s="15" t="n">
        <v>6.56</v>
      </c>
      <c r="P27" s="2" t="n">
        <v>23964.49999999999</v>
      </c>
      <c r="Q27" s="16" t="n">
        <v>9.33</v>
      </c>
      <c r="R27" s="2" t="n">
        <v>21568.6275</v>
      </c>
      <c r="S27" s="17" t="n"/>
      <c r="T27" s="14" t="n"/>
      <c r="U27" s="14" t="n"/>
      <c r="V27" s="14" t="n"/>
      <c r="W27" s="18" t="n"/>
      <c r="X27" s="14" t="n"/>
      <c r="Y27" s="18" t="inlineStr"/>
      <c r="Z27" s="14" t="inlineStr"/>
      <c r="AA27" s="14" t="n"/>
      <c r="AB27" s="14" t="n"/>
      <c r="AC27" s="11" t="n">
        <v>0.18</v>
      </c>
      <c r="AD27" s="2">
        <f>AC27*$AD$1</f>
        <v/>
      </c>
      <c r="AE27" s="11" t="n">
        <v>0.01</v>
      </c>
      <c r="AF27" s="2">
        <f>AE27*$AF$1</f>
        <v/>
      </c>
      <c r="AG27" s="11" t="n">
        <v>0.14</v>
      </c>
      <c r="AH27" s="11" t="n">
        <v>3.93</v>
      </c>
      <c r="AI27" s="2">
        <f>SUM(N27,P27,R27,T27,V27,X27,Z27)</f>
        <v/>
      </c>
      <c r="AJ27" s="19">
        <f>IFERROR(AI27/$AI$39*100,0)</f>
        <v/>
      </c>
      <c r="AK27" s="2">
        <f>IFERROR(AJ27/100*$AK$1,0)</f>
        <v/>
      </c>
    </row>
    <row r="28">
      <c r="A28" s="11" t="inlineStr">
        <is>
          <t>13.17.1.25.001</t>
        </is>
      </c>
      <c r="B28" s="11" t="inlineStr">
        <is>
          <t>JOAN ZIELSKE</t>
        </is>
      </c>
      <c r="C28" s="11" t="inlineStr">
        <is>
          <t>2555 HAMLINE AVE N APT 426</t>
        </is>
      </c>
      <c r="D28" s="11" t="inlineStr">
        <is>
          <t>ROSEVILLE MN 55113</t>
        </is>
      </c>
      <c r="E28" s="11" t="inlineStr">
        <is>
          <t>NW NE</t>
        </is>
      </c>
      <c r="F28" s="12" t="n">
        <v>17</v>
      </c>
      <c r="G28" s="12" t="n">
        <v>109</v>
      </c>
      <c r="H28" s="12" t="n">
        <v>22</v>
      </c>
      <c r="I28" s="11" t="n">
        <v>136</v>
      </c>
      <c r="J28" s="11" t="n">
        <v>13.9</v>
      </c>
      <c r="K28" s="11">
        <f>SUM(M28,O28,Q28,S28,U28,W28)</f>
        <v/>
      </c>
      <c r="L28" s="11">
        <f>SUM(AA28,AC28,AE28,AG28,AH28)</f>
        <v/>
      </c>
      <c r="M28" s="13" t="n"/>
      <c r="N28" s="14" t="n"/>
      <c r="O28" s="20" t="n"/>
      <c r="P28" s="14" t="n"/>
      <c r="Q28" s="16" t="n">
        <v>6.94</v>
      </c>
      <c r="R28" s="2" t="n">
        <v>16043.545</v>
      </c>
      <c r="S28" s="17" t="n"/>
      <c r="T28" s="14" t="n"/>
      <c r="U28" s="14" t="n"/>
      <c r="V28" s="14" t="n"/>
      <c r="W28" s="22" t="n">
        <v>0.25</v>
      </c>
      <c r="X28" s="2" t="n">
        <v>69.35250000000001</v>
      </c>
      <c r="Y28" s="18" t="inlineStr"/>
      <c r="Z28" s="14" t="inlineStr"/>
      <c r="AA28" s="14" t="n"/>
      <c r="AB28" s="14" t="n"/>
      <c r="AC28" s="14" t="n"/>
      <c r="AD28" s="14" t="n"/>
      <c r="AE28" s="14" t="n"/>
      <c r="AF28" s="14" t="n"/>
      <c r="AG28" s="14" t="n"/>
      <c r="AH28" s="11" t="n">
        <v>6.69</v>
      </c>
      <c r="AI28" s="2">
        <f>SUM(N28,P28,R28,T28,V28,X28,Z28)</f>
        <v/>
      </c>
      <c r="AJ28" s="19">
        <f>IFERROR(AI28/$AI$39*100,0)</f>
        <v/>
      </c>
      <c r="AK28" s="2">
        <f>IFERROR(AJ28/100*$AK$1,0)</f>
        <v/>
      </c>
    </row>
    <row r="29">
      <c r="A29" s="11" t="inlineStr">
        <is>
          <t>13.17.2.00.001</t>
        </is>
      </c>
      <c r="B29" s="11" t="inlineStr">
        <is>
          <t>RONALD H &amp; BRENDA J SAEMROW</t>
        </is>
      </c>
      <c r="C29" s="11" t="inlineStr">
        <is>
          <t>11542 230TH ST W</t>
        </is>
      </c>
      <c r="D29" s="11" t="inlineStr">
        <is>
          <t>MORRISTOWN MN  55052</t>
        </is>
      </c>
      <c r="E29" s="11" t="inlineStr">
        <is>
          <t>NE NW</t>
        </is>
      </c>
      <c r="F29" s="12" t="n">
        <v>17</v>
      </c>
      <c r="G29" s="12" t="n">
        <v>109</v>
      </c>
      <c r="H29" s="12" t="n">
        <v>22</v>
      </c>
      <c r="I29" s="11" t="n">
        <v>11</v>
      </c>
      <c r="J29" s="11" t="n">
        <v>9.25</v>
      </c>
      <c r="K29" s="11">
        <f>SUM(M29,O29,Q29,S29,U29,W29)</f>
        <v/>
      </c>
      <c r="L29" s="11">
        <f>SUM(AA29,AC29,AE29,AG29,AH29)</f>
        <v/>
      </c>
      <c r="M29" s="13" t="n"/>
      <c r="N29" s="14" t="n"/>
      <c r="O29" s="15" t="n">
        <v>3.33</v>
      </c>
      <c r="P29" s="2" t="n">
        <v>12164.90625</v>
      </c>
      <c r="Q29" s="16" t="n">
        <v>0.03</v>
      </c>
      <c r="R29" s="2" t="n">
        <v>69.35249999999999</v>
      </c>
      <c r="S29" s="17" t="n"/>
      <c r="T29" s="14" t="n"/>
      <c r="U29" s="14" t="n"/>
      <c r="V29" s="14" t="n"/>
      <c r="W29" s="22" t="n">
        <v>1.4</v>
      </c>
      <c r="X29" s="2" t="n">
        <v>404.3548293013916</v>
      </c>
      <c r="Y29" s="18" t="inlineStr"/>
      <c r="Z29" s="14" t="inlineStr"/>
      <c r="AA29" s="14" t="n"/>
      <c r="AB29" s="14" t="n"/>
      <c r="AC29" s="11" t="n">
        <v>0.2</v>
      </c>
      <c r="AD29" s="2">
        <f>AC29*$AD$1</f>
        <v/>
      </c>
      <c r="AE29" s="11" t="n">
        <v>0.28</v>
      </c>
      <c r="AF29" s="2">
        <f>AE29*$AF$1</f>
        <v/>
      </c>
      <c r="AG29" s="11" t="n">
        <v>0.74</v>
      </c>
      <c r="AH29" s="11" t="n">
        <v>3.28</v>
      </c>
      <c r="AI29" s="2">
        <f>SUM(N29,P29,R29,T29,V29,X29,Z29)</f>
        <v/>
      </c>
      <c r="AJ29" s="19">
        <f>IFERROR(AI29/$AI$39*100,0)</f>
        <v/>
      </c>
      <c r="AK29" s="2">
        <f>IFERROR(AJ29/100*$AK$1,0)</f>
        <v/>
      </c>
    </row>
    <row r="30">
      <c r="A30" s="11" t="inlineStr">
        <is>
          <t>13.17.2.25.001</t>
        </is>
      </c>
      <c r="B30" s="11" t="inlineStr">
        <is>
          <t>HERBERT SEAMROW ET AL</t>
        </is>
      </c>
      <c r="C30" s="11" t="inlineStr">
        <is>
          <t>22490 LAKE AVE</t>
        </is>
      </c>
      <c r="D30" s="11" t="inlineStr">
        <is>
          <t>WATERVILLE MN 56096</t>
        </is>
      </c>
      <c r="E30" s="11" t="inlineStr">
        <is>
          <t>NE NW</t>
        </is>
      </c>
      <c r="F30" s="12" t="n">
        <v>17</v>
      </c>
      <c r="G30" s="12" t="n">
        <v>109</v>
      </c>
      <c r="H30" s="12" t="n">
        <v>22</v>
      </c>
      <c r="I30" s="11" t="n">
        <v>65</v>
      </c>
      <c r="J30" s="11" t="n">
        <v>18.33</v>
      </c>
      <c r="K30" s="11">
        <f>SUM(M30,O30,Q30,S30,U30,W30)</f>
        <v/>
      </c>
      <c r="L30" s="11">
        <f>SUM(AA30,AC30,AE30,AG30,AH30)</f>
        <v/>
      </c>
      <c r="M30" s="13" t="n"/>
      <c r="N30" s="14" t="n"/>
      <c r="O30" s="15" t="n">
        <v>9.59</v>
      </c>
      <c r="P30" s="2" t="n">
        <v>35033.46875</v>
      </c>
      <c r="Q30" s="16" t="n">
        <v>2.98</v>
      </c>
      <c r="R30" s="2" t="n">
        <v>6889.014999999999</v>
      </c>
      <c r="S30" s="17" t="n"/>
      <c r="T30" s="14" t="n"/>
      <c r="U30" s="14" t="n"/>
      <c r="V30" s="14" t="n"/>
      <c r="W30" s="22" t="n">
        <v>1.49</v>
      </c>
      <c r="X30" s="2" t="n">
        <v>441.4716084543127</v>
      </c>
      <c r="Y30" s="18" t="inlineStr"/>
      <c r="Z30" s="14" t="inlineStr"/>
      <c r="AA30" s="14" t="n"/>
      <c r="AB30" s="14" t="n"/>
      <c r="AC30" s="14" t="n"/>
      <c r="AD30" s="14" t="n"/>
      <c r="AE30" s="11" t="n">
        <v>0.27</v>
      </c>
      <c r="AF30" s="2">
        <f>AE30*$AF$1</f>
        <v/>
      </c>
      <c r="AG30" s="11" t="n">
        <v>0.42</v>
      </c>
      <c r="AH30" s="11" t="n">
        <v>3.59</v>
      </c>
      <c r="AI30" s="2">
        <f>SUM(N30,P30,R30,T30,V30,X30,Z30)</f>
        <v/>
      </c>
      <c r="AJ30" s="19">
        <f>IFERROR(AI30/$AI$39*100,0)</f>
        <v/>
      </c>
      <c r="AK30" s="2">
        <f>IFERROR(AJ30/100*$AK$1,0)</f>
        <v/>
      </c>
    </row>
    <row r="31">
      <c r="A31" s="11" t="inlineStr">
        <is>
          <t>13.17.2.25.001</t>
        </is>
      </c>
      <c r="B31" s="11" t="inlineStr">
        <is>
          <t>HERBERT SEAMROW ET AL</t>
        </is>
      </c>
      <c r="C31" s="11" t="inlineStr">
        <is>
          <t>22490 LAKE AVE</t>
        </is>
      </c>
      <c r="D31" s="11" t="inlineStr">
        <is>
          <t>WATERVILLE MN 56096</t>
        </is>
      </c>
      <c r="E31" s="11" t="inlineStr">
        <is>
          <t>NW NW</t>
        </is>
      </c>
      <c r="F31" s="12" t="n">
        <v>17</v>
      </c>
      <c r="G31" s="12" t="n">
        <v>109</v>
      </c>
      <c r="H31" s="12" t="n">
        <v>22</v>
      </c>
      <c r="I31" s="11" t="n">
        <v>65</v>
      </c>
      <c r="J31" s="11" t="n">
        <v>11</v>
      </c>
      <c r="K31" s="11">
        <f>SUM(M31,O31,Q31,S31,U31,W31)</f>
        <v/>
      </c>
      <c r="L31" s="11">
        <f>SUM(AA31,AC31,AE31,AG31,AH31)</f>
        <v/>
      </c>
      <c r="M31" s="13" t="n"/>
      <c r="N31" s="14" t="n"/>
      <c r="O31" s="20" t="n"/>
      <c r="P31" s="14" t="n"/>
      <c r="Q31" s="16" t="n">
        <v>10.5</v>
      </c>
      <c r="R31" s="2" t="n">
        <v>24273.37500000001</v>
      </c>
      <c r="S31" s="21" t="n">
        <v>0.5</v>
      </c>
      <c r="T31" s="2" t="n">
        <v>346.7625000000001</v>
      </c>
      <c r="U31" s="14" t="n"/>
      <c r="V31" s="14" t="n"/>
      <c r="W31" s="18" t="n"/>
      <c r="X31" s="14" t="n"/>
      <c r="Y31" s="18" t="inlineStr"/>
      <c r="Z31" s="14" t="inlineStr"/>
      <c r="AA31" s="14" t="n"/>
      <c r="AB31" s="14" t="n"/>
      <c r="AC31" s="14" t="n"/>
      <c r="AD31" s="14" t="n"/>
      <c r="AE31" s="14" t="n"/>
      <c r="AF31" s="14" t="n"/>
      <c r="AG31" s="14" t="n"/>
      <c r="AH31" s="14" t="n"/>
      <c r="AI31" s="2">
        <f>SUM(N31,P31,R31,T31,V31,X31,Z31)</f>
        <v/>
      </c>
      <c r="AJ31" s="19">
        <f>IFERROR(AI31/$AI$39*100,0)</f>
        <v/>
      </c>
      <c r="AK31" s="2">
        <f>IFERROR(AJ31/100*$AK$1,0)</f>
        <v/>
      </c>
    </row>
    <row r="32">
      <c r="A32" s="11" t="inlineStr">
        <is>
          <t>13.18.1.00.001</t>
        </is>
      </c>
      <c r="B32" s="11" t="inlineStr">
        <is>
          <t>DANIEL &amp; REBECCA VOLLBRECHT</t>
        </is>
      </c>
      <c r="C32" s="11" t="inlineStr">
        <is>
          <t>12096 230TH ST W</t>
        </is>
      </c>
      <c r="D32" s="11" t="inlineStr">
        <is>
          <t>WATERVILLE MN  56096</t>
        </is>
      </c>
      <c r="E32" s="11" t="inlineStr">
        <is>
          <t>NE NE</t>
        </is>
      </c>
      <c r="F32" s="12" t="n">
        <v>18</v>
      </c>
      <c r="G32" s="12" t="n">
        <v>109</v>
      </c>
      <c r="H32" s="12" t="n">
        <v>22</v>
      </c>
      <c r="I32" s="11" t="n">
        <v>120</v>
      </c>
      <c r="J32" s="11" t="n">
        <v>0.96</v>
      </c>
      <c r="K32" s="11">
        <f>SUM(M32,O32,Q32,S32,U32,W32)</f>
        <v/>
      </c>
      <c r="L32" s="11">
        <f>SUM(AA32,AC32,AE32,AG32,AH32)</f>
        <v/>
      </c>
      <c r="M32" s="13" t="n"/>
      <c r="N32" s="14" t="n"/>
      <c r="O32" s="20" t="n"/>
      <c r="P32" s="14" t="n"/>
      <c r="Q32" s="23" t="n"/>
      <c r="R32" s="14" t="n"/>
      <c r="S32" s="21" t="n">
        <v>0.96</v>
      </c>
      <c r="T32" s="2" t="n">
        <v>665.784</v>
      </c>
      <c r="U32" s="14" t="n"/>
      <c r="V32" s="14" t="n"/>
      <c r="W32" s="18" t="n"/>
      <c r="X32" s="14" t="n"/>
      <c r="Y32" s="18" t="inlineStr"/>
      <c r="Z32" s="14" t="inlineStr"/>
      <c r="AA32" s="14" t="n"/>
      <c r="AB32" s="14" t="n"/>
      <c r="AC32" s="14" t="n"/>
      <c r="AD32" s="14" t="n"/>
      <c r="AE32" s="14" t="n"/>
      <c r="AF32" s="14" t="n"/>
      <c r="AG32" s="14" t="n"/>
      <c r="AH32" s="14" t="n"/>
      <c r="AI32" s="2">
        <f>SUM(N32,P32,R32,T32,V32,X32,Z32)</f>
        <v/>
      </c>
      <c r="AJ32" s="19">
        <f>IFERROR(AI32/$AI$39*100,0)</f>
        <v/>
      </c>
      <c r="AK32" s="2">
        <f>IFERROR(AJ32/100*$AK$1,0)</f>
        <v/>
      </c>
    </row>
    <row r="33">
      <c r="B33" s="25" t="inlineStr">
        <is>
          <t>RICE COUNTY</t>
        </is>
      </c>
      <c r="M33" s="26" t="n"/>
      <c r="O33" s="27" t="n"/>
      <c r="Q33" s="28" t="n"/>
      <c r="S33" s="29" t="n"/>
      <c r="W33" s="30" t="n"/>
      <c r="Y33" s="30" t="n"/>
    </row>
    <row r="34">
      <c r="B34" s="14" t="inlineStr">
        <is>
          <t>COUNTY STATE AID HIGHWAY 14</t>
        </is>
      </c>
      <c r="C34" s="14" t="inlineStr">
        <is>
          <t>RICE COUNTY HIGHWAY DEPARTMENT 610 20TH ST. NW</t>
        </is>
      </c>
      <c r="D34" s="14" t="inlineStr">
        <is>
          <t>FARIBAULT, MN 55021</t>
        </is>
      </c>
      <c r="J34" s="11">
        <f>Y34</f>
        <v/>
      </c>
      <c r="K34" s="11">
        <f>SUM(M34,O34,Q34,S34,U34,W34,Y34)</f>
        <v/>
      </c>
      <c r="L34" s="11">
        <f>SUM(AA34,AC34,AE34,AG34,AH34)</f>
        <v/>
      </c>
      <c r="M34" s="26" t="n"/>
      <c r="O34" s="27" t="n"/>
      <c r="Q34" s="28" t="n"/>
      <c r="S34" s="29" t="n"/>
      <c r="W34" s="30" t="n"/>
      <c r="Y34" s="22" t="n">
        <v>16.1</v>
      </c>
      <c r="Z34" s="2" t="n">
        <v>48007.91</v>
      </c>
      <c r="AI34" s="2">
        <f>SUM(N34,P34,R34,T34,V34,X34,Z34)</f>
        <v/>
      </c>
      <c r="AJ34" s="19">
        <f>IFERROR(AI34/$AI$39*100,0)</f>
        <v/>
      </c>
      <c r="AK34" s="2">
        <f>IFERROR(AJ34/100*$AK$1,0)</f>
        <v/>
      </c>
    </row>
    <row r="35">
      <c r="B35" s="25" t="inlineStr">
        <is>
          <t>MORRISTOWN TOWNSHIP</t>
        </is>
      </c>
      <c r="M35" s="26" t="n"/>
      <c r="O35" s="27" t="n"/>
      <c r="Q35" s="28" t="n"/>
      <c r="S35" s="29" t="n"/>
      <c r="W35" s="30" t="n"/>
      <c r="Y35" s="30" t="n"/>
    </row>
    <row r="36">
      <c r="B36" s="14" t="inlineStr">
        <is>
          <t>225TH STREET WEST</t>
        </is>
      </c>
      <c r="C36" s="14" t="inlineStr">
        <is>
          <t>PO BOX 491</t>
        </is>
      </c>
      <c r="D36" s="14" t="inlineStr">
        <is>
          <t>MORRISTOWN MN 55052</t>
        </is>
      </c>
      <c r="J36" s="11">
        <f>Y36</f>
        <v/>
      </c>
      <c r="K36" s="11">
        <f>SUM(M36,O36,Q36,S36,U36,W36,Y36)</f>
        <v/>
      </c>
      <c r="L36" s="11">
        <f>SUM(AA36,AC36,AE36,AG36,AH36)</f>
        <v/>
      </c>
      <c r="M36" s="26" t="n"/>
      <c r="O36" s="27" t="n"/>
      <c r="Q36" s="28" t="n"/>
      <c r="S36" s="29" t="n"/>
      <c r="W36" s="30" t="n"/>
      <c r="Y36" s="22" t="n">
        <v>0.47</v>
      </c>
      <c r="Z36" s="2" t="n">
        <v>1373.58</v>
      </c>
      <c r="AI36" s="2">
        <f>SUM(N36,P36,R36,T36,V36,X36,Z36)</f>
        <v/>
      </c>
      <c r="AJ36" s="19">
        <f>IFERROR(AI36/$AI$39*100,0)</f>
        <v/>
      </c>
      <c r="AK36" s="2">
        <f>IFERROR(AJ36/100*$AK$1,0)</f>
        <v/>
      </c>
    </row>
    <row r="37">
      <c r="B37" s="14" t="inlineStr">
        <is>
          <t>KENT AVENUE</t>
        </is>
      </c>
      <c r="C37" s="14" t="inlineStr">
        <is>
          <t>PO BOX 491</t>
        </is>
      </c>
      <c r="D37" s="14" t="inlineStr">
        <is>
          <t>MORRISTOWN MN 55052</t>
        </is>
      </c>
      <c r="J37" s="11">
        <f>Y37</f>
        <v/>
      </c>
      <c r="K37" s="11">
        <f>SUM(M37,O37,Q37,S37,U37,W37,Y37)</f>
        <v/>
      </c>
      <c r="L37" s="11">
        <f>SUM(AA37,AC37,AE37,AG37,AH37)</f>
        <v/>
      </c>
      <c r="M37" s="26" t="n"/>
      <c r="O37" s="27" t="n"/>
      <c r="Q37" s="28" t="n"/>
      <c r="S37" s="29" t="n"/>
      <c r="W37" s="30" t="n"/>
      <c r="Y37" s="22" t="n">
        <v>0.88</v>
      </c>
      <c r="Z37" s="2" t="n">
        <v>2571.8</v>
      </c>
      <c r="AI37" s="2">
        <f>SUM(N37,P37,R37,T37,V37,X37,Z37)</f>
        <v/>
      </c>
      <c r="AJ37" s="19">
        <f>IFERROR(AI37/$AI$39*100,0)</f>
        <v/>
      </c>
      <c r="AK37" s="2">
        <f>IFERROR(AJ37/100*$AK$1,0)</f>
        <v/>
      </c>
    </row>
    <row r="38">
      <c r="B38" s="14" t="inlineStr">
        <is>
          <t>LAKE AVENUE</t>
        </is>
      </c>
      <c r="C38" s="14" t="inlineStr">
        <is>
          <t>PO BOX 491</t>
        </is>
      </c>
      <c r="D38" s="14" t="inlineStr">
        <is>
          <t>MORRISTOWN MN 55052</t>
        </is>
      </c>
      <c r="J38" s="11">
        <f>Y38</f>
        <v/>
      </c>
      <c r="K38" s="11">
        <f>SUM(M38,O38,Q38,S38,U38,W38,Y38)</f>
        <v/>
      </c>
      <c r="L38" s="11">
        <f>SUM(AA38,AC38,AE38,AG38,AH38)</f>
        <v/>
      </c>
      <c r="M38" s="26" t="n"/>
      <c r="O38" s="27" t="n"/>
      <c r="Q38" s="28" t="n"/>
      <c r="S38" s="29" t="n"/>
      <c r="W38" s="30" t="n"/>
      <c r="Y38" s="22" t="n">
        <v>6.93</v>
      </c>
      <c r="Z38" s="2" t="n">
        <v>18744.92</v>
      </c>
      <c r="AI38" s="2">
        <f>SUM(N38,P38,R38,T38,V38,X38,Z38)</f>
        <v/>
      </c>
      <c r="AJ38" s="19">
        <f>IFERROR(AI38/$AI$39*100,0)</f>
        <v/>
      </c>
      <c r="AK38" s="2">
        <f>IFERROR(AJ38/100*$AK$1,0)</f>
        <v/>
      </c>
    </row>
    <row r="39">
      <c r="A39" s="31" t="n"/>
      <c r="B39" s="32" t="inlineStr">
        <is>
          <t>TOTAL WATERSHED ACRES</t>
        </is>
      </c>
      <c r="C39" s="33">
        <f>K39+L39</f>
        <v/>
      </c>
      <c r="D39" s="31" t="n"/>
      <c r="E39" s="31" t="n"/>
      <c r="F39" s="31" t="n"/>
      <c r="G39" s="31" t="n"/>
      <c r="H39" s="31" t="n"/>
      <c r="I39" s="31" t="n"/>
      <c r="J39" s="31" t="n"/>
      <c r="K39" s="33">
        <f>SUM(K3:K38)</f>
        <v/>
      </c>
      <c r="L39" s="33">
        <f>SUM(L3:L38)</f>
        <v/>
      </c>
      <c r="M39" s="33">
        <f>SUM(M3:M38)</f>
        <v/>
      </c>
      <c r="N39" s="34">
        <f>SUM(N3:N38)</f>
        <v/>
      </c>
      <c r="O39" s="33">
        <f>SUM(O3:O38)</f>
        <v/>
      </c>
      <c r="P39" s="34">
        <f>SUM(P3:P38)</f>
        <v/>
      </c>
      <c r="Q39" s="33">
        <f>SUM(Q3:Q38)</f>
        <v/>
      </c>
      <c r="R39" s="34">
        <f>SUM(R3:R38)</f>
        <v/>
      </c>
      <c r="S39" s="33">
        <f>SUM(S3:S38)</f>
        <v/>
      </c>
      <c r="T39" s="34">
        <f>SUM(T3:T38)</f>
        <v/>
      </c>
      <c r="U39" s="33">
        <f>SUM(U3:U38)</f>
        <v/>
      </c>
      <c r="V39" s="34">
        <f>SUM(V3:V38)</f>
        <v/>
      </c>
      <c r="W39" s="33">
        <f>SUM(W3:W38)</f>
        <v/>
      </c>
      <c r="X39" s="34">
        <f>SUM(X3:X38)</f>
        <v/>
      </c>
      <c r="Y39" s="33">
        <f>SUM(Y3:Y38)</f>
        <v/>
      </c>
      <c r="Z39" s="34">
        <f>SUM(Z3:Z38)</f>
        <v/>
      </c>
      <c r="AA39" s="31" t="n"/>
      <c r="AB39" s="31" t="n"/>
      <c r="AC39" s="33">
        <f>SUM(AC3:AC38)</f>
        <v/>
      </c>
      <c r="AD39" s="34">
        <f>SUM(AD3:AD38)</f>
        <v/>
      </c>
      <c r="AE39" s="33">
        <f>SUM(AE3:AE38)</f>
        <v/>
      </c>
      <c r="AF39" s="34">
        <f>SUM(AF3:AF38)</f>
        <v/>
      </c>
      <c r="AG39" s="33">
        <f>SUM(AG3:AG38)</f>
        <v/>
      </c>
      <c r="AH39" s="33">
        <f>SUM(AH3:AH38)</f>
        <v/>
      </c>
      <c r="AI39" s="34">
        <f>SUM(AI3:AI38)</f>
        <v/>
      </c>
      <c r="AJ39" s="35">
        <f>SUM(AJ3:AJ38)</f>
        <v/>
      </c>
      <c r="AK39" s="34">
        <f>SUM(AK3:AK38)</f>
        <v/>
      </c>
    </row>
    <row r="40"/>
    <row r="41"/>
    <row r="42">
      <c r="AK42" s="3" t="n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F471694366554EA47E0857EFF9B72E" ma:contentTypeVersion="21" ma:contentTypeDescription="Create a new document." ma:contentTypeScope="" ma:versionID="b1c8a3c682e87a8b13a2fa657b5a72f8">
  <xsd:schema xmlns:xsd="http://www.w3.org/2001/XMLSchema" xmlns:xs="http://www.w3.org/2001/XMLSchema" xmlns:p="http://schemas.microsoft.com/office/2006/metadata/properties" xmlns:ns1="http://schemas.microsoft.com/sharepoint/v3" xmlns:ns2="86e58739-8685-4d29-a2ec-7c9c68f6c483" xmlns:ns3="0443536a-32f8-43be-b347-138dc7c4b70d" targetNamespace="http://schemas.microsoft.com/office/2006/metadata/properties" ma:root="true" ma:fieldsID="d6e52d1b4dfdc60daff2d91372e31ff7" ns1:_="" ns2:_="" ns3:_="">
    <xsd:import namespace="http://schemas.microsoft.com/sharepoint/v3"/>
    <xsd:import namespace="86e58739-8685-4d29-a2ec-7c9c68f6c483"/>
    <xsd:import namespace="0443536a-32f8-43be-b347-138dc7c4b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e58739-8685-4d29-a2ec-7c9c68f6c4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bccc17c-46ff-49d2-8759-2bb659646c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7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3536a-32f8-43be-b347-138dc7c4b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914a0cd-eb9a-4db4-97f4-816251a3ff74}" ma:internalName="TaxCatchAll" ma:showField="CatchAllData" ma:web="0443536a-32f8-43be-b347-138dc7c4b7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86e58739-8685-4d29-a2ec-7c9c68f6c483">
      <Terms xmlns="http://schemas.microsoft.com/office/infopath/2007/PartnerControls"/>
    </lcf76f155ced4ddcb4097134ff3c332f>
    <TaxCatchAll xmlns="0443536a-32f8-43be-b347-138dc7c4b70d" xsi:nil="true"/>
  </documentManagement>
</p:properties>
</file>

<file path=customXml/itemProps1.xml><?xml version="1.0" encoding="utf-8"?>
<ds:datastoreItem xmlns:ds="http://schemas.openxmlformats.org/officeDocument/2006/customXml" ds:itemID="{FFC1AA43-357E-401B-809C-7DB7B75079CB}"/>
</file>

<file path=customXml/itemProps2.xml><?xml version="1.0" encoding="utf-8"?>
<ds:datastoreItem xmlns:ds="http://schemas.openxmlformats.org/officeDocument/2006/customXml" ds:itemID="{DD5ECCAE-161B-41A5-879F-A415495E79E9}"/>
</file>

<file path=customXml/itemProps3.xml><?xml version="1.0" encoding="utf-8"?>
<ds:datastoreItem xmlns:ds="http://schemas.openxmlformats.org/officeDocument/2006/customXml" ds:itemID="{669A10C3-C8FC-4D02-BBF1-E3DA77D85232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2026-09-30T13:50:06Z</dcterms:created>
  <dcterms:modified xsi:type="dcterms:W3CDTF">2026-09-30T13:50:06Z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0x01010099F471694366554EA47E0857EFF9B72E</vt:lpwstr>
  </property>
</Properties>
</file>