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60 Jackson Group 5\GIS\Data\3_Tabular_Reports\JD65\Tabular2\"/>
    </mc:Choice>
  </mc:AlternateContent>
  <xr:revisionPtr revIDLastSave="0" documentId="13_ncr:1_{0B171C3D-E45C-4F01-B476-E3FB7029C0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J78" i="1"/>
  <c r="BE88" i="1"/>
  <c r="BD88" i="1"/>
  <c r="BC88" i="1"/>
  <c r="BB88" i="1"/>
  <c r="BA88" i="1"/>
  <c r="AZ88" i="1"/>
  <c r="AY88" i="1"/>
  <c r="AX88" i="1"/>
  <c r="AW88" i="1"/>
  <c r="AV88" i="1"/>
  <c r="AR88" i="1"/>
  <c r="AQ88" i="1"/>
  <c r="AO88" i="1"/>
  <c r="AM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AP87" i="1"/>
  <c r="AN87" i="1"/>
  <c r="AL87" i="1"/>
  <c r="L87" i="1"/>
  <c r="K87" i="1"/>
  <c r="AP86" i="1"/>
  <c r="AN86" i="1"/>
  <c r="AL86" i="1"/>
  <c r="L86" i="1"/>
  <c r="K86" i="1"/>
  <c r="AP84" i="1"/>
  <c r="AN84" i="1"/>
  <c r="AL84" i="1"/>
  <c r="L84" i="1"/>
  <c r="K84" i="1"/>
  <c r="AP83" i="1"/>
  <c r="AN83" i="1"/>
  <c r="AL83" i="1"/>
  <c r="L83" i="1"/>
  <c r="K83" i="1"/>
  <c r="AP81" i="1"/>
  <c r="AN81" i="1"/>
  <c r="AL81" i="1"/>
  <c r="L81" i="1"/>
  <c r="K81" i="1"/>
  <c r="J81" i="1" s="1"/>
  <c r="AP80" i="1"/>
  <c r="AN80" i="1"/>
  <c r="AL80" i="1"/>
  <c r="L80" i="1"/>
  <c r="K80" i="1"/>
  <c r="AP79" i="1"/>
  <c r="AN79" i="1"/>
  <c r="AL79" i="1"/>
  <c r="L79" i="1"/>
  <c r="K79" i="1"/>
  <c r="J79" i="1" s="1"/>
  <c r="AP78" i="1"/>
  <c r="AN78" i="1"/>
  <c r="AL78" i="1"/>
  <c r="L78" i="1"/>
  <c r="K78" i="1"/>
  <c r="AP77" i="1"/>
  <c r="AN77" i="1"/>
  <c r="AL77" i="1"/>
  <c r="L77" i="1"/>
  <c r="K77" i="1"/>
  <c r="J77" i="1" s="1"/>
  <c r="AP76" i="1"/>
  <c r="AN76" i="1"/>
  <c r="AL76" i="1"/>
  <c r="L76" i="1"/>
  <c r="K76" i="1"/>
  <c r="AP75" i="1"/>
  <c r="AN75" i="1"/>
  <c r="AL75" i="1"/>
  <c r="L75" i="1"/>
  <c r="K75" i="1"/>
  <c r="J75" i="1" s="1"/>
  <c r="AP74" i="1"/>
  <c r="AN74" i="1"/>
  <c r="AL74" i="1"/>
  <c r="L74" i="1"/>
  <c r="K74" i="1"/>
  <c r="AP73" i="1"/>
  <c r="AN73" i="1"/>
  <c r="AL73" i="1"/>
  <c r="L73" i="1"/>
  <c r="K73" i="1"/>
  <c r="J73" i="1" s="1"/>
  <c r="AP72" i="1"/>
  <c r="AN72" i="1"/>
  <c r="AL72" i="1"/>
  <c r="L72" i="1"/>
  <c r="K72" i="1"/>
  <c r="AP71" i="1"/>
  <c r="AN71" i="1"/>
  <c r="AL71" i="1"/>
  <c r="L71" i="1"/>
  <c r="K71" i="1"/>
  <c r="J71" i="1" s="1"/>
  <c r="AP70" i="1"/>
  <c r="AN70" i="1"/>
  <c r="AL70" i="1"/>
  <c r="L70" i="1"/>
  <c r="K70" i="1"/>
  <c r="J70" i="1" s="1"/>
  <c r="AP69" i="1"/>
  <c r="AN69" i="1"/>
  <c r="AL69" i="1"/>
  <c r="L69" i="1"/>
  <c r="K69" i="1"/>
  <c r="J69" i="1" s="1"/>
  <c r="AP68" i="1"/>
  <c r="AN68" i="1"/>
  <c r="AL68" i="1"/>
  <c r="L68" i="1"/>
  <c r="K68" i="1"/>
  <c r="AP67" i="1"/>
  <c r="AN67" i="1"/>
  <c r="AL67" i="1"/>
  <c r="L67" i="1"/>
  <c r="K67" i="1"/>
  <c r="J67" i="1" s="1"/>
  <c r="AP66" i="1"/>
  <c r="AN66" i="1"/>
  <c r="AL66" i="1"/>
  <c r="L66" i="1"/>
  <c r="K66" i="1"/>
  <c r="J66" i="1" s="1"/>
  <c r="AP65" i="1"/>
  <c r="AN65" i="1"/>
  <c r="AL65" i="1"/>
  <c r="L65" i="1"/>
  <c r="K65" i="1"/>
  <c r="J65" i="1" s="1"/>
  <c r="AP64" i="1"/>
  <c r="AN64" i="1"/>
  <c r="AL64" i="1"/>
  <c r="L64" i="1"/>
  <c r="K64" i="1"/>
  <c r="AP63" i="1"/>
  <c r="AN63" i="1"/>
  <c r="AL63" i="1"/>
  <c r="L63" i="1"/>
  <c r="K63" i="1"/>
  <c r="J63" i="1" s="1"/>
  <c r="AP62" i="1"/>
  <c r="AN62" i="1"/>
  <c r="AL62" i="1"/>
  <c r="L62" i="1"/>
  <c r="K62" i="1"/>
  <c r="J62" i="1" s="1"/>
  <c r="AP61" i="1"/>
  <c r="AN61" i="1"/>
  <c r="AL61" i="1"/>
  <c r="L61" i="1"/>
  <c r="K61" i="1"/>
  <c r="J61" i="1" s="1"/>
  <c r="AP60" i="1"/>
  <c r="AN60" i="1"/>
  <c r="AL60" i="1"/>
  <c r="L60" i="1"/>
  <c r="K60" i="1"/>
  <c r="AP59" i="1"/>
  <c r="AN59" i="1"/>
  <c r="AL59" i="1"/>
  <c r="L59" i="1"/>
  <c r="K59" i="1"/>
  <c r="J59" i="1" s="1"/>
  <c r="AP58" i="1"/>
  <c r="AN58" i="1"/>
  <c r="AL58" i="1"/>
  <c r="L58" i="1"/>
  <c r="K58" i="1"/>
  <c r="J58" i="1" s="1"/>
  <c r="AP57" i="1"/>
  <c r="AN57" i="1"/>
  <c r="AL57" i="1"/>
  <c r="L57" i="1"/>
  <c r="K57" i="1"/>
  <c r="J57" i="1" s="1"/>
  <c r="AP56" i="1"/>
  <c r="AN56" i="1"/>
  <c r="AL56" i="1"/>
  <c r="L56" i="1"/>
  <c r="K56" i="1"/>
  <c r="AP55" i="1"/>
  <c r="AN55" i="1"/>
  <c r="AL55" i="1"/>
  <c r="L55" i="1"/>
  <c r="K55" i="1"/>
  <c r="J55" i="1" s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J51" i="1" s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J47" i="1" s="1"/>
  <c r="AP46" i="1"/>
  <c r="AN46" i="1"/>
  <c r="AL46" i="1"/>
  <c r="L46" i="1"/>
  <c r="K46" i="1"/>
  <c r="AP45" i="1"/>
  <c r="AN45" i="1"/>
  <c r="AL45" i="1"/>
  <c r="L45" i="1"/>
  <c r="K45" i="1"/>
  <c r="J45" i="1" s="1"/>
  <c r="AP44" i="1"/>
  <c r="AN44" i="1"/>
  <c r="AL44" i="1"/>
  <c r="L44" i="1"/>
  <c r="K44" i="1"/>
  <c r="AP43" i="1"/>
  <c r="AN43" i="1"/>
  <c r="AL43" i="1"/>
  <c r="L43" i="1"/>
  <c r="K43" i="1"/>
  <c r="J43" i="1" s="1"/>
  <c r="AP42" i="1"/>
  <c r="AN42" i="1"/>
  <c r="AL42" i="1"/>
  <c r="L42" i="1"/>
  <c r="K42" i="1"/>
  <c r="AP41" i="1"/>
  <c r="AN41" i="1"/>
  <c r="AL41" i="1"/>
  <c r="L41" i="1"/>
  <c r="K41" i="1"/>
  <c r="J41" i="1" s="1"/>
  <c r="AP40" i="1"/>
  <c r="AN40" i="1"/>
  <c r="AL40" i="1"/>
  <c r="L40" i="1"/>
  <c r="K40" i="1"/>
  <c r="AP39" i="1"/>
  <c r="AN39" i="1"/>
  <c r="AL39" i="1"/>
  <c r="L39" i="1"/>
  <c r="K39" i="1"/>
  <c r="J39" i="1" s="1"/>
  <c r="AP38" i="1"/>
  <c r="AN38" i="1"/>
  <c r="AL38" i="1"/>
  <c r="L38" i="1"/>
  <c r="K38" i="1"/>
  <c r="AP37" i="1"/>
  <c r="AN37" i="1"/>
  <c r="AL37" i="1"/>
  <c r="L37" i="1"/>
  <c r="K37" i="1"/>
  <c r="J37" i="1" s="1"/>
  <c r="AP36" i="1"/>
  <c r="AN36" i="1"/>
  <c r="AL36" i="1"/>
  <c r="L36" i="1"/>
  <c r="K36" i="1"/>
  <c r="AP35" i="1"/>
  <c r="AN35" i="1"/>
  <c r="AL35" i="1"/>
  <c r="L35" i="1"/>
  <c r="K35" i="1"/>
  <c r="J35" i="1" s="1"/>
  <c r="AP34" i="1"/>
  <c r="AN34" i="1"/>
  <c r="AL34" i="1"/>
  <c r="L34" i="1"/>
  <c r="K34" i="1"/>
  <c r="AP33" i="1"/>
  <c r="AN33" i="1"/>
  <c r="AL33" i="1"/>
  <c r="L33" i="1"/>
  <c r="K33" i="1"/>
  <c r="J33" i="1" s="1"/>
  <c r="AP32" i="1"/>
  <c r="AN32" i="1"/>
  <c r="AL32" i="1"/>
  <c r="L32" i="1"/>
  <c r="K32" i="1"/>
  <c r="AP31" i="1"/>
  <c r="AN31" i="1"/>
  <c r="AL31" i="1"/>
  <c r="L31" i="1"/>
  <c r="K31" i="1"/>
  <c r="J31" i="1" s="1"/>
  <c r="AP30" i="1"/>
  <c r="AN30" i="1"/>
  <c r="AL30" i="1"/>
  <c r="L30" i="1"/>
  <c r="K30" i="1"/>
  <c r="AP29" i="1"/>
  <c r="AN29" i="1"/>
  <c r="AL29" i="1"/>
  <c r="L29" i="1"/>
  <c r="K29" i="1"/>
  <c r="J29" i="1" s="1"/>
  <c r="AP28" i="1"/>
  <c r="AN28" i="1"/>
  <c r="AL28" i="1"/>
  <c r="L28" i="1"/>
  <c r="K28" i="1"/>
  <c r="AP27" i="1"/>
  <c r="AN27" i="1"/>
  <c r="AL27" i="1"/>
  <c r="L27" i="1"/>
  <c r="K27" i="1"/>
  <c r="J27" i="1" s="1"/>
  <c r="AP26" i="1"/>
  <c r="AN26" i="1"/>
  <c r="AL26" i="1"/>
  <c r="L26" i="1"/>
  <c r="K26" i="1"/>
  <c r="AP25" i="1"/>
  <c r="AN25" i="1"/>
  <c r="AL25" i="1"/>
  <c r="L25" i="1"/>
  <c r="K25" i="1"/>
  <c r="J25" i="1" s="1"/>
  <c r="AP24" i="1"/>
  <c r="AN24" i="1"/>
  <c r="AL24" i="1"/>
  <c r="L24" i="1"/>
  <c r="K24" i="1"/>
  <c r="AP23" i="1"/>
  <c r="AN23" i="1"/>
  <c r="AL23" i="1"/>
  <c r="L23" i="1"/>
  <c r="K23" i="1"/>
  <c r="J23" i="1" s="1"/>
  <c r="AP22" i="1"/>
  <c r="AN22" i="1"/>
  <c r="AL22" i="1"/>
  <c r="L22" i="1"/>
  <c r="K22" i="1"/>
  <c r="AP21" i="1"/>
  <c r="AN21" i="1"/>
  <c r="AL21" i="1"/>
  <c r="L21" i="1"/>
  <c r="K21" i="1"/>
  <c r="J21" i="1" s="1"/>
  <c r="AP20" i="1"/>
  <c r="AN20" i="1"/>
  <c r="AL20" i="1"/>
  <c r="L20" i="1"/>
  <c r="K20" i="1"/>
  <c r="AP19" i="1"/>
  <c r="AN19" i="1"/>
  <c r="AL19" i="1"/>
  <c r="L19" i="1"/>
  <c r="K19" i="1"/>
  <c r="J19" i="1" s="1"/>
  <c r="AP18" i="1"/>
  <c r="AN18" i="1"/>
  <c r="AL18" i="1"/>
  <c r="L18" i="1"/>
  <c r="K18" i="1"/>
  <c r="AP17" i="1"/>
  <c r="AN17" i="1"/>
  <c r="AL17" i="1"/>
  <c r="L17" i="1"/>
  <c r="K17" i="1"/>
  <c r="J17" i="1" s="1"/>
  <c r="AP16" i="1"/>
  <c r="AN16" i="1"/>
  <c r="AL16" i="1"/>
  <c r="L16" i="1"/>
  <c r="K16" i="1"/>
  <c r="AP15" i="1"/>
  <c r="AN15" i="1"/>
  <c r="AL15" i="1"/>
  <c r="L15" i="1"/>
  <c r="K15" i="1"/>
  <c r="J15" i="1" s="1"/>
  <c r="AP14" i="1"/>
  <c r="AN14" i="1"/>
  <c r="AL14" i="1"/>
  <c r="L14" i="1"/>
  <c r="K14" i="1"/>
  <c r="AP13" i="1"/>
  <c r="AN13" i="1"/>
  <c r="AL13" i="1"/>
  <c r="L13" i="1"/>
  <c r="K13" i="1"/>
  <c r="J13" i="1" s="1"/>
  <c r="AP12" i="1"/>
  <c r="AN12" i="1"/>
  <c r="AL12" i="1"/>
  <c r="L12" i="1"/>
  <c r="K12" i="1"/>
  <c r="AP11" i="1"/>
  <c r="AN11" i="1"/>
  <c r="AL11" i="1"/>
  <c r="L11" i="1"/>
  <c r="K11" i="1"/>
  <c r="J11" i="1" s="1"/>
  <c r="AP10" i="1"/>
  <c r="AN10" i="1"/>
  <c r="AL10" i="1"/>
  <c r="L10" i="1"/>
  <c r="K10" i="1"/>
  <c r="AP9" i="1"/>
  <c r="AN9" i="1"/>
  <c r="AL9" i="1"/>
  <c r="L9" i="1"/>
  <c r="K9" i="1"/>
  <c r="J9" i="1" s="1"/>
  <c r="AP8" i="1"/>
  <c r="AN8" i="1"/>
  <c r="AL8" i="1"/>
  <c r="L8" i="1"/>
  <c r="K8" i="1"/>
  <c r="AP7" i="1"/>
  <c r="AN7" i="1"/>
  <c r="AL7" i="1"/>
  <c r="L7" i="1"/>
  <c r="K7" i="1"/>
  <c r="J7" i="1" s="1"/>
  <c r="AP6" i="1"/>
  <c r="AN6" i="1"/>
  <c r="AL6" i="1"/>
  <c r="L6" i="1"/>
  <c r="K6" i="1"/>
  <c r="AP5" i="1"/>
  <c r="AN5" i="1"/>
  <c r="AL5" i="1"/>
  <c r="L5" i="1"/>
  <c r="K5" i="1"/>
  <c r="J5" i="1" s="1"/>
  <c r="AP4" i="1"/>
  <c r="AN4" i="1"/>
  <c r="AL4" i="1"/>
  <c r="L4" i="1"/>
  <c r="K4" i="1"/>
  <c r="AS3" i="1"/>
  <c r="AP3" i="1"/>
  <c r="AN3" i="1"/>
  <c r="AL3" i="1"/>
  <c r="L3" i="1"/>
  <c r="K3" i="1"/>
  <c r="J3" i="1" s="1"/>
  <c r="AT87" i="1" l="1"/>
  <c r="AU87" i="1" s="1"/>
  <c r="AT83" i="1"/>
  <c r="AU83" i="1" s="1"/>
  <c r="AT67" i="1"/>
  <c r="AU67" i="1" s="1"/>
  <c r="AT63" i="1"/>
  <c r="AU63" i="1" s="1"/>
  <c r="AT51" i="1"/>
  <c r="AU51" i="1" s="1"/>
  <c r="AT47" i="1"/>
  <c r="AU47" i="1" s="1"/>
  <c r="AT35" i="1"/>
  <c r="AU35" i="1" s="1"/>
  <c r="AT31" i="1"/>
  <c r="AU31" i="1" s="1"/>
  <c r="AT23" i="1"/>
  <c r="AU23" i="1" s="1"/>
  <c r="AT19" i="1"/>
  <c r="AU19" i="1" s="1"/>
  <c r="AT15" i="1"/>
  <c r="AU15" i="1" s="1"/>
  <c r="AT7" i="1"/>
  <c r="AU7" i="1" s="1"/>
  <c r="AT85" i="1"/>
  <c r="AU85" i="1" s="1"/>
  <c r="AT81" i="1"/>
  <c r="AU81" i="1" s="1"/>
  <c r="AT73" i="1"/>
  <c r="AU73" i="1" s="1"/>
  <c r="AT65" i="1"/>
  <c r="AU65" i="1" s="1"/>
  <c r="AT61" i="1"/>
  <c r="AU61" i="1" s="1"/>
  <c r="AT53" i="1"/>
  <c r="AU53" i="1" s="1"/>
  <c r="AT49" i="1"/>
  <c r="AU49" i="1" s="1"/>
  <c r="AT45" i="1"/>
  <c r="AU45" i="1" s="1"/>
  <c r="AT37" i="1"/>
  <c r="AU37" i="1" s="1"/>
  <c r="AT33" i="1"/>
  <c r="AU33" i="1" s="1"/>
  <c r="AT29" i="1"/>
  <c r="AU29" i="1" s="1"/>
  <c r="AT21" i="1"/>
  <c r="AU21" i="1" s="1"/>
  <c r="AT17" i="1"/>
  <c r="AU17" i="1" s="1"/>
  <c r="AT13" i="1"/>
  <c r="AU13" i="1" s="1"/>
  <c r="AT5" i="1"/>
  <c r="AU5" i="1" s="1"/>
  <c r="AT4" i="1"/>
  <c r="AU4" i="1" s="1"/>
  <c r="J54" i="1"/>
  <c r="J53" i="1"/>
  <c r="J49" i="1"/>
  <c r="J74" i="1"/>
  <c r="J6" i="1"/>
  <c r="J10" i="1"/>
  <c r="J14" i="1"/>
  <c r="J18" i="1"/>
  <c r="J22" i="1"/>
  <c r="J26" i="1"/>
  <c r="J30" i="1"/>
  <c r="J34" i="1"/>
  <c r="J38" i="1"/>
  <c r="J42" i="1"/>
  <c r="J46" i="1"/>
  <c r="J50" i="1"/>
  <c r="J4" i="1"/>
  <c r="J8" i="1"/>
  <c r="J12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K88" i="1"/>
  <c r="AP88" i="1"/>
  <c r="AL88" i="1"/>
  <c r="L88" i="1"/>
  <c r="AN88" i="1"/>
  <c r="AS88" i="1"/>
  <c r="AT69" i="1" s="1"/>
  <c r="AU69" i="1" s="1"/>
  <c r="AT39" i="1" l="1"/>
  <c r="AU39" i="1" s="1"/>
  <c r="AT55" i="1"/>
  <c r="AU55" i="1" s="1"/>
  <c r="AT75" i="1"/>
  <c r="AU75" i="1" s="1"/>
  <c r="AT10" i="1"/>
  <c r="AU10" i="1" s="1"/>
  <c r="AT18" i="1"/>
  <c r="AU18" i="1" s="1"/>
  <c r="AT26" i="1"/>
  <c r="AU26" i="1" s="1"/>
  <c r="AT38" i="1"/>
  <c r="AU38" i="1" s="1"/>
  <c r="AT46" i="1"/>
  <c r="AU46" i="1" s="1"/>
  <c r="AT54" i="1"/>
  <c r="AU54" i="1" s="1"/>
  <c r="AT58" i="1"/>
  <c r="AU58" i="1" s="1"/>
  <c r="AT62" i="1"/>
  <c r="AU62" i="1" s="1"/>
  <c r="AT66" i="1"/>
  <c r="AU66" i="1" s="1"/>
  <c r="AT70" i="1"/>
  <c r="AU70" i="1" s="1"/>
  <c r="AT74" i="1"/>
  <c r="AU74" i="1" s="1"/>
  <c r="AT78" i="1"/>
  <c r="AU78" i="1" s="1"/>
  <c r="AT82" i="1"/>
  <c r="AU82" i="1" s="1"/>
  <c r="AT86" i="1"/>
  <c r="AU86" i="1" s="1"/>
  <c r="AT8" i="1"/>
  <c r="AU8" i="1" s="1"/>
  <c r="AT12" i="1"/>
  <c r="AU12" i="1" s="1"/>
  <c r="AT16" i="1"/>
  <c r="AU16" i="1" s="1"/>
  <c r="AT20" i="1"/>
  <c r="AU20" i="1" s="1"/>
  <c r="AT24" i="1"/>
  <c r="AU24" i="1" s="1"/>
  <c r="AT28" i="1"/>
  <c r="AU28" i="1" s="1"/>
  <c r="AT32" i="1"/>
  <c r="AU32" i="1" s="1"/>
  <c r="AT36" i="1"/>
  <c r="AU36" i="1" s="1"/>
  <c r="AT40" i="1"/>
  <c r="AU40" i="1" s="1"/>
  <c r="AT44" i="1"/>
  <c r="AU44" i="1" s="1"/>
  <c r="AT48" i="1"/>
  <c r="AU48" i="1" s="1"/>
  <c r="AT52" i="1"/>
  <c r="AU52" i="1" s="1"/>
  <c r="AT56" i="1"/>
  <c r="AU56" i="1" s="1"/>
  <c r="AT60" i="1"/>
  <c r="AU60" i="1" s="1"/>
  <c r="AT64" i="1"/>
  <c r="AU64" i="1" s="1"/>
  <c r="AT68" i="1"/>
  <c r="AU68" i="1" s="1"/>
  <c r="AT72" i="1"/>
  <c r="AU72" i="1" s="1"/>
  <c r="AT76" i="1"/>
  <c r="AU76" i="1" s="1"/>
  <c r="AT80" i="1"/>
  <c r="AU80" i="1" s="1"/>
  <c r="AT84" i="1"/>
  <c r="AU84" i="1" s="1"/>
  <c r="AT6" i="1"/>
  <c r="AU6" i="1" s="1"/>
  <c r="AT14" i="1"/>
  <c r="AU14" i="1" s="1"/>
  <c r="AT22" i="1"/>
  <c r="AU22" i="1" s="1"/>
  <c r="AT30" i="1"/>
  <c r="AU30" i="1" s="1"/>
  <c r="AT34" i="1"/>
  <c r="AU34" i="1" s="1"/>
  <c r="AT42" i="1"/>
  <c r="AU42" i="1" s="1"/>
  <c r="AT50" i="1"/>
  <c r="AU50" i="1" s="1"/>
  <c r="AT9" i="1"/>
  <c r="AU9" i="1" s="1"/>
  <c r="AT25" i="1"/>
  <c r="AU25" i="1" s="1"/>
  <c r="AT41" i="1"/>
  <c r="AU41" i="1" s="1"/>
  <c r="AT57" i="1"/>
  <c r="AU57" i="1" s="1"/>
  <c r="AT77" i="1"/>
  <c r="AU77" i="1" s="1"/>
  <c r="AT11" i="1"/>
  <c r="AU11" i="1" s="1"/>
  <c r="AT27" i="1"/>
  <c r="AU27" i="1" s="1"/>
  <c r="AT43" i="1"/>
  <c r="AU43" i="1" s="1"/>
  <c r="AT59" i="1"/>
  <c r="AU59" i="1" s="1"/>
  <c r="AT79" i="1"/>
  <c r="AU79" i="1" s="1"/>
  <c r="AT71" i="1"/>
  <c r="AU71" i="1" s="1"/>
  <c r="C91" i="1"/>
  <c r="AT3" i="1"/>
  <c r="AU3" i="1" s="1"/>
  <c r="AU88" i="1" l="1"/>
  <c r="AT88" i="1"/>
</calcChain>
</file>

<file path=xl/sharedStrings.xml><?xml version="1.0" encoding="utf-8"?>
<sst xmlns="http://schemas.openxmlformats.org/spreadsheetml/2006/main" count="707" uniqueCount="165">
  <si>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</si>
  <si>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</si>
  <si>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</si>
  <si>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</si>
  <si>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</si>
  <si>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</si>
  <si>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</si>
  <si>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</si>
  <si>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</si>
  <si>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</si>
  <si>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</si>
  <si>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</si>
  <si>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</si>
  <si>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</si>
  <si>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</si>
  <si>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</si>
  <si>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</si>
  <si>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</si>
  <si>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</si>
  <si>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</si>
  <si>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</si>
  <si>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</si>
  <si>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</si>
  <si>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</si>
  <si>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</si>
  <si>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</si>
  <si>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</si>
  <si>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</si>
  <si>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</si>
  <si>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</si>
  <si>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</si>
  <si>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</si>
  <si>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</si>
  <si>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</si>
  <si>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</si>
  <si>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</si>
  <si>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</si>
  <si>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</si>
  <si>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</si>
  <si>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</si>
  <si>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</si>
  <si>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</si>
  <si>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</si>
  <si>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</si>
  <si>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</si>
  <si>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</si>
  <si>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</si>
  <si>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</si>
  <si>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</si>
  <si>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</si>
  <si>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</si>
  <si>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</si>
  <si>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</si>
  <si>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</si>
  <si>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</si>
  <si>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</si>
  <si>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</si>
  <si>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</si>
  <si>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06.002.0200</t>
  </si>
  <si>
    <t>LEE,LOIS HARTJEN</t>
  </si>
  <si>
    <t>601 WEST ST</t>
  </si>
  <si>
    <t>JACKSON MN 56143</t>
  </si>
  <si>
    <t>NWSW</t>
  </si>
  <si>
    <t>02</t>
  </si>
  <si>
    <t>103</t>
  </si>
  <si>
    <t>034</t>
  </si>
  <si>
    <t>06.002.0500</t>
  </si>
  <si>
    <t>ROSSOW,COLE D &amp; LAURA B</t>
  </si>
  <si>
    <t>72100 483RD AVE</t>
  </si>
  <si>
    <t>SWNW</t>
  </si>
  <si>
    <t>06.002.0550</t>
  </si>
  <si>
    <t>SHELGREN,MONICA R</t>
  </si>
  <si>
    <t>204 LAKE ST</t>
  </si>
  <si>
    <t>FAIRMONT MN 56031</t>
  </si>
  <si>
    <t>NWNW</t>
  </si>
  <si>
    <t>06.003.0100</t>
  </si>
  <si>
    <t>HINDS,BRUCE</t>
  </si>
  <si>
    <t>1911 NW ELM LANE</t>
  </si>
  <si>
    <t>ANKENY IA 50023</t>
  </si>
  <si>
    <t>03</t>
  </si>
  <si>
    <t>NENW</t>
  </si>
  <si>
    <t>SENW</t>
  </si>
  <si>
    <t>06.003.0125</t>
  </si>
  <si>
    <t>GEESMAN,GENE &amp; MARCIA</t>
  </si>
  <si>
    <t>57610 810TH ST</t>
  </si>
  <si>
    <t>SENE</t>
  </si>
  <si>
    <t>NENE</t>
  </si>
  <si>
    <t>06.003.0150</t>
  </si>
  <si>
    <t>SWNE</t>
  </si>
  <si>
    <t>NWNE</t>
  </si>
  <si>
    <t>06.003.0200</t>
  </si>
  <si>
    <t>PLOEHN,LORELIE TRUST</t>
  </si>
  <si>
    <t>707 215TH ST</t>
  </si>
  <si>
    <t>TRIMONT MN 56176</t>
  </si>
  <si>
    <t>NESW</t>
  </si>
  <si>
    <t>NESE</t>
  </si>
  <si>
    <t>NWSE</t>
  </si>
  <si>
    <t>06.003.0300</t>
  </si>
  <si>
    <t>YSKER,WADE A &amp; MARSHA A</t>
  </si>
  <si>
    <t>92382 535TH AVE</t>
  </si>
  <si>
    <t>BINGHAM LAKE MN 56118</t>
  </si>
  <si>
    <t>SESE</t>
  </si>
  <si>
    <t>SWSE</t>
  </si>
  <si>
    <t>06.003.0400</t>
  </si>
  <si>
    <t>HESEBECK FAMILY FARMS LLLP C/O JED HESEBECK</t>
  </si>
  <si>
    <t>57049 850TH ST</t>
  </si>
  <si>
    <t>SWSW</t>
  </si>
  <si>
    <t>SESW</t>
  </si>
  <si>
    <t>06.003.0550</t>
  </si>
  <si>
    <t>SWENSON,KRISTIE L</t>
  </si>
  <si>
    <t>85703 600TH AVE</t>
  </si>
  <si>
    <t>ALPHA MN 56111</t>
  </si>
  <si>
    <t>06.004.0100</t>
  </si>
  <si>
    <t>CENSKY,LORI</t>
  </si>
  <si>
    <t>136 1ST AVE</t>
  </si>
  <si>
    <t>04</t>
  </si>
  <si>
    <t>06.004.0200</t>
  </si>
  <si>
    <t>CENSKY,KENNETH M TRUST C/O PAULA CENSKY</t>
  </si>
  <si>
    <t>88184 570TH AVE</t>
  </si>
  <si>
    <t>06.010.0100</t>
  </si>
  <si>
    <t>KOLANDER,TRENTON &amp; KATHERINE</t>
  </si>
  <si>
    <t>PO BOX 153</t>
  </si>
  <si>
    <t>10</t>
  </si>
  <si>
    <t>06.010.0175</t>
  </si>
  <si>
    <t>HARRIES,RONALD REV TRUST DARLA G HARRIES REV TRUST</t>
  </si>
  <si>
    <t>423 RIVER BLUFF DRIVE</t>
  </si>
  <si>
    <t>WINDOM MN 56010</t>
  </si>
  <si>
    <t>06.010.0400</t>
  </si>
  <si>
    <t>ROSE,ERIK DANIEL CHESTER</t>
  </si>
  <si>
    <t>60123 850TH ST</t>
  </si>
  <si>
    <t>06.010.0425</t>
  </si>
  <si>
    <t>TRUST,HARRIES FAMILY</t>
  </si>
  <si>
    <t>28484 WATERVIEW DRIVE</t>
  </si>
  <si>
    <t>EASTON MD 21601</t>
  </si>
  <si>
    <t>10.033.0100</t>
  </si>
  <si>
    <t>JOHNSON,SHELDON &amp; JANELL</t>
  </si>
  <si>
    <t>88335 580TH AVE</t>
  </si>
  <si>
    <t>33</t>
  </si>
  <si>
    <t>104</t>
  </si>
  <si>
    <t>10.033.0150</t>
  </si>
  <si>
    <t>JOHNSON,SHELDON ETAL</t>
  </si>
  <si>
    <t>10.033.0200</t>
  </si>
  <si>
    <t>CHAMBERS FAMILY FARMS LLC C/O FAIRLAND MANAGEMENT CO</t>
  </si>
  <si>
    <t>PO BOX 128</t>
  </si>
  <si>
    <t>WINDOM MN 56101</t>
  </si>
  <si>
    <t>10.033.0350</t>
  </si>
  <si>
    <t>10.034.0200</t>
  </si>
  <si>
    <t>MARROW-LUCHS LLC C/O HERTZ FARM MANAGEMENT INC</t>
  </si>
  <si>
    <t>PO BOX 500</t>
  </si>
  <si>
    <t>NEVADA IA 50201</t>
  </si>
  <si>
    <t>34</t>
  </si>
  <si>
    <t>10.034.0300</t>
  </si>
  <si>
    <t>DTJJ FARMS</t>
  </si>
  <si>
    <t>48 RIVER ST</t>
  </si>
  <si>
    <t>CR 76</t>
  </si>
  <si>
    <t>CR 85</t>
  </si>
  <si>
    <t>590TH AVE</t>
  </si>
  <si>
    <t>870TH ST</t>
  </si>
  <si>
    <t>TOTAL WATERSHED ACRES:</t>
  </si>
  <si>
    <t>JACKSON CTY RDS</t>
  </si>
  <si>
    <t>ENTERPRISE TWP RDS</t>
  </si>
  <si>
    <t>53053 780TH ST</t>
  </si>
  <si>
    <t>JED HESEBECK 57049 850TH STREET</t>
  </si>
  <si>
    <t>01.950.1001</t>
  </si>
  <si>
    <t>06.950.0100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</si>
</sst>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1"/>
  <sheetViews>
    <sheetView tabSelected="1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RowHeight="15" x14ac:dyDescent="0.25"/>
  <cols>
    <col min="1" max="1" width="14.7109375" style="1" customWidth="1"/>
    <col min="2" max="2" width="51" style="1" bestFit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  <col min="58" max="58" width="13.710937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120</v>
      </c>
      <c r="J3" s="2">
        <f>SUM(K3:L3)</f>
        <v>0.36000001430511469</v>
      </c>
      <c r="K3" s="2">
        <f t="shared" ref="K3:K34" si="0">SUM(N3,P3,R3,T3,V3,X3,Z3,AB3,AE3,AG3,AI3,AV3,AX3,AZ3,BB3,BD3)</f>
        <v>0.36000001430511469</v>
      </c>
      <c r="L3" s="2">
        <f t="shared" ref="L3:L34" si="1">SUM(M3,AD3,AK3,AM3,AO3,AQ3,AR3)</f>
        <v>0</v>
      </c>
      <c r="T3" s="8">
        <v>0.36000001430511469</v>
      </c>
      <c r="U3" s="5">
        <v>179.235007122159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S3" s="5">
        <f t="shared" ref="AS3" si="5">SUM(O3,Q3,S3,U3,W3,Y3,AA3,AC3,AF3,AH3,AJ3,AW3,AY3,BA3,BC3,BE3)</f>
        <v>179.235007122159</v>
      </c>
      <c r="AT3" s="11">
        <f>(AS3/$AS$88)*100</f>
        <v>7.2532177987176677E-3</v>
      </c>
      <c r="AU3" s="5">
        <f t="shared" ref="AU3" si="6">(AT3/100)*$AU$1</f>
        <v>7.2532177987176674</v>
      </c>
    </row>
    <row r="4" spans="1:57" x14ac:dyDescent="0.25">
      <c r="A4" s="1" t="s">
        <v>66</v>
      </c>
      <c r="B4" s="1" t="s">
        <v>67</v>
      </c>
      <c r="C4" s="1" t="s">
        <v>68</v>
      </c>
      <c r="D4" s="1" t="s">
        <v>61</v>
      </c>
      <c r="E4" s="1" t="s">
        <v>69</v>
      </c>
      <c r="F4" s="1" t="s">
        <v>63</v>
      </c>
      <c r="G4" s="1" t="s">
        <v>64</v>
      </c>
      <c r="H4" s="1" t="s">
        <v>65</v>
      </c>
      <c r="I4" s="2">
        <v>9.8800000000000008</v>
      </c>
      <c r="J4" s="2">
        <f t="shared" ref="J4:J67" si="7">SUM(K4:L4)</f>
        <v>0.2800000011920929</v>
      </c>
      <c r="K4" s="2">
        <f t="shared" si="0"/>
        <v>0.2800000011920929</v>
      </c>
      <c r="L4" s="2">
        <f t="shared" si="1"/>
        <v>0</v>
      </c>
      <c r="T4" s="8">
        <v>0.2800000011920929</v>
      </c>
      <c r="U4" s="5">
        <v>139.40500059351331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67" si="8">SUM(O4,Q4,S4,U4,W4,Y4,AA4,AC4,AF4,AH4,AJ4,AW4,AY4,BA4,BC4,BE4)</f>
        <v>139.40500059351331</v>
      </c>
      <c r="AT4" s="11">
        <f t="shared" ref="AT4:AT67" si="9">(AS4/$AS$88)*100</f>
        <v>5.6413914210741824E-3</v>
      </c>
      <c r="AU4" s="5">
        <f t="shared" ref="AU4:AU67" si="10">(AT4/100)*$AU$1</f>
        <v>5.6413914210741822</v>
      </c>
    </row>
    <row r="5" spans="1:57" x14ac:dyDescent="0.25">
      <c r="A5" s="1" t="s">
        <v>70</v>
      </c>
      <c r="B5" s="1" t="s">
        <v>71</v>
      </c>
      <c r="C5" s="1" t="s">
        <v>72</v>
      </c>
      <c r="D5" s="1" t="s">
        <v>73</v>
      </c>
      <c r="E5" s="1" t="s">
        <v>69</v>
      </c>
      <c r="F5" s="1" t="s">
        <v>63</v>
      </c>
      <c r="G5" s="1" t="s">
        <v>64</v>
      </c>
      <c r="H5" s="1" t="s">
        <v>65</v>
      </c>
      <c r="I5" s="2">
        <v>169.9</v>
      </c>
      <c r="J5" s="2">
        <f t="shared" si="7"/>
        <v>10.739999651908878</v>
      </c>
      <c r="K5" s="2">
        <f t="shared" si="0"/>
        <v>10.739999651908878</v>
      </c>
      <c r="L5" s="2">
        <f t="shared" si="1"/>
        <v>0</v>
      </c>
      <c r="R5" s="7">
        <v>0.37999999523162842</v>
      </c>
      <c r="S5" s="5">
        <v>630.41999208927155</v>
      </c>
      <c r="T5" s="8">
        <v>10.35999965667725</v>
      </c>
      <c r="U5" s="5">
        <v>5157.9848290681839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8"/>
        <v>5788.4048211574554</v>
      </c>
      <c r="AT5" s="11">
        <f t="shared" si="9"/>
        <v>0.2342430842563446</v>
      </c>
      <c r="AU5" s="5">
        <f t="shared" si="10"/>
        <v>234.24308425634462</v>
      </c>
    </row>
    <row r="6" spans="1:57" x14ac:dyDescent="0.25">
      <c r="A6" s="1" t="s">
        <v>70</v>
      </c>
      <c r="B6" s="1" t="s">
        <v>71</v>
      </c>
      <c r="C6" s="1" t="s">
        <v>72</v>
      </c>
      <c r="D6" s="1" t="s">
        <v>73</v>
      </c>
      <c r="E6" s="1" t="s">
        <v>74</v>
      </c>
      <c r="F6" s="1" t="s">
        <v>63</v>
      </c>
      <c r="G6" s="1" t="s">
        <v>64</v>
      </c>
      <c r="H6" s="1" t="s">
        <v>65</v>
      </c>
      <c r="I6" s="2">
        <v>169.9</v>
      </c>
      <c r="J6" s="2">
        <f t="shared" si="7"/>
        <v>8.2500002384185791</v>
      </c>
      <c r="K6" s="2">
        <f t="shared" si="0"/>
        <v>8.2500002384185791</v>
      </c>
      <c r="L6" s="2">
        <f t="shared" si="1"/>
        <v>0</v>
      </c>
      <c r="R6" s="7">
        <v>5.820000171661377</v>
      </c>
      <c r="S6" s="5">
        <v>9655.3802847862244</v>
      </c>
      <c r="T6" s="8">
        <v>2.4300000667572021</v>
      </c>
      <c r="U6" s="5">
        <v>1209.836283236742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8"/>
        <v>10865.216568022966</v>
      </c>
      <c r="AT6" s="11">
        <f t="shared" si="9"/>
        <v>0.43968967593699054</v>
      </c>
      <c r="AU6" s="5">
        <f t="shared" si="10"/>
        <v>439.68967593699057</v>
      </c>
    </row>
    <row r="7" spans="1:57" x14ac:dyDescent="0.25">
      <c r="A7" s="1" t="s">
        <v>75</v>
      </c>
      <c r="B7" s="1" t="s">
        <v>76</v>
      </c>
      <c r="C7" s="1" t="s">
        <v>77</v>
      </c>
      <c r="D7" s="1" t="s">
        <v>78</v>
      </c>
      <c r="E7" s="1" t="s">
        <v>69</v>
      </c>
      <c r="F7" s="1" t="s">
        <v>79</v>
      </c>
      <c r="G7" s="1" t="s">
        <v>64</v>
      </c>
      <c r="H7" s="1" t="s">
        <v>65</v>
      </c>
      <c r="I7" s="2">
        <v>158.88999999999999</v>
      </c>
      <c r="J7" s="2">
        <f t="shared" si="7"/>
        <v>26.310000419616699</v>
      </c>
      <c r="K7" s="2">
        <f t="shared" si="0"/>
        <v>26.310000419616699</v>
      </c>
      <c r="L7" s="2">
        <f t="shared" si="1"/>
        <v>0</v>
      </c>
      <c r="R7" s="7">
        <v>14.090000152587891</v>
      </c>
      <c r="S7" s="5">
        <v>23375.310253143311</v>
      </c>
      <c r="T7" s="8">
        <v>12.22000026702881</v>
      </c>
      <c r="U7" s="5">
        <v>6084.0326329469681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8"/>
        <v>29459.342886090279</v>
      </c>
      <c r="AT7" s="11">
        <f t="shared" si="9"/>
        <v>1.1921500916072989</v>
      </c>
      <c r="AU7" s="5">
        <f t="shared" si="10"/>
        <v>1192.1500916072989</v>
      </c>
    </row>
    <row r="8" spans="1:57" x14ac:dyDescent="0.25">
      <c r="A8" s="1" t="s">
        <v>75</v>
      </c>
      <c r="B8" s="1" t="s">
        <v>76</v>
      </c>
      <c r="C8" s="1" t="s">
        <v>77</v>
      </c>
      <c r="D8" s="1" t="s">
        <v>78</v>
      </c>
      <c r="E8" s="1" t="s">
        <v>74</v>
      </c>
      <c r="F8" s="1" t="s">
        <v>79</v>
      </c>
      <c r="G8" s="1" t="s">
        <v>64</v>
      </c>
      <c r="H8" s="1" t="s">
        <v>65</v>
      </c>
      <c r="I8" s="2">
        <v>158.88999999999999</v>
      </c>
      <c r="J8" s="2">
        <f t="shared" si="7"/>
        <v>26.819999694824219</v>
      </c>
      <c r="K8" s="2">
        <f t="shared" si="0"/>
        <v>26.819999694824219</v>
      </c>
      <c r="L8" s="2">
        <f t="shared" si="1"/>
        <v>0</v>
      </c>
      <c r="P8" s="6">
        <v>7.9099998474121094</v>
      </c>
      <c r="Q8" s="5">
        <v>27954.928210735321</v>
      </c>
      <c r="R8" s="7">
        <v>9.7799997329711914</v>
      </c>
      <c r="S8" s="5">
        <v>16225.01955699921</v>
      </c>
      <c r="T8" s="8">
        <v>9.130000114440918</v>
      </c>
      <c r="U8" s="5">
        <v>4545.598806977272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8"/>
        <v>48725.5465747118</v>
      </c>
      <c r="AT8" s="11">
        <f t="shared" si="9"/>
        <v>1.9718078925679525</v>
      </c>
      <c r="AU8" s="5">
        <f t="shared" si="10"/>
        <v>1971.8078925679526</v>
      </c>
    </row>
    <row r="9" spans="1:57" x14ac:dyDescent="0.25">
      <c r="A9" s="1" t="s">
        <v>75</v>
      </c>
      <c r="B9" s="1" t="s">
        <v>76</v>
      </c>
      <c r="C9" s="1" t="s">
        <v>77</v>
      </c>
      <c r="D9" s="1" t="s">
        <v>78</v>
      </c>
      <c r="E9" s="1" t="s">
        <v>80</v>
      </c>
      <c r="F9" s="1" t="s">
        <v>79</v>
      </c>
      <c r="G9" s="1" t="s">
        <v>64</v>
      </c>
      <c r="H9" s="1" t="s">
        <v>65</v>
      </c>
      <c r="I9" s="2">
        <v>158.88999999999999</v>
      </c>
      <c r="J9" s="2">
        <f t="shared" si="7"/>
        <v>37.649999618530281</v>
      </c>
      <c r="K9" s="2">
        <f t="shared" si="0"/>
        <v>37.649999618530281</v>
      </c>
      <c r="L9" s="2">
        <f t="shared" si="1"/>
        <v>0</v>
      </c>
      <c r="P9" s="6">
        <v>20.260000228881839</v>
      </c>
      <c r="Q9" s="5">
        <v>71601.373308897018</v>
      </c>
      <c r="R9" s="7">
        <v>17.389999389648441</v>
      </c>
      <c r="S9" s="5">
        <v>28850.008987426761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8"/>
        <v>100451.38229632378</v>
      </c>
      <c r="AT9" s="11">
        <f t="shared" si="9"/>
        <v>4.065030407150922</v>
      </c>
      <c r="AU9" s="5">
        <f t="shared" si="10"/>
        <v>4065.0304071509222</v>
      </c>
    </row>
    <row r="10" spans="1:57" x14ac:dyDescent="0.25">
      <c r="A10" s="1" t="s">
        <v>75</v>
      </c>
      <c r="B10" s="1" t="s">
        <v>76</v>
      </c>
      <c r="C10" s="1" t="s">
        <v>77</v>
      </c>
      <c r="D10" s="1" t="s">
        <v>78</v>
      </c>
      <c r="E10" s="1" t="s">
        <v>81</v>
      </c>
      <c r="F10" s="1" t="s">
        <v>79</v>
      </c>
      <c r="G10" s="1" t="s">
        <v>64</v>
      </c>
      <c r="H10" s="1" t="s">
        <v>65</v>
      </c>
      <c r="I10" s="2">
        <v>158.88999999999999</v>
      </c>
      <c r="J10" s="2">
        <f t="shared" si="7"/>
        <v>39.999998807907104</v>
      </c>
      <c r="K10" s="2">
        <f t="shared" si="0"/>
        <v>39.999998807907104</v>
      </c>
      <c r="L10" s="2">
        <f t="shared" si="1"/>
        <v>0</v>
      </c>
      <c r="N10" s="4">
        <v>14.35999965667725</v>
      </c>
      <c r="O10" s="5">
        <v>66493.98</v>
      </c>
      <c r="P10" s="6">
        <v>23.879999160766602</v>
      </c>
      <c r="Q10" s="5">
        <v>84394.904999999999</v>
      </c>
      <c r="R10" s="7">
        <v>1.7599999904632571</v>
      </c>
      <c r="S10" s="5">
        <v>2919.84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8"/>
        <v>153808.72500000001</v>
      </c>
      <c r="AT10" s="11">
        <f t="shared" si="9"/>
        <v>6.2242761594431153</v>
      </c>
      <c r="AU10" s="5">
        <f t="shared" si="10"/>
        <v>6224.2761594431149</v>
      </c>
    </row>
    <row r="11" spans="1:57" x14ac:dyDescent="0.25">
      <c r="A11" s="1" t="s">
        <v>82</v>
      </c>
      <c r="B11" s="1" t="s">
        <v>83</v>
      </c>
      <c r="C11" s="1" t="s">
        <v>84</v>
      </c>
      <c r="D11" s="1" t="s">
        <v>61</v>
      </c>
      <c r="E11" s="1" t="s">
        <v>85</v>
      </c>
      <c r="F11" s="1" t="s">
        <v>79</v>
      </c>
      <c r="G11" s="1" t="s">
        <v>64</v>
      </c>
      <c r="H11" s="1" t="s">
        <v>65</v>
      </c>
      <c r="I11" s="2">
        <v>39.99</v>
      </c>
      <c r="J11" s="2">
        <f t="shared" si="7"/>
        <v>19.760000761598345</v>
      </c>
      <c r="K11" s="2">
        <f t="shared" si="0"/>
        <v>19.760000761598345</v>
      </c>
      <c r="L11" s="2">
        <f t="shared" si="1"/>
        <v>0</v>
      </c>
      <c r="R11" s="7">
        <v>19.70000076293945</v>
      </c>
      <c r="S11" s="5">
        <v>32682.301265716549</v>
      </c>
      <c r="T11" s="8">
        <v>5.9999998658895493E-2</v>
      </c>
      <c r="U11" s="5">
        <v>29.87249933229759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8"/>
        <v>32712.173765048847</v>
      </c>
      <c r="AT11" s="11">
        <f t="shared" si="9"/>
        <v>1.3237844815978681</v>
      </c>
      <c r="AU11" s="5">
        <f t="shared" si="10"/>
        <v>1323.7844815978681</v>
      </c>
    </row>
    <row r="12" spans="1:57" x14ac:dyDescent="0.25">
      <c r="A12" s="1" t="s">
        <v>82</v>
      </c>
      <c r="B12" s="1" t="s">
        <v>83</v>
      </c>
      <c r="C12" s="1" t="s">
        <v>84</v>
      </c>
      <c r="D12" s="1" t="s">
        <v>61</v>
      </c>
      <c r="E12" s="1" t="s">
        <v>86</v>
      </c>
      <c r="F12" s="1" t="s">
        <v>79</v>
      </c>
      <c r="G12" s="1" t="s">
        <v>64</v>
      </c>
      <c r="H12" s="1" t="s">
        <v>65</v>
      </c>
      <c r="I12" s="2">
        <v>39.99</v>
      </c>
      <c r="J12" s="2">
        <f t="shared" si="7"/>
        <v>18.100000381469727</v>
      </c>
      <c r="K12" s="2">
        <f t="shared" si="0"/>
        <v>18.100000381469727</v>
      </c>
      <c r="L12" s="2">
        <f t="shared" si="1"/>
        <v>0</v>
      </c>
      <c r="R12" s="7">
        <v>14.060000419616699</v>
      </c>
      <c r="S12" s="5">
        <v>23325.5406961441</v>
      </c>
      <c r="T12" s="8">
        <v>4.0399999618530273</v>
      </c>
      <c r="U12" s="5">
        <v>2011.414981007576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8"/>
        <v>25336.955677151676</v>
      </c>
      <c r="AT12" s="11">
        <f t="shared" si="9"/>
        <v>1.025326808828056</v>
      </c>
      <c r="AU12" s="5">
        <f t="shared" si="10"/>
        <v>1025.3268088280561</v>
      </c>
    </row>
    <row r="13" spans="1:57" x14ac:dyDescent="0.25">
      <c r="A13" s="1" t="s">
        <v>87</v>
      </c>
      <c r="B13" s="1" t="s">
        <v>76</v>
      </c>
      <c r="C13" s="1" t="s">
        <v>77</v>
      </c>
      <c r="D13" s="1" t="s">
        <v>78</v>
      </c>
      <c r="E13" s="1" t="s">
        <v>80</v>
      </c>
      <c r="F13" s="1" t="s">
        <v>79</v>
      </c>
      <c r="G13" s="1" t="s">
        <v>64</v>
      </c>
      <c r="H13" s="1" t="s">
        <v>65</v>
      </c>
      <c r="I13" s="2">
        <v>119.75</v>
      </c>
      <c r="J13" s="2">
        <f t="shared" si="7"/>
        <v>5.9999998658895493E-2</v>
      </c>
      <c r="K13" s="2">
        <f t="shared" si="0"/>
        <v>5.9999998658895493E-2</v>
      </c>
      <c r="L13" s="2">
        <f t="shared" si="1"/>
        <v>0</v>
      </c>
      <c r="P13" s="6">
        <v>1.9999999552965161E-2</v>
      </c>
      <c r="Q13" s="5">
        <v>70.682498420123011</v>
      </c>
      <c r="R13" s="7">
        <v>3.9999999105930328E-2</v>
      </c>
      <c r="S13" s="5">
        <v>66.359998516738415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8"/>
        <v>137.04249693686143</v>
      </c>
      <c r="AT13" s="11">
        <f t="shared" si="9"/>
        <v>5.5457864728718255E-3</v>
      </c>
      <c r="AU13" s="5">
        <f t="shared" si="10"/>
        <v>5.5457864728718258</v>
      </c>
    </row>
    <row r="14" spans="1:57" x14ac:dyDescent="0.25">
      <c r="A14" s="1" t="s">
        <v>87</v>
      </c>
      <c r="B14" s="1" t="s">
        <v>76</v>
      </c>
      <c r="C14" s="1" t="s">
        <v>77</v>
      </c>
      <c r="D14" s="1" t="s">
        <v>78</v>
      </c>
      <c r="E14" s="1" t="s">
        <v>81</v>
      </c>
      <c r="F14" s="1" t="s">
        <v>79</v>
      </c>
      <c r="G14" s="1" t="s">
        <v>64</v>
      </c>
      <c r="H14" s="1" t="s">
        <v>65</v>
      </c>
      <c r="I14" s="2">
        <v>119.75</v>
      </c>
      <c r="J14" s="2">
        <f t="shared" si="7"/>
        <v>6.9999998435378075E-2</v>
      </c>
      <c r="K14" s="2">
        <f t="shared" si="0"/>
        <v>6.9999998435378075E-2</v>
      </c>
      <c r="L14" s="2">
        <f t="shared" si="1"/>
        <v>0</v>
      </c>
      <c r="N14" s="4">
        <v>2.999999932944775E-2</v>
      </c>
      <c r="O14" s="5">
        <v>138.91499689500779</v>
      </c>
      <c r="P14" s="6">
        <v>3.9999999105930328E-2</v>
      </c>
      <c r="Q14" s="5">
        <v>141.36499684024599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8"/>
        <v>280.27999373525381</v>
      </c>
      <c r="AT14" s="11">
        <f t="shared" si="9"/>
        <v>1.1342269971844614E-2</v>
      </c>
      <c r="AU14" s="5">
        <f t="shared" si="10"/>
        <v>11.342269971844614</v>
      </c>
    </row>
    <row r="15" spans="1:57" x14ac:dyDescent="0.25">
      <c r="A15" s="1" t="s">
        <v>87</v>
      </c>
      <c r="B15" s="1" t="s">
        <v>76</v>
      </c>
      <c r="C15" s="1" t="s">
        <v>77</v>
      </c>
      <c r="D15" s="1" t="s">
        <v>78</v>
      </c>
      <c r="E15" s="1" t="s">
        <v>85</v>
      </c>
      <c r="F15" s="1" t="s">
        <v>79</v>
      </c>
      <c r="G15" s="1" t="s">
        <v>64</v>
      </c>
      <c r="H15" s="1" t="s">
        <v>65</v>
      </c>
      <c r="I15" s="2">
        <v>119.75</v>
      </c>
      <c r="J15" s="2">
        <f t="shared" si="7"/>
        <v>20.739999771118161</v>
      </c>
      <c r="K15" s="2">
        <f t="shared" si="0"/>
        <v>20.739999771118161</v>
      </c>
      <c r="L15" s="2">
        <f t="shared" si="1"/>
        <v>0</v>
      </c>
      <c r="R15" s="7">
        <v>20.739999771118161</v>
      </c>
      <c r="S15" s="5">
        <v>34407.659620285027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8"/>
        <v>34407.659620285027</v>
      </c>
      <c r="AT15" s="11">
        <f t="shared" si="9"/>
        <v>1.3923967933338868</v>
      </c>
      <c r="AU15" s="5">
        <f t="shared" si="10"/>
        <v>1392.3967933338868</v>
      </c>
    </row>
    <row r="16" spans="1:57" x14ac:dyDescent="0.25">
      <c r="A16" s="1" t="s">
        <v>87</v>
      </c>
      <c r="B16" s="1" t="s">
        <v>76</v>
      </c>
      <c r="C16" s="1" t="s">
        <v>77</v>
      </c>
      <c r="D16" s="1" t="s">
        <v>78</v>
      </c>
      <c r="E16" s="1" t="s">
        <v>88</v>
      </c>
      <c r="F16" s="1" t="s">
        <v>79</v>
      </c>
      <c r="G16" s="1" t="s">
        <v>64</v>
      </c>
      <c r="H16" s="1" t="s">
        <v>65</v>
      </c>
      <c r="I16" s="2">
        <v>119.75</v>
      </c>
      <c r="J16" s="2">
        <f t="shared" si="7"/>
        <v>39.99999988079071</v>
      </c>
      <c r="K16" s="2">
        <f t="shared" si="0"/>
        <v>39.99999988079071</v>
      </c>
      <c r="L16" s="2">
        <f t="shared" si="1"/>
        <v>0</v>
      </c>
      <c r="N16" s="4">
        <v>1.3400000333786011</v>
      </c>
      <c r="O16" s="5">
        <v>6204.8700000000008</v>
      </c>
      <c r="P16" s="6">
        <v>16.319999694824219</v>
      </c>
      <c r="Q16" s="5">
        <v>57676.92</v>
      </c>
      <c r="R16" s="7">
        <v>22.340000152587891</v>
      </c>
      <c r="S16" s="5">
        <v>37062.06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8"/>
        <v>100943.85</v>
      </c>
      <c r="AT16" s="11">
        <f t="shared" si="9"/>
        <v>4.084959413046314</v>
      </c>
      <c r="AU16" s="5">
        <f t="shared" si="10"/>
        <v>4084.9594130463142</v>
      </c>
    </row>
    <row r="17" spans="1:47" x14ac:dyDescent="0.25">
      <c r="A17" s="1" t="s">
        <v>87</v>
      </c>
      <c r="B17" s="1" t="s">
        <v>76</v>
      </c>
      <c r="C17" s="1" t="s">
        <v>77</v>
      </c>
      <c r="D17" s="1" t="s">
        <v>78</v>
      </c>
      <c r="E17" s="1" t="s">
        <v>86</v>
      </c>
      <c r="F17" s="1" t="s">
        <v>79</v>
      </c>
      <c r="G17" s="1" t="s">
        <v>64</v>
      </c>
      <c r="H17" s="1" t="s">
        <v>65</v>
      </c>
      <c r="I17" s="2">
        <v>119.75</v>
      </c>
      <c r="J17" s="2">
        <f t="shared" si="7"/>
        <v>19.300000429153446</v>
      </c>
      <c r="K17" s="2">
        <f t="shared" si="0"/>
        <v>19.300000429153446</v>
      </c>
      <c r="L17" s="2">
        <f t="shared" si="1"/>
        <v>0</v>
      </c>
      <c r="R17" s="7">
        <v>17.35000038146973</v>
      </c>
      <c r="S17" s="5">
        <v>28783.65063285828</v>
      </c>
      <c r="T17" s="8">
        <v>1.950000047683716</v>
      </c>
      <c r="U17" s="5">
        <v>970.85627374053001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8"/>
        <v>29754.50690659881</v>
      </c>
      <c r="AT17" s="11">
        <f t="shared" si="9"/>
        <v>1.2040946830209307</v>
      </c>
      <c r="AU17" s="5">
        <f t="shared" si="10"/>
        <v>1204.0946830209307</v>
      </c>
    </row>
    <row r="18" spans="1:47" x14ac:dyDescent="0.25">
      <c r="A18" s="1" t="s">
        <v>87</v>
      </c>
      <c r="B18" s="1" t="s">
        <v>76</v>
      </c>
      <c r="C18" s="1" t="s">
        <v>77</v>
      </c>
      <c r="D18" s="1" t="s">
        <v>78</v>
      </c>
      <c r="E18" s="1" t="s">
        <v>89</v>
      </c>
      <c r="F18" s="1" t="s">
        <v>79</v>
      </c>
      <c r="G18" s="1" t="s">
        <v>64</v>
      </c>
      <c r="H18" s="1" t="s">
        <v>65</v>
      </c>
      <c r="I18" s="2">
        <v>119.75</v>
      </c>
      <c r="J18" s="2">
        <f t="shared" si="7"/>
        <v>37.540000796318054</v>
      </c>
      <c r="K18" s="2">
        <f t="shared" si="0"/>
        <v>37.540000796318054</v>
      </c>
      <c r="L18" s="2">
        <f t="shared" si="1"/>
        <v>0</v>
      </c>
      <c r="P18" s="6">
        <v>1.5900000333786011</v>
      </c>
      <c r="Q18" s="5">
        <v>5619.2588679641494</v>
      </c>
      <c r="R18" s="7">
        <v>35.950000762939453</v>
      </c>
      <c r="S18" s="5">
        <v>59641.051265716553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8"/>
        <v>65260.310133680701</v>
      </c>
      <c r="AT18" s="11">
        <f t="shared" si="9"/>
        <v>2.6409307568405671</v>
      </c>
      <c r="AU18" s="5">
        <f t="shared" si="10"/>
        <v>2640.930756840567</v>
      </c>
    </row>
    <row r="19" spans="1:47" x14ac:dyDescent="0.25">
      <c r="A19" s="1" t="s">
        <v>90</v>
      </c>
      <c r="B19" s="1" t="s">
        <v>91</v>
      </c>
      <c r="C19" s="1" t="s">
        <v>92</v>
      </c>
      <c r="D19" s="1" t="s">
        <v>93</v>
      </c>
      <c r="E19" s="1" t="s">
        <v>62</v>
      </c>
      <c r="F19" s="1" t="s">
        <v>79</v>
      </c>
      <c r="G19" s="1" t="s">
        <v>64</v>
      </c>
      <c r="H19" s="1" t="s">
        <v>65</v>
      </c>
      <c r="I19" s="2">
        <v>120</v>
      </c>
      <c r="J19" s="2">
        <f t="shared" si="7"/>
        <v>6.9999998435378075E-2</v>
      </c>
      <c r="K19" s="2">
        <f t="shared" si="0"/>
        <v>6.9999998435378075E-2</v>
      </c>
      <c r="L19" s="2">
        <f t="shared" si="1"/>
        <v>0</v>
      </c>
      <c r="P19" s="6">
        <v>3.9999999105930328E-2</v>
      </c>
      <c r="Q19" s="5">
        <v>141.36499684024599</v>
      </c>
      <c r="R19" s="7">
        <v>2.999999932944775E-2</v>
      </c>
      <c r="S19" s="5">
        <v>49.769998887553811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8"/>
        <v>191.1349957277998</v>
      </c>
      <c r="AT19" s="11">
        <f t="shared" si="9"/>
        <v>7.7347822572731541E-3</v>
      </c>
      <c r="AU19" s="5">
        <f t="shared" si="10"/>
        <v>7.7347822572731548</v>
      </c>
    </row>
    <row r="20" spans="1:47" x14ac:dyDescent="0.25">
      <c r="A20" s="1" t="s">
        <v>90</v>
      </c>
      <c r="B20" s="1" t="s">
        <v>91</v>
      </c>
      <c r="C20" s="1" t="s">
        <v>92</v>
      </c>
      <c r="D20" s="1" t="s">
        <v>93</v>
      </c>
      <c r="E20" s="1" t="s">
        <v>81</v>
      </c>
      <c r="F20" s="1" t="s">
        <v>79</v>
      </c>
      <c r="G20" s="1" t="s">
        <v>64</v>
      </c>
      <c r="H20" s="1" t="s">
        <v>65</v>
      </c>
      <c r="I20" s="2">
        <v>120</v>
      </c>
      <c r="J20" s="2">
        <f t="shared" si="7"/>
        <v>8.0000000074505806E-2</v>
      </c>
      <c r="K20" s="2">
        <f t="shared" si="0"/>
        <v>8.0000000074505806E-2</v>
      </c>
      <c r="L20" s="2">
        <f t="shared" si="1"/>
        <v>0</v>
      </c>
      <c r="N20" s="4">
        <v>5.000000074505806E-2</v>
      </c>
      <c r="O20" s="5">
        <v>231.52500344999129</v>
      </c>
      <c r="P20" s="6">
        <v>2.999999932944775E-2</v>
      </c>
      <c r="Q20" s="5">
        <v>106.0237476301845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8"/>
        <v>337.5487510801758</v>
      </c>
      <c r="AT20" s="11">
        <f t="shared" si="9"/>
        <v>1.3659801444931922E-2</v>
      </c>
      <c r="AU20" s="5">
        <f t="shared" si="10"/>
        <v>13.659801444931922</v>
      </c>
    </row>
    <row r="21" spans="1:47" x14ac:dyDescent="0.25">
      <c r="A21" s="1" t="s">
        <v>90</v>
      </c>
      <c r="B21" s="1" t="s">
        <v>91</v>
      </c>
      <c r="C21" s="1" t="s">
        <v>92</v>
      </c>
      <c r="D21" s="1" t="s">
        <v>93</v>
      </c>
      <c r="E21" s="1" t="s">
        <v>94</v>
      </c>
      <c r="F21" s="1" t="s">
        <v>79</v>
      </c>
      <c r="G21" s="1" t="s">
        <v>64</v>
      </c>
      <c r="H21" s="1" t="s">
        <v>65</v>
      </c>
      <c r="I21" s="2">
        <v>120</v>
      </c>
      <c r="J21" s="2">
        <f t="shared" si="7"/>
        <v>39.820001125335693</v>
      </c>
      <c r="K21" s="2">
        <f t="shared" si="0"/>
        <v>39.820001125335693</v>
      </c>
      <c r="L21" s="2">
        <f t="shared" si="1"/>
        <v>0</v>
      </c>
      <c r="N21" s="4">
        <v>16.680000305175781</v>
      </c>
      <c r="O21" s="5">
        <v>77236.741413116455</v>
      </c>
      <c r="P21" s="6">
        <v>17.29000091552734</v>
      </c>
      <c r="Q21" s="5">
        <v>61105.024485588066</v>
      </c>
      <c r="R21" s="7">
        <v>5.8499999046325684</v>
      </c>
      <c r="S21" s="5">
        <v>9705.1498417854309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8"/>
        <v>148046.91574048996</v>
      </c>
      <c r="AT21" s="11">
        <f t="shared" si="9"/>
        <v>5.9911093348092912</v>
      </c>
      <c r="AU21" s="5">
        <f t="shared" si="10"/>
        <v>5991.1093348092918</v>
      </c>
    </row>
    <row r="22" spans="1:47" x14ac:dyDescent="0.25">
      <c r="A22" s="1" t="s">
        <v>90</v>
      </c>
      <c r="B22" s="1" t="s">
        <v>91</v>
      </c>
      <c r="C22" s="1" t="s">
        <v>92</v>
      </c>
      <c r="D22" s="1" t="s">
        <v>93</v>
      </c>
      <c r="E22" s="1" t="s">
        <v>95</v>
      </c>
      <c r="F22" s="1" t="s">
        <v>79</v>
      </c>
      <c r="G22" s="1" t="s">
        <v>64</v>
      </c>
      <c r="H22" s="1" t="s">
        <v>65</v>
      </c>
      <c r="I22" s="2">
        <v>120</v>
      </c>
      <c r="J22" s="2">
        <f t="shared" si="7"/>
        <v>37.970000863075249</v>
      </c>
      <c r="K22" s="2">
        <f t="shared" si="0"/>
        <v>33.110000729560845</v>
      </c>
      <c r="L22" s="2">
        <f t="shared" si="1"/>
        <v>4.8600001335144043</v>
      </c>
      <c r="P22" s="6">
        <v>7.7899999618530273</v>
      </c>
      <c r="Q22" s="5">
        <v>27530.83361518383</v>
      </c>
      <c r="R22" s="7">
        <v>18.70000076293945</v>
      </c>
      <c r="S22" s="5">
        <v>31023.301265716549</v>
      </c>
      <c r="T22" s="8">
        <v>3.9900000095367432</v>
      </c>
      <c r="U22" s="5">
        <v>1986.521254748106</v>
      </c>
      <c r="Z22" s="9">
        <v>2.629999995231628</v>
      </c>
      <c r="AA22" s="5">
        <v>504.53549923896787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4.8600001335144043</v>
      </c>
      <c r="AS22" s="5">
        <f t="shared" si="8"/>
        <v>61045.191634887458</v>
      </c>
      <c r="AT22" s="11">
        <f t="shared" si="9"/>
        <v>2.4703548575782439</v>
      </c>
      <c r="AU22" s="5">
        <f t="shared" si="10"/>
        <v>2470.3548575782438</v>
      </c>
    </row>
    <row r="23" spans="1:47" x14ac:dyDescent="0.25">
      <c r="A23" s="1" t="s">
        <v>90</v>
      </c>
      <c r="B23" s="1" t="s">
        <v>91</v>
      </c>
      <c r="C23" s="1" t="s">
        <v>92</v>
      </c>
      <c r="D23" s="1" t="s">
        <v>93</v>
      </c>
      <c r="E23" s="1" t="s">
        <v>96</v>
      </c>
      <c r="F23" s="1" t="s">
        <v>79</v>
      </c>
      <c r="G23" s="1" t="s">
        <v>64</v>
      </c>
      <c r="H23" s="1" t="s">
        <v>65</v>
      </c>
      <c r="I23" s="2">
        <v>120</v>
      </c>
      <c r="J23" s="2">
        <f t="shared" si="7"/>
        <v>39.840000033378601</v>
      </c>
      <c r="K23" s="2">
        <f t="shared" si="0"/>
        <v>39.840000033378601</v>
      </c>
      <c r="L23" s="2">
        <f t="shared" si="1"/>
        <v>0</v>
      </c>
      <c r="N23" s="4">
        <v>16.780000686645511</v>
      </c>
      <c r="O23" s="5">
        <v>77699.793179512024</v>
      </c>
      <c r="P23" s="6">
        <v>21.469999313354489</v>
      </c>
      <c r="Q23" s="5">
        <v>75877.661323308945</v>
      </c>
      <c r="R23" s="7">
        <v>1.5900000333786011</v>
      </c>
      <c r="S23" s="5">
        <v>2637.8100553750992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8"/>
        <v>156215.26455819607</v>
      </c>
      <c r="AT23" s="11">
        <f t="shared" si="9"/>
        <v>6.3216631366697751</v>
      </c>
      <c r="AU23" s="5">
        <f t="shared" si="10"/>
        <v>6321.6631366697748</v>
      </c>
    </row>
    <row r="24" spans="1:47" x14ac:dyDescent="0.25">
      <c r="A24" s="1" t="s">
        <v>90</v>
      </c>
      <c r="B24" s="1" t="s">
        <v>91</v>
      </c>
      <c r="C24" s="1" t="s">
        <v>92</v>
      </c>
      <c r="D24" s="1" t="s">
        <v>93</v>
      </c>
      <c r="E24" s="1" t="s">
        <v>85</v>
      </c>
      <c r="F24" s="1" t="s">
        <v>79</v>
      </c>
      <c r="G24" s="1" t="s">
        <v>64</v>
      </c>
      <c r="H24" s="1" t="s">
        <v>65</v>
      </c>
      <c r="I24" s="2">
        <v>120</v>
      </c>
      <c r="J24" s="2">
        <f t="shared" si="7"/>
        <v>7.9999998211860657E-2</v>
      </c>
      <c r="K24" s="2">
        <f t="shared" si="0"/>
        <v>7.9999998211860657E-2</v>
      </c>
      <c r="L24" s="2">
        <f t="shared" si="1"/>
        <v>0</v>
      </c>
      <c r="R24" s="7">
        <v>7.9999998211860657E-2</v>
      </c>
      <c r="S24" s="5">
        <v>132.7199970334768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8"/>
        <v>132.7199970334768</v>
      </c>
      <c r="AT24" s="11">
        <f t="shared" si="9"/>
        <v>5.3708651015527929E-3</v>
      </c>
      <c r="AU24" s="5">
        <f t="shared" si="10"/>
        <v>5.3708651015527931</v>
      </c>
    </row>
    <row r="25" spans="1:47" x14ac:dyDescent="0.25">
      <c r="A25" s="1" t="s">
        <v>90</v>
      </c>
      <c r="B25" s="1" t="s">
        <v>91</v>
      </c>
      <c r="C25" s="1" t="s">
        <v>92</v>
      </c>
      <c r="D25" s="1" t="s">
        <v>93</v>
      </c>
      <c r="E25" s="1" t="s">
        <v>88</v>
      </c>
      <c r="F25" s="1" t="s">
        <v>79</v>
      </c>
      <c r="G25" s="1" t="s">
        <v>64</v>
      </c>
      <c r="H25" s="1" t="s">
        <v>65</v>
      </c>
      <c r="I25" s="2">
        <v>120</v>
      </c>
      <c r="J25" s="2">
        <f t="shared" si="7"/>
        <v>8.9999999850988388E-2</v>
      </c>
      <c r="K25" s="2">
        <f t="shared" si="0"/>
        <v>8.9999999850988388E-2</v>
      </c>
      <c r="L25" s="2">
        <f t="shared" si="1"/>
        <v>0</v>
      </c>
      <c r="N25" s="4">
        <v>1.9999999552965161E-2</v>
      </c>
      <c r="O25" s="5">
        <v>92.609997930005193</v>
      </c>
      <c r="P25" s="6">
        <v>5.000000074505806E-2</v>
      </c>
      <c r="Q25" s="5">
        <v>176.70625263312829</v>
      </c>
      <c r="R25" s="7">
        <v>1.9999999552965161E-2</v>
      </c>
      <c r="S25" s="5">
        <v>33.179999258369207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8"/>
        <v>302.49624982150272</v>
      </c>
      <c r="AT25" s="11">
        <f t="shared" si="9"/>
        <v>1.22413094321205E-2</v>
      </c>
      <c r="AU25" s="5">
        <f t="shared" si="10"/>
        <v>12.241309432120499</v>
      </c>
    </row>
    <row r="26" spans="1:47" x14ac:dyDescent="0.25">
      <c r="A26" s="1" t="s">
        <v>97</v>
      </c>
      <c r="B26" s="1" t="s">
        <v>98</v>
      </c>
      <c r="C26" s="1" t="s">
        <v>99</v>
      </c>
      <c r="D26" s="1" t="s">
        <v>100</v>
      </c>
      <c r="E26" s="1" t="s">
        <v>101</v>
      </c>
      <c r="F26" s="1" t="s">
        <v>79</v>
      </c>
      <c r="G26" s="1" t="s">
        <v>64</v>
      </c>
      <c r="H26" s="1" t="s">
        <v>65</v>
      </c>
      <c r="I26" s="2">
        <v>40</v>
      </c>
      <c r="J26" s="2">
        <f t="shared" si="7"/>
        <v>23.879999071359634</v>
      </c>
      <c r="K26" s="2">
        <f t="shared" si="0"/>
        <v>20.279999166727066</v>
      </c>
      <c r="L26" s="2">
        <f t="shared" si="1"/>
        <v>3.5999999046325679</v>
      </c>
      <c r="P26" s="6">
        <v>1.470000028610229</v>
      </c>
      <c r="Q26" s="5">
        <v>5195.1638511121273</v>
      </c>
      <c r="R26" s="7">
        <v>17.629999160766602</v>
      </c>
      <c r="S26" s="5">
        <v>29248.168607711788</v>
      </c>
      <c r="Z26" s="9">
        <v>1.179999977350235</v>
      </c>
      <c r="AA26" s="5">
        <v>215.0609958618879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R26" s="2">
        <v>3.5999999046325679</v>
      </c>
      <c r="AS26" s="5">
        <f t="shared" si="8"/>
        <v>34658.393454685807</v>
      </c>
      <c r="AT26" s="11">
        <f t="shared" si="9"/>
        <v>1.4025433999573182</v>
      </c>
      <c r="AU26" s="5">
        <f t="shared" si="10"/>
        <v>1402.5433999573183</v>
      </c>
    </row>
    <row r="27" spans="1:47" x14ac:dyDescent="0.25">
      <c r="A27" s="1" t="s">
        <v>97</v>
      </c>
      <c r="B27" s="1" t="s">
        <v>98</v>
      </c>
      <c r="C27" s="1" t="s">
        <v>99</v>
      </c>
      <c r="D27" s="1" t="s">
        <v>100</v>
      </c>
      <c r="E27" s="1" t="s">
        <v>102</v>
      </c>
      <c r="F27" s="1" t="s">
        <v>79</v>
      </c>
      <c r="G27" s="1" t="s">
        <v>64</v>
      </c>
      <c r="H27" s="1" t="s">
        <v>65</v>
      </c>
      <c r="I27" s="2">
        <v>40</v>
      </c>
      <c r="J27" s="2">
        <f t="shared" si="7"/>
        <v>5.9999998658895493E-2</v>
      </c>
      <c r="K27" s="2">
        <f t="shared" si="0"/>
        <v>5.9999998658895493E-2</v>
      </c>
      <c r="L27" s="2">
        <f t="shared" si="1"/>
        <v>0</v>
      </c>
      <c r="P27" s="6">
        <v>3.9999999105930328E-2</v>
      </c>
      <c r="Q27" s="5">
        <v>141.36499684024599</v>
      </c>
      <c r="R27" s="7">
        <v>1.9999999552965161E-2</v>
      </c>
      <c r="S27" s="5">
        <v>33.179999258369207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8"/>
        <v>174.5449960986152</v>
      </c>
      <c r="AT27" s="11">
        <f t="shared" si="9"/>
        <v>7.0634241195790554E-3</v>
      </c>
      <c r="AU27" s="5">
        <f t="shared" si="10"/>
        <v>7.0634241195790555</v>
      </c>
    </row>
    <row r="28" spans="1:47" x14ac:dyDescent="0.25">
      <c r="A28" s="1" t="s">
        <v>97</v>
      </c>
      <c r="B28" s="1" t="s">
        <v>98</v>
      </c>
      <c r="C28" s="1" t="s">
        <v>99</v>
      </c>
      <c r="D28" s="1" t="s">
        <v>100</v>
      </c>
      <c r="E28" s="1" t="s">
        <v>95</v>
      </c>
      <c r="F28" s="1" t="s">
        <v>79</v>
      </c>
      <c r="G28" s="1" t="s">
        <v>64</v>
      </c>
      <c r="H28" s="1" t="s">
        <v>65</v>
      </c>
      <c r="I28" s="2">
        <v>40</v>
      </c>
      <c r="J28" s="2">
        <f t="shared" si="7"/>
        <v>5.9999998658895493E-2</v>
      </c>
      <c r="K28" s="2">
        <f t="shared" si="0"/>
        <v>2.9999999329447743E-2</v>
      </c>
      <c r="L28" s="2">
        <f t="shared" si="1"/>
        <v>2.999999932944775E-2</v>
      </c>
      <c r="P28" s="6">
        <v>9.9999997764825821E-3</v>
      </c>
      <c r="Q28" s="5">
        <v>35.341249210061513</v>
      </c>
      <c r="R28" s="7">
        <v>1.9999999552965161E-2</v>
      </c>
      <c r="S28" s="5">
        <v>33.179999258369207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2.999999932944775E-2</v>
      </c>
      <c r="AS28" s="5">
        <f t="shared" si="8"/>
        <v>68.521248468430713</v>
      </c>
      <c r="AT28" s="11">
        <f t="shared" si="9"/>
        <v>2.7728932364359127E-3</v>
      </c>
      <c r="AU28" s="5">
        <f t="shared" si="10"/>
        <v>2.7728932364359129</v>
      </c>
    </row>
    <row r="29" spans="1:47" x14ac:dyDescent="0.25">
      <c r="A29" s="1" t="s">
        <v>103</v>
      </c>
      <c r="B29" s="1" t="s">
        <v>104</v>
      </c>
      <c r="C29" s="1" t="s">
        <v>105</v>
      </c>
      <c r="D29" s="1" t="s">
        <v>61</v>
      </c>
      <c r="E29" s="1" t="s">
        <v>106</v>
      </c>
      <c r="F29" s="1" t="s">
        <v>79</v>
      </c>
      <c r="G29" s="1" t="s">
        <v>64</v>
      </c>
      <c r="H29" s="1" t="s">
        <v>65</v>
      </c>
      <c r="I29" s="2">
        <v>80</v>
      </c>
      <c r="J29" s="2">
        <f t="shared" si="7"/>
        <v>7.0000000298023224E-2</v>
      </c>
      <c r="K29" s="2">
        <f t="shared" si="0"/>
        <v>7.0000000298023224E-2</v>
      </c>
      <c r="L29" s="2">
        <f t="shared" si="1"/>
        <v>0</v>
      </c>
      <c r="P29" s="6">
        <v>1.9999999552965161E-2</v>
      </c>
      <c r="Q29" s="5">
        <v>70.682498420123011</v>
      </c>
      <c r="R29" s="7">
        <v>5.000000074505806E-2</v>
      </c>
      <c r="S29" s="5">
        <v>82.950001236051321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8"/>
        <v>153.63249965617433</v>
      </c>
      <c r="AT29" s="11">
        <f t="shared" si="9"/>
        <v>6.2171447356161253E-3</v>
      </c>
      <c r="AU29" s="5">
        <f t="shared" si="10"/>
        <v>6.2171447356161256</v>
      </c>
    </row>
    <row r="30" spans="1:47" x14ac:dyDescent="0.25">
      <c r="A30" s="1" t="s">
        <v>103</v>
      </c>
      <c r="B30" s="1" t="s">
        <v>104</v>
      </c>
      <c r="C30" s="1" t="s">
        <v>105</v>
      </c>
      <c r="D30" s="1" t="s">
        <v>61</v>
      </c>
      <c r="E30" s="1" t="s">
        <v>94</v>
      </c>
      <c r="F30" s="1" t="s">
        <v>79</v>
      </c>
      <c r="G30" s="1" t="s">
        <v>64</v>
      </c>
      <c r="H30" s="1" t="s">
        <v>65</v>
      </c>
      <c r="I30" s="2">
        <v>80</v>
      </c>
      <c r="J30" s="2">
        <f t="shared" si="7"/>
        <v>8.9999997988343239E-2</v>
      </c>
      <c r="K30" s="2">
        <f t="shared" si="0"/>
        <v>8.9999997988343239E-2</v>
      </c>
      <c r="L30" s="2">
        <f t="shared" si="1"/>
        <v>0</v>
      </c>
      <c r="N30" s="4">
        <v>1.9999999552965161E-2</v>
      </c>
      <c r="O30" s="5">
        <v>92.609997930005193</v>
      </c>
      <c r="P30" s="6">
        <v>3.9999999105930328E-2</v>
      </c>
      <c r="Q30" s="5">
        <v>141.36499684024599</v>
      </c>
      <c r="R30" s="7">
        <v>2.999999932944775E-2</v>
      </c>
      <c r="S30" s="5">
        <v>49.769998887553811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8"/>
        <v>283.74499365780503</v>
      </c>
      <c r="AT30" s="11">
        <f t="shared" si="9"/>
        <v>1.1482490342375659E-2</v>
      </c>
      <c r="AU30" s="5">
        <f t="shared" si="10"/>
        <v>11.482490342375659</v>
      </c>
    </row>
    <row r="31" spans="1:47" x14ac:dyDescent="0.25">
      <c r="A31" s="1" t="s">
        <v>103</v>
      </c>
      <c r="B31" s="1" t="s">
        <v>104</v>
      </c>
      <c r="C31" s="1" t="s">
        <v>105</v>
      </c>
      <c r="D31" s="1" t="s">
        <v>61</v>
      </c>
      <c r="E31" s="1" t="s">
        <v>107</v>
      </c>
      <c r="F31" s="1" t="s">
        <v>79</v>
      </c>
      <c r="G31" s="1" t="s">
        <v>64</v>
      </c>
      <c r="H31" s="1" t="s">
        <v>65</v>
      </c>
      <c r="I31" s="2">
        <v>80</v>
      </c>
      <c r="J31" s="2">
        <f t="shared" si="7"/>
        <v>38.74000072479248</v>
      </c>
      <c r="K31" s="2">
        <f t="shared" si="0"/>
        <v>38.74000072479248</v>
      </c>
      <c r="L31" s="2">
        <f t="shared" si="1"/>
        <v>0</v>
      </c>
      <c r="N31" s="4">
        <v>6.7100000381469727</v>
      </c>
      <c r="O31" s="5">
        <v>31070.655176639561</v>
      </c>
      <c r="P31" s="6">
        <v>23.95000076293945</v>
      </c>
      <c r="Q31" s="5">
        <v>84642.296446323395</v>
      </c>
      <c r="R31" s="7">
        <v>8.0799999237060547</v>
      </c>
      <c r="S31" s="5">
        <v>13404.719873428339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8"/>
        <v>129117.6714963913</v>
      </c>
      <c r="AT31" s="11">
        <f t="shared" si="9"/>
        <v>5.2250874874477775</v>
      </c>
      <c r="AU31" s="5">
        <f t="shared" si="10"/>
        <v>5225.0874874477777</v>
      </c>
    </row>
    <row r="32" spans="1:47" x14ac:dyDescent="0.25">
      <c r="A32" s="1" t="s">
        <v>103</v>
      </c>
      <c r="B32" s="1" t="s">
        <v>104</v>
      </c>
      <c r="C32" s="1" t="s">
        <v>105</v>
      </c>
      <c r="D32" s="1" t="s">
        <v>61</v>
      </c>
      <c r="E32" s="1" t="s">
        <v>102</v>
      </c>
      <c r="F32" s="1" t="s">
        <v>79</v>
      </c>
      <c r="G32" s="1" t="s">
        <v>64</v>
      </c>
      <c r="H32" s="1" t="s">
        <v>65</v>
      </c>
      <c r="I32" s="2">
        <v>80</v>
      </c>
      <c r="J32" s="2">
        <f t="shared" si="7"/>
        <v>38.930000722408295</v>
      </c>
      <c r="K32" s="2">
        <f t="shared" si="0"/>
        <v>38.160000741481781</v>
      </c>
      <c r="L32" s="2">
        <f t="shared" si="1"/>
        <v>0.76999998092651367</v>
      </c>
      <c r="N32" s="4">
        <v>3.279999971389771</v>
      </c>
      <c r="O32" s="5">
        <v>15188.039867520331</v>
      </c>
      <c r="P32" s="6">
        <v>34.450000762939453</v>
      </c>
      <c r="Q32" s="5">
        <v>121750.60894632339</v>
      </c>
      <c r="R32" s="7">
        <v>0.43000000715255737</v>
      </c>
      <c r="S32" s="5">
        <v>713.37001186609268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R32" s="2">
        <v>0.76999998092651367</v>
      </c>
      <c r="AS32" s="5">
        <f t="shared" si="8"/>
        <v>137652.01882570982</v>
      </c>
      <c r="AT32" s="11">
        <f t="shared" si="9"/>
        <v>5.5704523854292436</v>
      </c>
      <c r="AU32" s="5">
        <f t="shared" si="10"/>
        <v>5570.4523854292438</v>
      </c>
    </row>
    <row r="33" spans="1:47" x14ac:dyDescent="0.25">
      <c r="A33" s="1" t="s">
        <v>103</v>
      </c>
      <c r="B33" s="1" t="s">
        <v>104</v>
      </c>
      <c r="C33" s="1" t="s">
        <v>105</v>
      </c>
      <c r="D33" s="1" t="s">
        <v>61</v>
      </c>
      <c r="E33" s="1" t="s">
        <v>96</v>
      </c>
      <c r="F33" s="1" t="s">
        <v>79</v>
      </c>
      <c r="G33" s="1" t="s">
        <v>64</v>
      </c>
      <c r="H33" s="1" t="s">
        <v>65</v>
      </c>
      <c r="I33" s="2">
        <v>80</v>
      </c>
      <c r="J33" s="2">
        <f t="shared" si="7"/>
        <v>8.9999997988343239E-2</v>
      </c>
      <c r="K33" s="2">
        <f t="shared" si="0"/>
        <v>8.9999997988343239E-2</v>
      </c>
      <c r="L33" s="2">
        <f t="shared" si="1"/>
        <v>0</v>
      </c>
      <c r="N33" s="4">
        <v>9.9999997764825821E-3</v>
      </c>
      <c r="O33" s="5">
        <v>46.304998965002603</v>
      </c>
      <c r="P33" s="6">
        <v>7.9999998211860657E-2</v>
      </c>
      <c r="Q33" s="5">
        <v>282.72999368049199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8"/>
        <v>329.03499264549458</v>
      </c>
      <c r="AT33" s="11">
        <f t="shared" si="9"/>
        <v>1.3315269730932965E-2</v>
      </c>
      <c r="AU33" s="5">
        <f t="shared" si="10"/>
        <v>13.315269730932965</v>
      </c>
    </row>
    <row r="34" spans="1:47" x14ac:dyDescent="0.25">
      <c r="A34" s="1" t="s">
        <v>108</v>
      </c>
      <c r="B34" s="1" t="s">
        <v>109</v>
      </c>
      <c r="C34" s="1" t="s">
        <v>110</v>
      </c>
      <c r="D34" s="1" t="s">
        <v>111</v>
      </c>
      <c r="E34" s="1" t="s">
        <v>106</v>
      </c>
      <c r="F34" s="1" t="s">
        <v>79</v>
      </c>
      <c r="G34" s="1" t="s">
        <v>64</v>
      </c>
      <c r="H34" s="1" t="s">
        <v>65</v>
      </c>
      <c r="I34" s="2">
        <v>80</v>
      </c>
      <c r="J34" s="2">
        <f t="shared" si="7"/>
        <v>25.359999716281887</v>
      </c>
      <c r="K34" s="2">
        <f t="shared" si="0"/>
        <v>23.769999682903286</v>
      </c>
      <c r="L34" s="2">
        <f t="shared" si="1"/>
        <v>1.5900000333786011</v>
      </c>
      <c r="P34" s="6">
        <v>1.320000052452087</v>
      </c>
      <c r="Q34" s="5">
        <v>4665.0451853722334</v>
      </c>
      <c r="R34" s="7">
        <v>17.989999771118161</v>
      </c>
      <c r="S34" s="5">
        <v>29845.409620285031</v>
      </c>
      <c r="T34" s="8">
        <v>2.8299999237060551</v>
      </c>
      <c r="U34" s="5">
        <v>1408.986212015152</v>
      </c>
      <c r="Z34" s="9">
        <v>1.6299999356269841</v>
      </c>
      <c r="AA34" s="5">
        <v>299.05048829913142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R34" s="2">
        <v>1.5900000333786011</v>
      </c>
      <c r="AS34" s="5">
        <f t="shared" si="8"/>
        <v>36218.491505971549</v>
      </c>
      <c r="AT34" s="11">
        <f t="shared" si="9"/>
        <v>1.4656768867410588</v>
      </c>
      <c r="AU34" s="5">
        <f t="shared" si="10"/>
        <v>1465.6768867410588</v>
      </c>
    </row>
    <row r="35" spans="1:47" x14ac:dyDescent="0.25">
      <c r="A35" s="1" t="s">
        <v>108</v>
      </c>
      <c r="B35" s="1" t="s">
        <v>109</v>
      </c>
      <c r="C35" s="1" t="s">
        <v>110</v>
      </c>
      <c r="D35" s="1" t="s">
        <v>111</v>
      </c>
      <c r="E35" s="1" t="s">
        <v>62</v>
      </c>
      <c r="F35" s="1" t="s">
        <v>79</v>
      </c>
      <c r="G35" s="1" t="s">
        <v>64</v>
      </c>
      <c r="H35" s="1" t="s">
        <v>65</v>
      </c>
      <c r="I35" s="2">
        <v>80</v>
      </c>
      <c r="J35" s="2">
        <f t="shared" si="7"/>
        <v>34.460000038146973</v>
      </c>
      <c r="K35" s="2">
        <f t="shared" ref="K35:K66" si="11">SUM(N35,P35,R35,T35,V35,X35,Z35,AB35,AE35,AG35,AI35,AV35,AX35,AZ35,BB35,BD35)</f>
        <v>34.460000038146973</v>
      </c>
      <c r="L35" s="2">
        <f t="shared" ref="L35:L66" si="12">SUM(M35,AD35,AK35,AM35,AO35,AQ35,AR35)</f>
        <v>0</v>
      </c>
      <c r="P35" s="6">
        <v>3.869999885559082</v>
      </c>
      <c r="Q35" s="5">
        <v>13677.063345551491</v>
      </c>
      <c r="R35" s="7">
        <v>21.85000038146973</v>
      </c>
      <c r="S35" s="5">
        <v>36249.150632858276</v>
      </c>
      <c r="T35" s="8">
        <v>8.7399997711181641</v>
      </c>
      <c r="U35" s="5">
        <v>4351.4273860454559</v>
      </c>
      <c r="AL35" s="5" t="str">
        <f t="shared" ref="AL35:AL66" si="13">IF(AK35&gt;0,AK35*$AL$1,"")</f>
        <v/>
      </c>
      <c r="AN35" s="5" t="str">
        <f t="shared" ref="AN35:AN66" si="14">IF(AM35&gt;0,AM35*$AN$1,"")</f>
        <v/>
      </c>
      <c r="AP35" s="5" t="str">
        <f t="shared" ref="AP35:AP66" si="15">IF(AO35&gt;0,AO35*$AP$1,"")</f>
        <v/>
      </c>
      <c r="AS35" s="5">
        <f t="shared" si="8"/>
        <v>54277.641364455223</v>
      </c>
      <c r="AT35" s="11">
        <f t="shared" si="9"/>
        <v>2.1964880674719987</v>
      </c>
      <c r="AU35" s="5">
        <f t="shared" si="10"/>
        <v>2196.4880674719989</v>
      </c>
    </row>
    <row r="36" spans="1:47" x14ac:dyDescent="0.25">
      <c r="A36" s="1" t="s">
        <v>108</v>
      </c>
      <c r="B36" s="1" t="s">
        <v>109</v>
      </c>
      <c r="C36" s="1" t="s">
        <v>110</v>
      </c>
      <c r="D36" s="1" t="s">
        <v>111</v>
      </c>
      <c r="E36" s="1" t="s">
        <v>69</v>
      </c>
      <c r="F36" s="1" t="s">
        <v>79</v>
      </c>
      <c r="G36" s="1" t="s">
        <v>64</v>
      </c>
      <c r="H36" s="1" t="s">
        <v>65</v>
      </c>
      <c r="I36" s="2">
        <v>80</v>
      </c>
      <c r="J36" s="2">
        <f t="shared" si="7"/>
        <v>8.0000000074505806E-2</v>
      </c>
      <c r="K36" s="2">
        <f t="shared" si="11"/>
        <v>8.0000000074505806E-2</v>
      </c>
      <c r="L36" s="2">
        <f t="shared" si="12"/>
        <v>0</v>
      </c>
      <c r="R36" s="7">
        <v>5.000000074505806E-2</v>
      </c>
      <c r="S36" s="5">
        <v>82.950001236051321</v>
      </c>
      <c r="T36" s="8">
        <v>2.999999932944775E-2</v>
      </c>
      <c r="U36" s="5">
        <v>14.9362496661488</v>
      </c>
      <c r="AL36" s="5" t="str">
        <f t="shared" si="13"/>
        <v/>
      </c>
      <c r="AN36" s="5" t="str">
        <f t="shared" si="14"/>
        <v/>
      </c>
      <c r="AP36" s="5" t="str">
        <f t="shared" si="15"/>
        <v/>
      </c>
      <c r="AS36" s="5">
        <f t="shared" si="8"/>
        <v>97.886250902200118</v>
      </c>
      <c r="AT36" s="11">
        <f t="shared" si="9"/>
        <v>3.9612255925522517E-3</v>
      </c>
      <c r="AU36" s="5">
        <f t="shared" si="10"/>
        <v>3.9612255925522515</v>
      </c>
    </row>
    <row r="37" spans="1:47" x14ac:dyDescent="0.25">
      <c r="A37" s="1" t="s">
        <v>112</v>
      </c>
      <c r="B37" s="1" t="s">
        <v>113</v>
      </c>
      <c r="C37" s="1" t="s">
        <v>114</v>
      </c>
      <c r="D37" s="1" t="s">
        <v>61</v>
      </c>
      <c r="E37" s="1" t="s">
        <v>86</v>
      </c>
      <c r="F37" s="1" t="s">
        <v>115</v>
      </c>
      <c r="G37" s="1" t="s">
        <v>64</v>
      </c>
      <c r="H37" s="1" t="s">
        <v>65</v>
      </c>
      <c r="I37" s="2">
        <v>118.65</v>
      </c>
      <c r="J37" s="2">
        <f t="shared" si="7"/>
        <v>19.289999563246969</v>
      </c>
      <c r="K37" s="2">
        <f t="shared" si="11"/>
        <v>19.289999563246969</v>
      </c>
      <c r="L37" s="2">
        <f t="shared" si="12"/>
        <v>0</v>
      </c>
      <c r="P37" s="6">
        <v>6.9899998307228088</v>
      </c>
      <c r="Q37" s="5">
        <v>18443.083344347771</v>
      </c>
      <c r="R37" s="7">
        <v>12.29999973252416</v>
      </c>
      <c r="S37" s="5">
        <v>14584.979682829229</v>
      </c>
      <c r="AL37" s="5" t="str">
        <f t="shared" si="13"/>
        <v/>
      </c>
      <c r="AN37" s="5" t="str">
        <f t="shared" si="14"/>
        <v/>
      </c>
      <c r="AP37" s="5" t="str">
        <f t="shared" si="15"/>
        <v/>
      </c>
      <c r="AS37" s="5">
        <f t="shared" si="8"/>
        <v>33028.063027176999</v>
      </c>
      <c r="AT37" s="11">
        <f t="shared" si="9"/>
        <v>1.3365677746346469</v>
      </c>
      <c r="AU37" s="5">
        <f t="shared" si="10"/>
        <v>1336.5677746346471</v>
      </c>
    </row>
    <row r="38" spans="1:47" x14ac:dyDescent="0.25">
      <c r="A38" s="1" t="s">
        <v>112</v>
      </c>
      <c r="B38" s="1" t="s">
        <v>113</v>
      </c>
      <c r="C38" s="1" t="s">
        <v>114</v>
      </c>
      <c r="D38" s="1" t="s">
        <v>61</v>
      </c>
      <c r="E38" s="1" t="s">
        <v>85</v>
      </c>
      <c r="F38" s="1" t="s">
        <v>115</v>
      </c>
      <c r="G38" s="1" t="s">
        <v>64</v>
      </c>
      <c r="H38" s="1" t="s">
        <v>65</v>
      </c>
      <c r="I38" s="2">
        <v>118.65</v>
      </c>
      <c r="J38" s="2">
        <f t="shared" si="7"/>
        <v>0.61000001430511475</v>
      </c>
      <c r="K38" s="2">
        <f t="shared" si="11"/>
        <v>0.61000001430511475</v>
      </c>
      <c r="L38" s="2">
        <f t="shared" si="12"/>
        <v>0</v>
      </c>
      <c r="R38" s="7">
        <v>0.61000001430511475</v>
      </c>
      <c r="S38" s="5">
        <v>722.85001695156097</v>
      </c>
      <c r="AL38" s="5" t="str">
        <f t="shared" si="13"/>
        <v/>
      </c>
      <c r="AN38" s="5" t="str">
        <f t="shared" si="14"/>
        <v/>
      </c>
      <c r="AP38" s="5" t="str">
        <f t="shared" si="15"/>
        <v/>
      </c>
      <c r="AS38" s="5">
        <f t="shared" si="8"/>
        <v>722.85001695156097</v>
      </c>
      <c r="AT38" s="11">
        <f t="shared" si="9"/>
        <v>2.9252034482209331E-2</v>
      </c>
      <c r="AU38" s="5">
        <f t="shared" si="10"/>
        <v>29.252034482209329</v>
      </c>
    </row>
    <row r="39" spans="1:47" x14ac:dyDescent="0.25">
      <c r="A39" s="1" t="s">
        <v>112</v>
      </c>
      <c r="B39" s="1" t="s">
        <v>113</v>
      </c>
      <c r="C39" s="1" t="s">
        <v>114</v>
      </c>
      <c r="D39" s="1" t="s">
        <v>61</v>
      </c>
      <c r="E39" s="1" t="s">
        <v>89</v>
      </c>
      <c r="F39" s="1" t="s">
        <v>115</v>
      </c>
      <c r="G39" s="1" t="s">
        <v>64</v>
      </c>
      <c r="H39" s="1" t="s">
        <v>65</v>
      </c>
      <c r="I39" s="2">
        <v>118.65</v>
      </c>
      <c r="J39" s="2">
        <f t="shared" si="7"/>
        <v>10.159999966621399</v>
      </c>
      <c r="K39" s="2">
        <f t="shared" si="11"/>
        <v>10.159999966621399</v>
      </c>
      <c r="L39" s="2">
        <f t="shared" si="12"/>
        <v>0</v>
      </c>
      <c r="P39" s="6">
        <v>1.1599999666213989</v>
      </c>
      <c r="Q39" s="5">
        <v>2928.2749157398939</v>
      </c>
      <c r="R39" s="7">
        <v>9</v>
      </c>
      <c r="S39" s="5">
        <v>10665</v>
      </c>
      <c r="AL39" s="5" t="str">
        <f t="shared" si="13"/>
        <v/>
      </c>
      <c r="AN39" s="5" t="str">
        <f t="shared" si="14"/>
        <v/>
      </c>
      <c r="AP39" s="5" t="str">
        <f t="shared" si="15"/>
        <v/>
      </c>
      <c r="AS39" s="5">
        <f t="shared" si="8"/>
        <v>13593.274915739894</v>
      </c>
      <c r="AT39" s="11">
        <f t="shared" si="9"/>
        <v>0.55008775989005787</v>
      </c>
      <c r="AU39" s="5">
        <f t="shared" si="10"/>
        <v>550.0877598900579</v>
      </c>
    </row>
    <row r="40" spans="1:47" x14ac:dyDescent="0.25">
      <c r="A40" s="1" t="s">
        <v>116</v>
      </c>
      <c r="B40" s="1" t="s">
        <v>117</v>
      </c>
      <c r="C40" s="1" t="s">
        <v>118</v>
      </c>
      <c r="D40" s="1" t="s">
        <v>61</v>
      </c>
      <c r="E40" s="1" t="s">
        <v>89</v>
      </c>
      <c r="F40" s="1" t="s">
        <v>115</v>
      </c>
      <c r="G40" s="1" t="s">
        <v>64</v>
      </c>
      <c r="H40" s="1" t="s">
        <v>65</v>
      </c>
      <c r="I40" s="2">
        <v>198.1</v>
      </c>
      <c r="J40" s="2">
        <f t="shared" si="7"/>
        <v>0.2199999988079071</v>
      </c>
      <c r="K40" s="2">
        <f t="shared" si="11"/>
        <v>0.2199999988079071</v>
      </c>
      <c r="L40" s="2">
        <f t="shared" si="12"/>
        <v>0</v>
      </c>
      <c r="R40" s="7">
        <v>0.2199999988079071</v>
      </c>
      <c r="S40" s="5">
        <v>260.69999858736992</v>
      </c>
      <c r="AL40" s="5" t="str">
        <f t="shared" si="13"/>
        <v/>
      </c>
      <c r="AN40" s="5" t="str">
        <f t="shared" si="14"/>
        <v/>
      </c>
      <c r="AP40" s="5" t="str">
        <f t="shared" si="15"/>
        <v/>
      </c>
      <c r="AS40" s="5">
        <f t="shared" si="8"/>
        <v>260.69999858736992</v>
      </c>
      <c r="AT40" s="11">
        <f t="shared" si="9"/>
        <v>1.0549913770978988E-2</v>
      </c>
      <c r="AU40" s="5">
        <f t="shared" si="10"/>
        <v>10.549913770978989</v>
      </c>
    </row>
    <row r="41" spans="1:47" x14ac:dyDescent="0.25">
      <c r="A41" s="1" t="s">
        <v>119</v>
      </c>
      <c r="B41" s="1" t="s">
        <v>120</v>
      </c>
      <c r="C41" s="1" t="s">
        <v>121</v>
      </c>
      <c r="D41" s="1" t="s">
        <v>61</v>
      </c>
      <c r="E41" s="1" t="s">
        <v>85</v>
      </c>
      <c r="F41" s="1" t="s">
        <v>122</v>
      </c>
      <c r="G41" s="1" t="s">
        <v>64</v>
      </c>
      <c r="H41" s="1" t="s">
        <v>65</v>
      </c>
      <c r="I41" s="2">
        <v>47.13</v>
      </c>
      <c r="J41" s="2">
        <f t="shared" si="7"/>
        <v>2.999999932944775E-2</v>
      </c>
      <c r="K41" s="2">
        <f t="shared" si="11"/>
        <v>0</v>
      </c>
      <c r="L41" s="2">
        <f t="shared" si="12"/>
        <v>2.999999932944775E-2</v>
      </c>
      <c r="AL41" s="5" t="str">
        <f t="shared" si="13"/>
        <v/>
      </c>
      <c r="AN41" s="5" t="str">
        <f t="shared" si="14"/>
        <v/>
      </c>
      <c r="AP41" s="5" t="str">
        <f t="shared" si="15"/>
        <v/>
      </c>
      <c r="AR41" s="2">
        <v>2.999999932944775E-2</v>
      </c>
      <c r="AS41" s="5">
        <f t="shared" si="8"/>
        <v>0</v>
      </c>
      <c r="AT41" s="11">
        <f t="shared" si="9"/>
        <v>0</v>
      </c>
      <c r="AU41" s="5">
        <f t="shared" si="10"/>
        <v>0</v>
      </c>
    </row>
    <row r="42" spans="1:47" x14ac:dyDescent="0.25">
      <c r="A42" s="1" t="s">
        <v>119</v>
      </c>
      <c r="B42" s="1" t="s">
        <v>120</v>
      </c>
      <c r="C42" s="1" t="s">
        <v>121</v>
      </c>
      <c r="D42" s="1" t="s">
        <v>61</v>
      </c>
      <c r="E42" s="1" t="s">
        <v>88</v>
      </c>
      <c r="F42" s="1" t="s">
        <v>122</v>
      </c>
      <c r="G42" s="1" t="s">
        <v>64</v>
      </c>
      <c r="H42" s="1" t="s">
        <v>65</v>
      </c>
      <c r="I42" s="2">
        <v>47.13</v>
      </c>
      <c r="J42" s="2">
        <f t="shared" si="7"/>
        <v>1.0199999809265139</v>
      </c>
      <c r="K42" s="2">
        <f t="shared" si="11"/>
        <v>0</v>
      </c>
      <c r="L42" s="2">
        <f t="shared" si="12"/>
        <v>1.0199999809265139</v>
      </c>
      <c r="AL42" s="5" t="str">
        <f t="shared" si="13"/>
        <v/>
      </c>
      <c r="AN42" s="5" t="str">
        <f t="shared" si="14"/>
        <v/>
      </c>
      <c r="AP42" s="5" t="str">
        <f t="shared" si="15"/>
        <v/>
      </c>
      <c r="AR42" s="2">
        <v>1.0199999809265139</v>
      </c>
      <c r="AS42" s="5">
        <f t="shared" si="8"/>
        <v>0</v>
      </c>
      <c r="AT42" s="11">
        <f t="shared" si="9"/>
        <v>0</v>
      </c>
      <c r="AU42" s="5">
        <f t="shared" si="10"/>
        <v>0</v>
      </c>
    </row>
    <row r="43" spans="1:47" x14ac:dyDescent="0.25">
      <c r="A43" s="1" t="s">
        <v>119</v>
      </c>
      <c r="B43" s="1" t="s">
        <v>120</v>
      </c>
      <c r="C43" s="1" t="s">
        <v>121</v>
      </c>
      <c r="D43" s="1" t="s">
        <v>61</v>
      </c>
      <c r="E43" s="1" t="s">
        <v>89</v>
      </c>
      <c r="F43" s="1" t="s">
        <v>122</v>
      </c>
      <c r="G43" s="1" t="s">
        <v>64</v>
      </c>
      <c r="H43" s="1" t="s">
        <v>65</v>
      </c>
      <c r="I43" s="2">
        <v>47.13</v>
      </c>
      <c r="J43" s="2">
        <f t="shared" si="7"/>
        <v>0.13000000268220901</v>
      </c>
      <c r="K43" s="2">
        <f t="shared" si="11"/>
        <v>3.9999999105930328E-2</v>
      </c>
      <c r="L43" s="2">
        <f t="shared" si="12"/>
        <v>9.0000003576278687E-2</v>
      </c>
      <c r="P43" s="6">
        <v>3.9999999105930328E-2</v>
      </c>
      <c r="Q43" s="5">
        <v>141.36499684024599</v>
      </c>
      <c r="AL43" s="5" t="str">
        <f t="shared" si="13"/>
        <v/>
      </c>
      <c r="AN43" s="5" t="str">
        <f t="shared" si="14"/>
        <v/>
      </c>
      <c r="AP43" s="5" t="str">
        <f t="shared" si="15"/>
        <v/>
      </c>
      <c r="AR43" s="2">
        <v>9.0000003576278687E-2</v>
      </c>
      <c r="AS43" s="5">
        <f t="shared" si="8"/>
        <v>141.36499684024599</v>
      </c>
      <c r="AT43" s="11">
        <f t="shared" si="9"/>
        <v>5.7207078441908572E-3</v>
      </c>
      <c r="AU43" s="5">
        <f t="shared" si="10"/>
        <v>5.7207078441908568</v>
      </c>
    </row>
    <row r="44" spans="1:47" x14ac:dyDescent="0.25">
      <c r="A44" s="1" t="s">
        <v>123</v>
      </c>
      <c r="B44" s="1" t="s">
        <v>124</v>
      </c>
      <c r="C44" s="1" t="s">
        <v>125</v>
      </c>
      <c r="D44" s="1" t="s">
        <v>126</v>
      </c>
      <c r="E44" s="1" t="s">
        <v>80</v>
      </c>
      <c r="F44" s="1" t="s">
        <v>122</v>
      </c>
      <c r="G44" s="1" t="s">
        <v>64</v>
      </c>
      <c r="H44" s="1" t="s">
        <v>65</v>
      </c>
      <c r="I44" s="2">
        <v>95.8</v>
      </c>
      <c r="J44" s="2">
        <f t="shared" si="7"/>
        <v>9.0500003099441528</v>
      </c>
      <c r="K44" s="2">
        <f t="shared" si="11"/>
        <v>0.37000000476837158</v>
      </c>
      <c r="L44" s="2">
        <f t="shared" si="12"/>
        <v>8.6800003051757813</v>
      </c>
      <c r="P44" s="6">
        <v>0.37000000476837158</v>
      </c>
      <c r="Q44" s="5">
        <v>1307.626266852021</v>
      </c>
      <c r="AL44" s="5" t="str">
        <f t="shared" si="13"/>
        <v/>
      </c>
      <c r="AN44" s="5" t="str">
        <f t="shared" si="14"/>
        <v/>
      </c>
      <c r="AP44" s="5" t="str">
        <f t="shared" si="15"/>
        <v/>
      </c>
      <c r="AR44" s="2">
        <v>8.6800003051757813</v>
      </c>
      <c r="AS44" s="5">
        <f t="shared" si="8"/>
        <v>1307.626266852021</v>
      </c>
      <c r="AT44" s="11">
        <f t="shared" si="9"/>
        <v>5.2916549423504003E-2</v>
      </c>
      <c r="AU44" s="5">
        <f t="shared" si="10"/>
        <v>52.916549423504001</v>
      </c>
    </row>
    <row r="45" spans="1:47" x14ac:dyDescent="0.25">
      <c r="A45" s="1" t="s">
        <v>123</v>
      </c>
      <c r="B45" s="1" t="s">
        <v>124</v>
      </c>
      <c r="C45" s="1" t="s">
        <v>125</v>
      </c>
      <c r="D45" s="1" t="s">
        <v>126</v>
      </c>
      <c r="E45" s="1" t="s">
        <v>81</v>
      </c>
      <c r="F45" s="1" t="s">
        <v>122</v>
      </c>
      <c r="G45" s="1" t="s">
        <v>64</v>
      </c>
      <c r="H45" s="1" t="s">
        <v>65</v>
      </c>
      <c r="I45" s="2">
        <v>95.8</v>
      </c>
      <c r="J45" s="2">
        <f t="shared" si="7"/>
        <v>1.7599999904632571</v>
      </c>
      <c r="K45" s="2">
        <f t="shared" si="11"/>
        <v>0</v>
      </c>
      <c r="L45" s="2">
        <f t="shared" si="12"/>
        <v>1.7599999904632571</v>
      </c>
      <c r="AL45" s="5" t="str">
        <f t="shared" si="13"/>
        <v/>
      </c>
      <c r="AN45" s="5" t="str">
        <f t="shared" si="14"/>
        <v/>
      </c>
      <c r="AP45" s="5" t="str">
        <f t="shared" si="15"/>
        <v/>
      </c>
      <c r="AR45" s="2">
        <v>1.7599999904632571</v>
      </c>
      <c r="AS45" s="5">
        <f t="shared" si="8"/>
        <v>0</v>
      </c>
      <c r="AT45" s="11">
        <f t="shared" si="9"/>
        <v>0</v>
      </c>
      <c r="AU45" s="5">
        <f t="shared" si="10"/>
        <v>0</v>
      </c>
    </row>
    <row r="46" spans="1:47" x14ac:dyDescent="0.25">
      <c r="A46" s="1" t="s">
        <v>123</v>
      </c>
      <c r="B46" s="1" t="s">
        <v>124</v>
      </c>
      <c r="C46" s="1" t="s">
        <v>125</v>
      </c>
      <c r="D46" s="1" t="s">
        <v>126</v>
      </c>
      <c r="E46" s="1" t="s">
        <v>88</v>
      </c>
      <c r="F46" s="1" t="s">
        <v>122</v>
      </c>
      <c r="G46" s="1" t="s">
        <v>64</v>
      </c>
      <c r="H46" s="1" t="s">
        <v>65</v>
      </c>
      <c r="I46" s="2">
        <v>95.8</v>
      </c>
      <c r="J46" s="2">
        <f t="shared" si="7"/>
        <v>4.9099998474121094</v>
      </c>
      <c r="K46" s="2">
        <f t="shared" si="11"/>
        <v>0</v>
      </c>
      <c r="L46" s="2">
        <f t="shared" si="12"/>
        <v>4.9099998474121094</v>
      </c>
      <c r="AL46" s="5" t="str">
        <f t="shared" si="13"/>
        <v/>
      </c>
      <c r="AN46" s="5" t="str">
        <f t="shared" si="14"/>
        <v/>
      </c>
      <c r="AP46" s="5" t="str">
        <f t="shared" si="15"/>
        <v/>
      </c>
      <c r="AR46" s="2">
        <v>4.9099998474121094</v>
      </c>
      <c r="AS46" s="5">
        <f t="shared" si="8"/>
        <v>0</v>
      </c>
      <c r="AT46" s="11">
        <f t="shared" si="9"/>
        <v>0</v>
      </c>
      <c r="AU46" s="5">
        <f t="shared" si="10"/>
        <v>0</v>
      </c>
    </row>
    <row r="47" spans="1:47" x14ac:dyDescent="0.25">
      <c r="A47" s="1" t="s">
        <v>123</v>
      </c>
      <c r="B47" s="1" t="s">
        <v>124</v>
      </c>
      <c r="C47" s="1" t="s">
        <v>125</v>
      </c>
      <c r="D47" s="1" t="s">
        <v>126</v>
      </c>
      <c r="E47" s="1" t="s">
        <v>86</v>
      </c>
      <c r="F47" s="1" t="s">
        <v>122</v>
      </c>
      <c r="G47" s="1" t="s">
        <v>64</v>
      </c>
      <c r="H47" s="1" t="s">
        <v>65</v>
      </c>
      <c r="I47" s="2">
        <v>95.8</v>
      </c>
      <c r="J47" s="2">
        <f t="shared" si="7"/>
        <v>7.0199999809265137</v>
      </c>
      <c r="K47" s="2">
        <f t="shared" si="11"/>
        <v>7.0199999809265137</v>
      </c>
      <c r="L47" s="2">
        <f t="shared" si="12"/>
        <v>0</v>
      </c>
      <c r="R47" s="7">
        <v>7.0199999809265137</v>
      </c>
      <c r="S47" s="5">
        <v>11646.17996835709</v>
      </c>
      <c r="AL47" s="5" t="str">
        <f t="shared" si="13"/>
        <v/>
      </c>
      <c r="AN47" s="5" t="str">
        <f t="shared" si="14"/>
        <v/>
      </c>
      <c r="AP47" s="5" t="str">
        <f t="shared" si="15"/>
        <v/>
      </c>
      <c r="AS47" s="5">
        <f t="shared" si="8"/>
        <v>11646.17996835709</v>
      </c>
      <c r="AT47" s="11">
        <f t="shared" si="9"/>
        <v>0.47129342191497264</v>
      </c>
      <c r="AU47" s="5">
        <f t="shared" si="10"/>
        <v>471.29342191497261</v>
      </c>
    </row>
    <row r="48" spans="1:47" x14ac:dyDescent="0.25">
      <c r="A48" s="1" t="s">
        <v>123</v>
      </c>
      <c r="B48" s="1" t="s">
        <v>124</v>
      </c>
      <c r="C48" s="1" t="s">
        <v>125</v>
      </c>
      <c r="D48" s="1" t="s">
        <v>126</v>
      </c>
      <c r="E48" s="1" t="s">
        <v>89</v>
      </c>
      <c r="F48" s="1" t="s">
        <v>122</v>
      </c>
      <c r="G48" s="1" t="s">
        <v>64</v>
      </c>
      <c r="H48" s="1" t="s">
        <v>65</v>
      </c>
      <c r="I48" s="2">
        <v>95.8</v>
      </c>
      <c r="J48" s="2">
        <f t="shared" si="7"/>
        <v>36.320000648498535</v>
      </c>
      <c r="K48" s="2">
        <f t="shared" si="11"/>
        <v>29.480000495910641</v>
      </c>
      <c r="L48" s="2">
        <f t="shared" si="12"/>
        <v>6.8400001525878906</v>
      </c>
      <c r="P48" s="6">
        <v>27.770000457763668</v>
      </c>
      <c r="Q48" s="5">
        <v>98142.652867794037</v>
      </c>
      <c r="R48" s="7">
        <v>1.7100000381469731</v>
      </c>
      <c r="S48" s="5">
        <v>2836.8900632858281</v>
      </c>
      <c r="AL48" s="5" t="str">
        <f t="shared" si="13"/>
        <v/>
      </c>
      <c r="AN48" s="5" t="str">
        <f t="shared" si="14"/>
        <v/>
      </c>
      <c r="AP48" s="5" t="str">
        <f t="shared" si="15"/>
        <v/>
      </c>
      <c r="AR48" s="2">
        <v>6.8400001525878906</v>
      </c>
      <c r="AS48" s="5">
        <f t="shared" si="8"/>
        <v>100979.54293107986</v>
      </c>
      <c r="AT48" s="11">
        <f t="shared" si="9"/>
        <v>4.0864038217427714</v>
      </c>
      <c r="AU48" s="5">
        <f t="shared" si="10"/>
        <v>4086.4038217427715</v>
      </c>
    </row>
    <row r="49" spans="1:47" x14ac:dyDescent="0.25">
      <c r="A49" s="1" t="s">
        <v>127</v>
      </c>
      <c r="B49" s="1" t="s">
        <v>128</v>
      </c>
      <c r="C49" s="1" t="s">
        <v>129</v>
      </c>
      <c r="D49" s="1" t="s">
        <v>111</v>
      </c>
      <c r="E49" s="1" t="s">
        <v>69</v>
      </c>
      <c r="F49" s="1" t="s">
        <v>122</v>
      </c>
      <c r="G49" s="1" t="s">
        <v>64</v>
      </c>
      <c r="H49" s="1" t="s">
        <v>65</v>
      </c>
      <c r="I49" s="2">
        <v>79.239999999999995</v>
      </c>
      <c r="J49" s="2">
        <f t="shared" si="7"/>
        <v>19.68</v>
      </c>
      <c r="K49" s="2">
        <f t="shared" si="11"/>
        <v>0</v>
      </c>
      <c r="L49" s="2">
        <f t="shared" si="12"/>
        <v>19.68</v>
      </c>
      <c r="AL49" s="5" t="str">
        <f t="shared" si="13"/>
        <v/>
      </c>
      <c r="AN49" s="5" t="str">
        <f t="shared" si="14"/>
        <v/>
      </c>
      <c r="AP49" s="5" t="str">
        <f t="shared" si="15"/>
        <v/>
      </c>
      <c r="AR49" s="2">
        <v>19.68</v>
      </c>
      <c r="AS49" s="5">
        <f t="shared" si="8"/>
        <v>0</v>
      </c>
      <c r="AT49" s="11">
        <f t="shared" si="9"/>
        <v>0</v>
      </c>
      <c r="AU49" s="5">
        <f t="shared" si="10"/>
        <v>0</v>
      </c>
    </row>
    <row r="50" spans="1:47" x14ac:dyDescent="0.25">
      <c r="A50" s="1" t="s">
        <v>127</v>
      </c>
      <c r="B50" s="1" t="s">
        <v>128</v>
      </c>
      <c r="C50" s="1" t="s">
        <v>129</v>
      </c>
      <c r="D50" s="1" t="s">
        <v>111</v>
      </c>
      <c r="E50" s="1" t="s">
        <v>74</v>
      </c>
      <c r="F50" s="1" t="s">
        <v>122</v>
      </c>
      <c r="G50" s="1" t="s">
        <v>64</v>
      </c>
      <c r="H50" s="1" t="s">
        <v>65</v>
      </c>
      <c r="I50" s="2">
        <v>79.239999999999995</v>
      </c>
      <c r="J50" s="2">
        <f t="shared" si="7"/>
        <v>23.57</v>
      </c>
      <c r="K50" s="2">
        <f t="shared" si="11"/>
        <v>0</v>
      </c>
      <c r="L50" s="2">
        <f t="shared" si="12"/>
        <v>23.57</v>
      </c>
      <c r="AL50" s="5" t="str">
        <f t="shared" si="13"/>
        <v/>
      </c>
      <c r="AN50" s="5" t="str">
        <f t="shared" si="14"/>
        <v/>
      </c>
      <c r="AP50" s="5" t="str">
        <f t="shared" si="15"/>
        <v/>
      </c>
      <c r="AR50" s="2">
        <v>23.57</v>
      </c>
      <c r="AS50" s="5">
        <f t="shared" si="8"/>
        <v>0</v>
      </c>
      <c r="AT50" s="11">
        <f t="shared" si="9"/>
        <v>0</v>
      </c>
      <c r="AU50" s="5">
        <f t="shared" si="10"/>
        <v>0</v>
      </c>
    </row>
    <row r="51" spans="1:47" x14ac:dyDescent="0.25">
      <c r="A51" s="1" t="s">
        <v>130</v>
      </c>
      <c r="B51" s="1" t="s">
        <v>131</v>
      </c>
      <c r="C51" s="1" t="s">
        <v>132</v>
      </c>
      <c r="D51" s="1" t="s">
        <v>133</v>
      </c>
      <c r="E51" s="1" t="s">
        <v>69</v>
      </c>
      <c r="F51" s="1" t="s">
        <v>122</v>
      </c>
      <c r="G51" s="1" t="s">
        <v>64</v>
      </c>
      <c r="H51" s="1" t="s">
        <v>65</v>
      </c>
      <c r="I51" s="2">
        <v>59.01</v>
      </c>
      <c r="J51" s="2">
        <f t="shared" si="7"/>
        <v>1.9999999552965161E-2</v>
      </c>
      <c r="K51" s="2">
        <f t="shared" si="11"/>
        <v>0</v>
      </c>
      <c r="L51" s="2">
        <f t="shared" si="12"/>
        <v>1.9999999552965161E-2</v>
      </c>
      <c r="AL51" s="5" t="str">
        <f t="shared" si="13"/>
        <v/>
      </c>
      <c r="AN51" s="5" t="str">
        <f t="shared" si="14"/>
        <v/>
      </c>
      <c r="AP51" s="5" t="str">
        <f t="shared" si="15"/>
        <v/>
      </c>
      <c r="AR51" s="2">
        <v>1.9999999552965161E-2</v>
      </c>
      <c r="AS51" s="5">
        <f t="shared" si="8"/>
        <v>0</v>
      </c>
      <c r="AT51" s="11">
        <f t="shared" si="9"/>
        <v>0</v>
      </c>
      <c r="AU51" s="5">
        <f t="shared" si="10"/>
        <v>0</v>
      </c>
    </row>
    <row r="52" spans="1:47" x14ac:dyDescent="0.25">
      <c r="A52" s="1" t="s">
        <v>130</v>
      </c>
      <c r="B52" s="1" t="s">
        <v>131</v>
      </c>
      <c r="C52" s="1" t="s">
        <v>132</v>
      </c>
      <c r="D52" s="1" t="s">
        <v>133</v>
      </c>
      <c r="E52" s="1" t="s">
        <v>74</v>
      </c>
      <c r="F52" s="1" t="s">
        <v>122</v>
      </c>
      <c r="G52" s="1" t="s">
        <v>64</v>
      </c>
      <c r="H52" s="1" t="s">
        <v>65</v>
      </c>
      <c r="I52" s="2">
        <v>59.01</v>
      </c>
      <c r="J52" s="2">
        <f t="shared" si="7"/>
        <v>7.0000000298023224E-2</v>
      </c>
      <c r="K52" s="2">
        <f t="shared" si="11"/>
        <v>0</v>
      </c>
      <c r="L52" s="2">
        <f t="shared" si="12"/>
        <v>7.0000000298023224E-2</v>
      </c>
      <c r="AL52" s="5" t="str">
        <f t="shared" si="13"/>
        <v/>
      </c>
      <c r="AN52" s="5" t="str">
        <f t="shared" si="14"/>
        <v/>
      </c>
      <c r="AP52" s="5" t="str">
        <f t="shared" si="15"/>
        <v/>
      </c>
      <c r="AR52" s="2">
        <v>7.0000000298023224E-2</v>
      </c>
      <c r="AS52" s="5">
        <f t="shared" si="8"/>
        <v>0</v>
      </c>
      <c r="AT52" s="11">
        <f t="shared" si="9"/>
        <v>0</v>
      </c>
      <c r="AU52" s="5">
        <f t="shared" si="10"/>
        <v>0</v>
      </c>
    </row>
    <row r="53" spans="1:47" x14ac:dyDescent="0.25">
      <c r="A53" s="1" t="s">
        <v>130</v>
      </c>
      <c r="B53" s="1" t="s">
        <v>131</v>
      </c>
      <c r="C53" s="1" t="s">
        <v>132</v>
      </c>
      <c r="D53" s="1" t="s">
        <v>133</v>
      </c>
      <c r="E53" s="1" t="s">
        <v>80</v>
      </c>
      <c r="F53" s="1" t="s">
        <v>122</v>
      </c>
      <c r="G53" s="1" t="s">
        <v>64</v>
      </c>
      <c r="H53" s="1" t="s">
        <v>65</v>
      </c>
      <c r="I53" s="2">
        <v>59.01</v>
      </c>
      <c r="J53" s="2">
        <f t="shared" si="7"/>
        <v>28.82</v>
      </c>
      <c r="K53" s="2">
        <f t="shared" si="11"/>
        <v>0</v>
      </c>
      <c r="L53" s="2">
        <f t="shared" si="12"/>
        <v>28.82</v>
      </c>
      <c r="AL53" s="5" t="str">
        <f t="shared" si="13"/>
        <v/>
      </c>
      <c r="AN53" s="5" t="str">
        <f t="shared" si="14"/>
        <v/>
      </c>
      <c r="AP53" s="5" t="str">
        <f t="shared" si="15"/>
        <v/>
      </c>
      <c r="AR53" s="2">
        <v>28.82</v>
      </c>
      <c r="AS53" s="5">
        <f t="shared" si="8"/>
        <v>0</v>
      </c>
      <c r="AT53" s="11">
        <f t="shared" si="9"/>
        <v>0</v>
      </c>
      <c r="AU53" s="5">
        <f t="shared" si="10"/>
        <v>0</v>
      </c>
    </row>
    <row r="54" spans="1:47" x14ac:dyDescent="0.25">
      <c r="A54" s="1" t="s">
        <v>130</v>
      </c>
      <c r="B54" s="1" t="s">
        <v>131</v>
      </c>
      <c r="C54" s="1" t="s">
        <v>132</v>
      </c>
      <c r="D54" s="1" t="s">
        <v>133</v>
      </c>
      <c r="E54" s="1" t="s">
        <v>81</v>
      </c>
      <c r="F54" s="1" t="s">
        <v>122</v>
      </c>
      <c r="G54" s="1" t="s">
        <v>64</v>
      </c>
      <c r="H54" s="1" t="s">
        <v>65</v>
      </c>
      <c r="I54" s="2">
        <v>59.01</v>
      </c>
      <c r="J54" s="2">
        <f t="shared" si="7"/>
        <v>11.71</v>
      </c>
      <c r="K54" s="2">
        <f t="shared" si="11"/>
        <v>0</v>
      </c>
      <c r="L54" s="2">
        <f t="shared" si="12"/>
        <v>11.71</v>
      </c>
      <c r="AL54" s="5" t="str">
        <f t="shared" si="13"/>
        <v/>
      </c>
      <c r="AN54" s="5" t="str">
        <f t="shared" si="14"/>
        <v/>
      </c>
      <c r="AP54" s="5" t="str">
        <f t="shared" si="15"/>
        <v/>
      </c>
      <c r="AR54" s="2">
        <v>11.71</v>
      </c>
      <c r="AS54" s="5">
        <f t="shared" si="8"/>
        <v>0</v>
      </c>
      <c r="AT54" s="11">
        <f t="shared" si="9"/>
        <v>0</v>
      </c>
      <c r="AU54" s="5">
        <f t="shared" si="10"/>
        <v>0</v>
      </c>
    </row>
    <row r="55" spans="1:47" x14ac:dyDescent="0.25">
      <c r="A55" s="1" t="s">
        <v>134</v>
      </c>
      <c r="B55" s="1" t="s">
        <v>135</v>
      </c>
      <c r="C55" s="1" t="s">
        <v>136</v>
      </c>
      <c r="D55" s="1" t="s">
        <v>61</v>
      </c>
      <c r="E55" s="1" t="s">
        <v>95</v>
      </c>
      <c r="F55" s="1" t="s">
        <v>137</v>
      </c>
      <c r="G55" s="1" t="s">
        <v>138</v>
      </c>
      <c r="H55" s="1" t="s">
        <v>65</v>
      </c>
      <c r="I55" s="2">
        <v>7.99</v>
      </c>
      <c r="J55" s="2">
        <f t="shared" si="7"/>
        <v>7.3400000799447298</v>
      </c>
      <c r="K55" s="2">
        <f t="shared" si="11"/>
        <v>4.2600001562386751</v>
      </c>
      <c r="L55" s="2">
        <f t="shared" si="12"/>
        <v>3.0799999237060551</v>
      </c>
      <c r="N55" s="4">
        <v>1.9999999552965161E-2</v>
      </c>
      <c r="O55" s="5">
        <v>66.149998521432281</v>
      </c>
      <c r="P55" s="6">
        <v>2.999999932944775E-2</v>
      </c>
      <c r="Q55" s="5">
        <v>75.731248307274655</v>
      </c>
      <c r="Z55" s="9">
        <v>4.2100001573562622</v>
      </c>
      <c r="AA55" s="5">
        <v>641.10752391815186</v>
      </c>
      <c r="AL55" s="5" t="str">
        <f t="shared" si="13"/>
        <v/>
      </c>
      <c r="AN55" s="5" t="str">
        <f t="shared" si="14"/>
        <v/>
      </c>
      <c r="AP55" s="5" t="str">
        <f t="shared" si="15"/>
        <v/>
      </c>
      <c r="AR55" s="2">
        <v>3.0799999237060551</v>
      </c>
      <c r="AS55" s="5">
        <f t="shared" si="8"/>
        <v>782.98877074685879</v>
      </c>
      <c r="AT55" s="11">
        <f t="shared" si="9"/>
        <v>3.1685707939334021E-2</v>
      </c>
      <c r="AU55" s="5">
        <f t="shared" si="10"/>
        <v>31.685707939334019</v>
      </c>
    </row>
    <row r="56" spans="1:47" x14ac:dyDescent="0.25">
      <c r="A56" s="1" t="s">
        <v>139</v>
      </c>
      <c r="B56" s="1" t="s">
        <v>140</v>
      </c>
      <c r="C56" s="1" t="s">
        <v>136</v>
      </c>
      <c r="D56" s="1" t="s">
        <v>61</v>
      </c>
      <c r="E56" s="1" t="s">
        <v>85</v>
      </c>
      <c r="F56" s="1" t="s">
        <v>137</v>
      </c>
      <c r="G56" s="1" t="s">
        <v>138</v>
      </c>
      <c r="H56" s="1" t="s">
        <v>65</v>
      </c>
      <c r="I56" s="2">
        <v>151.88</v>
      </c>
      <c r="J56" s="2">
        <f t="shared" si="7"/>
        <v>8.0000000074505806E-2</v>
      </c>
      <c r="K56" s="2">
        <f t="shared" si="11"/>
        <v>6.0000000521540642E-2</v>
      </c>
      <c r="L56" s="2">
        <f t="shared" si="12"/>
        <v>1.9999999552965161E-2</v>
      </c>
      <c r="N56" s="4">
        <v>9.9999997764825821E-3</v>
      </c>
      <c r="O56" s="5">
        <v>33.07499926071614</v>
      </c>
      <c r="P56" s="6">
        <v>5.000000074505806E-2</v>
      </c>
      <c r="Q56" s="5">
        <v>126.2187518808059</v>
      </c>
      <c r="AL56" s="5" t="str">
        <f t="shared" si="13"/>
        <v/>
      </c>
      <c r="AN56" s="5" t="str">
        <f t="shared" si="14"/>
        <v/>
      </c>
      <c r="AP56" s="5" t="str">
        <f t="shared" si="15"/>
        <v/>
      </c>
      <c r="AR56" s="2">
        <v>1.9999999552965161E-2</v>
      </c>
      <c r="AS56" s="5">
        <f t="shared" si="8"/>
        <v>159.29375114152202</v>
      </c>
      <c r="AT56" s="11">
        <f t="shared" si="9"/>
        <v>6.4462422244150322E-3</v>
      </c>
      <c r="AU56" s="5">
        <f t="shared" si="10"/>
        <v>6.4462422244150321</v>
      </c>
    </row>
    <row r="57" spans="1:47" x14ac:dyDescent="0.25">
      <c r="A57" s="1" t="s">
        <v>139</v>
      </c>
      <c r="B57" s="1" t="s">
        <v>140</v>
      </c>
      <c r="C57" s="1" t="s">
        <v>136</v>
      </c>
      <c r="D57" s="1" t="s">
        <v>61</v>
      </c>
      <c r="E57" s="1" t="s">
        <v>95</v>
      </c>
      <c r="F57" s="1" t="s">
        <v>137</v>
      </c>
      <c r="G57" s="1" t="s">
        <v>138</v>
      </c>
      <c r="H57" s="1" t="s">
        <v>65</v>
      </c>
      <c r="I57" s="2">
        <v>151.88</v>
      </c>
      <c r="J57" s="2">
        <f t="shared" si="7"/>
        <v>30.880000067874793</v>
      </c>
      <c r="K57" s="2">
        <f t="shared" si="11"/>
        <v>30.710000066086653</v>
      </c>
      <c r="L57" s="2">
        <f t="shared" si="12"/>
        <v>0.17000000178813929</v>
      </c>
      <c r="N57" s="4">
        <v>4.119999885559082</v>
      </c>
      <c r="O57" s="5">
        <v>13626.89962148666</v>
      </c>
      <c r="P57" s="6">
        <v>23.170000076293949</v>
      </c>
      <c r="Q57" s="5">
        <v>58489.768942594528</v>
      </c>
      <c r="R57" s="7">
        <v>3.3900001049041748</v>
      </c>
      <c r="S57" s="5">
        <v>4017.1501243114471</v>
      </c>
      <c r="Z57" s="9">
        <v>2.999999932944775E-2</v>
      </c>
      <c r="AA57" s="5">
        <v>4.7024998948909342</v>
      </c>
      <c r="AL57" s="5" t="str">
        <f t="shared" si="13"/>
        <v/>
      </c>
      <c r="AN57" s="5" t="str">
        <f t="shared" si="14"/>
        <v/>
      </c>
      <c r="AP57" s="5" t="str">
        <f t="shared" si="15"/>
        <v/>
      </c>
      <c r="AR57" s="2">
        <v>0.17000000178813929</v>
      </c>
      <c r="AS57" s="5">
        <f t="shared" si="8"/>
        <v>76138.52118828753</v>
      </c>
      <c r="AT57" s="11">
        <f t="shared" si="9"/>
        <v>3.0811462889866132</v>
      </c>
      <c r="AU57" s="5">
        <f t="shared" si="10"/>
        <v>3081.1462889866134</v>
      </c>
    </row>
    <row r="58" spans="1:47" x14ac:dyDescent="0.25">
      <c r="A58" s="1" t="s">
        <v>139</v>
      </c>
      <c r="B58" s="1" t="s">
        <v>140</v>
      </c>
      <c r="C58" s="1" t="s">
        <v>136</v>
      </c>
      <c r="D58" s="1" t="s">
        <v>61</v>
      </c>
      <c r="E58" s="1" t="s">
        <v>101</v>
      </c>
      <c r="F58" s="1" t="s">
        <v>137</v>
      </c>
      <c r="G58" s="1" t="s">
        <v>138</v>
      </c>
      <c r="H58" s="1" t="s">
        <v>65</v>
      </c>
      <c r="I58" s="2">
        <v>151.88</v>
      </c>
      <c r="J58" s="2">
        <f t="shared" si="7"/>
        <v>38.28999924659729</v>
      </c>
      <c r="K58" s="2">
        <f t="shared" si="11"/>
        <v>38.28999924659729</v>
      </c>
      <c r="L58" s="2">
        <f t="shared" si="12"/>
        <v>0</v>
      </c>
      <c r="N58" s="4">
        <v>2.7999999523162842</v>
      </c>
      <c r="O58" s="5">
        <v>9260.9998422861099</v>
      </c>
      <c r="P58" s="6">
        <v>22.129999160766602</v>
      </c>
      <c r="Q58" s="5">
        <v>55864.41663146019</v>
      </c>
      <c r="R58" s="7">
        <v>8.5</v>
      </c>
      <c r="S58" s="5">
        <v>10072.5</v>
      </c>
      <c r="T58" s="8">
        <v>4.8600001335144043</v>
      </c>
      <c r="U58" s="5">
        <v>1728.33754748106</v>
      </c>
      <c r="AL58" s="5" t="str">
        <f t="shared" si="13"/>
        <v/>
      </c>
      <c r="AN58" s="5" t="str">
        <f t="shared" si="14"/>
        <v/>
      </c>
      <c r="AP58" s="5" t="str">
        <f t="shared" si="15"/>
        <v/>
      </c>
      <c r="AS58" s="5">
        <f t="shared" si="8"/>
        <v>76926.25402122736</v>
      </c>
      <c r="AT58" s="11">
        <f t="shared" si="9"/>
        <v>3.1130239779283682</v>
      </c>
      <c r="AU58" s="5">
        <f t="shared" si="10"/>
        <v>3113.0239779283684</v>
      </c>
    </row>
    <row r="59" spans="1:47" x14ac:dyDescent="0.25">
      <c r="A59" s="1" t="s">
        <v>139</v>
      </c>
      <c r="B59" s="1" t="s">
        <v>140</v>
      </c>
      <c r="C59" s="1" t="s">
        <v>136</v>
      </c>
      <c r="D59" s="1" t="s">
        <v>61</v>
      </c>
      <c r="E59" s="1" t="s">
        <v>94</v>
      </c>
      <c r="F59" s="1" t="s">
        <v>137</v>
      </c>
      <c r="G59" s="1" t="s">
        <v>138</v>
      </c>
      <c r="H59" s="1" t="s">
        <v>65</v>
      </c>
      <c r="I59" s="2">
        <v>151.88</v>
      </c>
      <c r="J59" s="2">
        <f t="shared" si="7"/>
        <v>5.9999998658895493E-2</v>
      </c>
      <c r="K59" s="2">
        <f t="shared" si="11"/>
        <v>5.9999998658895493E-2</v>
      </c>
      <c r="L59" s="2">
        <f t="shared" si="12"/>
        <v>0</v>
      </c>
      <c r="R59" s="7">
        <v>5.9999998658895493E-2</v>
      </c>
      <c r="S59" s="5">
        <v>71.099998410791159</v>
      </c>
      <c r="AL59" s="5" t="str">
        <f t="shared" si="13"/>
        <v/>
      </c>
      <c r="AN59" s="5" t="str">
        <f t="shared" si="14"/>
        <v/>
      </c>
      <c r="AP59" s="5" t="str">
        <f t="shared" si="15"/>
        <v/>
      </c>
      <c r="AS59" s="5">
        <f t="shared" si="8"/>
        <v>71.099998410791159</v>
      </c>
      <c r="AT59" s="11">
        <f t="shared" si="9"/>
        <v>2.8772491615461394E-3</v>
      </c>
      <c r="AU59" s="5">
        <f t="shared" si="10"/>
        <v>2.8772491615461395</v>
      </c>
    </row>
    <row r="60" spans="1:47" x14ac:dyDescent="0.25">
      <c r="A60" s="1" t="s">
        <v>139</v>
      </c>
      <c r="B60" s="1" t="s">
        <v>140</v>
      </c>
      <c r="C60" s="1" t="s">
        <v>136</v>
      </c>
      <c r="D60" s="1" t="s">
        <v>61</v>
      </c>
      <c r="E60" s="1" t="s">
        <v>102</v>
      </c>
      <c r="F60" s="1" t="s">
        <v>137</v>
      </c>
      <c r="G60" s="1" t="s">
        <v>138</v>
      </c>
      <c r="H60" s="1" t="s">
        <v>65</v>
      </c>
      <c r="I60" s="2">
        <v>151.88</v>
      </c>
      <c r="J60" s="2">
        <f t="shared" si="7"/>
        <v>23.310000091791153</v>
      </c>
      <c r="K60" s="2">
        <f t="shared" si="11"/>
        <v>23.310000091791153</v>
      </c>
      <c r="L60" s="2">
        <f t="shared" si="12"/>
        <v>0</v>
      </c>
      <c r="P60" s="6">
        <v>0.15999999642372131</v>
      </c>
      <c r="Q60" s="5">
        <v>403.89999097213149</v>
      </c>
      <c r="R60" s="7">
        <v>15.789999961853029</v>
      </c>
      <c r="S60" s="5">
        <v>18711.149954795841</v>
      </c>
      <c r="T60" s="8">
        <v>7.3600001335144043</v>
      </c>
      <c r="U60" s="5">
        <v>2617.40004748106</v>
      </c>
      <c r="AL60" s="5" t="str">
        <f t="shared" si="13"/>
        <v/>
      </c>
      <c r="AN60" s="5" t="str">
        <f t="shared" si="14"/>
        <v/>
      </c>
      <c r="AP60" s="5" t="str">
        <f t="shared" si="15"/>
        <v/>
      </c>
      <c r="AS60" s="5">
        <f t="shared" si="8"/>
        <v>21732.449993249033</v>
      </c>
      <c r="AT60" s="11">
        <f t="shared" si="9"/>
        <v>0.87946096932582751</v>
      </c>
      <c r="AU60" s="5">
        <f t="shared" si="10"/>
        <v>879.46096932582759</v>
      </c>
    </row>
    <row r="61" spans="1:47" x14ac:dyDescent="0.25">
      <c r="A61" s="1" t="s">
        <v>139</v>
      </c>
      <c r="B61" s="1" t="s">
        <v>140</v>
      </c>
      <c r="C61" s="1" t="s">
        <v>136</v>
      </c>
      <c r="D61" s="1" t="s">
        <v>61</v>
      </c>
      <c r="E61" s="1" t="s">
        <v>96</v>
      </c>
      <c r="F61" s="1" t="s">
        <v>137</v>
      </c>
      <c r="G61" s="1" t="s">
        <v>138</v>
      </c>
      <c r="H61" s="1" t="s">
        <v>65</v>
      </c>
      <c r="I61" s="2">
        <v>151.88</v>
      </c>
      <c r="J61" s="2">
        <f t="shared" si="7"/>
        <v>37.429999947547905</v>
      </c>
      <c r="K61" s="2">
        <f t="shared" si="11"/>
        <v>36.239999890327447</v>
      </c>
      <c r="L61" s="2">
        <f t="shared" si="12"/>
        <v>1.190000057220459</v>
      </c>
      <c r="P61" s="6">
        <v>1.330000042915344</v>
      </c>
      <c r="Q61" s="5">
        <v>3357.4188583344221</v>
      </c>
      <c r="R61" s="7">
        <v>30.989999771118161</v>
      </c>
      <c r="S61" s="5">
        <v>36723.149728775017</v>
      </c>
      <c r="T61" s="8">
        <v>3.9200000762939449</v>
      </c>
      <c r="U61" s="5">
        <v>1394.0500271320341</v>
      </c>
      <c r="AL61" s="5" t="str">
        <f t="shared" si="13"/>
        <v/>
      </c>
      <c r="AN61" s="5" t="str">
        <f t="shared" si="14"/>
        <v/>
      </c>
      <c r="AP61" s="5" t="str">
        <f t="shared" si="15"/>
        <v/>
      </c>
      <c r="AR61" s="2">
        <v>1.190000057220459</v>
      </c>
      <c r="AS61" s="5">
        <f t="shared" si="8"/>
        <v>41474.618614241474</v>
      </c>
      <c r="AT61" s="11">
        <f t="shared" si="9"/>
        <v>1.6783799479686139</v>
      </c>
      <c r="AU61" s="5">
        <f t="shared" si="10"/>
        <v>1678.379947968614</v>
      </c>
    </row>
    <row r="62" spans="1:47" x14ac:dyDescent="0.25">
      <c r="A62" s="1" t="s">
        <v>139</v>
      </c>
      <c r="B62" s="1" t="s">
        <v>140</v>
      </c>
      <c r="C62" s="1" t="s">
        <v>136</v>
      </c>
      <c r="D62" s="1" t="s">
        <v>61</v>
      </c>
      <c r="E62" s="1" t="s">
        <v>88</v>
      </c>
      <c r="F62" s="1" t="s">
        <v>137</v>
      </c>
      <c r="G62" s="1" t="s">
        <v>138</v>
      </c>
      <c r="H62" s="1" t="s">
        <v>65</v>
      </c>
      <c r="I62" s="2">
        <v>151.88</v>
      </c>
      <c r="J62" s="2">
        <f t="shared" si="7"/>
        <v>8.9999997988343239E-2</v>
      </c>
      <c r="K62" s="2">
        <f t="shared" si="11"/>
        <v>8.9999997988343239E-2</v>
      </c>
      <c r="L62" s="2">
        <f t="shared" si="12"/>
        <v>0</v>
      </c>
      <c r="P62" s="6">
        <v>9.9999997764825821E-3</v>
      </c>
      <c r="Q62" s="5">
        <v>25.243749435758222</v>
      </c>
      <c r="R62" s="7">
        <v>7.9999998211860657E-2</v>
      </c>
      <c r="S62" s="5">
        <v>94.799997881054878</v>
      </c>
      <c r="AL62" s="5" t="str">
        <f t="shared" si="13"/>
        <v/>
      </c>
      <c r="AN62" s="5" t="str">
        <f t="shared" si="14"/>
        <v/>
      </c>
      <c r="AP62" s="5" t="str">
        <f t="shared" si="15"/>
        <v/>
      </c>
      <c r="AS62" s="5">
        <f t="shared" si="8"/>
        <v>120.0437473168131</v>
      </c>
      <c r="AT62" s="11">
        <f t="shared" si="9"/>
        <v>4.8578871875717923E-3</v>
      </c>
      <c r="AU62" s="5">
        <f t="shared" si="10"/>
        <v>4.8578871875717926</v>
      </c>
    </row>
    <row r="63" spans="1:47" x14ac:dyDescent="0.25">
      <c r="A63" s="1" t="s">
        <v>141</v>
      </c>
      <c r="B63" s="1" t="s">
        <v>142</v>
      </c>
      <c r="C63" s="1" t="s">
        <v>143</v>
      </c>
      <c r="D63" s="1" t="s">
        <v>144</v>
      </c>
      <c r="E63" s="1" t="s">
        <v>69</v>
      </c>
      <c r="F63" s="1" t="s">
        <v>137</v>
      </c>
      <c r="G63" s="1" t="s">
        <v>138</v>
      </c>
      <c r="H63" s="1" t="s">
        <v>65</v>
      </c>
      <c r="I63" s="2">
        <v>320</v>
      </c>
      <c r="J63" s="2">
        <f t="shared" si="7"/>
        <v>0.119999997317791</v>
      </c>
      <c r="K63" s="2">
        <f t="shared" si="11"/>
        <v>0.119999997317791</v>
      </c>
      <c r="L63" s="2">
        <f t="shared" si="12"/>
        <v>0</v>
      </c>
      <c r="T63" s="8">
        <v>0.119999997317791</v>
      </c>
      <c r="U63" s="5">
        <v>42.674999046139419</v>
      </c>
      <c r="AL63" s="5" t="str">
        <f t="shared" si="13"/>
        <v/>
      </c>
      <c r="AN63" s="5" t="str">
        <f t="shared" si="14"/>
        <v/>
      </c>
      <c r="AP63" s="5" t="str">
        <f t="shared" si="15"/>
        <v/>
      </c>
      <c r="AS63" s="5">
        <f t="shared" si="8"/>
        <v>42.674999046139419</v>
      </c>
      <c r="AT63" s="11">
        <f t="shared" si="9"/>
        <v>1.7269565115187271E-3</v>
      </c>
      <c r="AU63" s="5">
        <f t="shared" si="10"/>
        <v>1.7269565115187271</v>
      </c>
    </row>
    <row r="64" spans="1:47" x14ac:dyDescent="0.25">
      <c r="A64" s="1" t="s">
        <v>141</v>
      </c>
      <c r="B64" s="1" t="s">
        <v>142</v>
      </c>
      <c r="C64" s="1" t="s">
        <v>143</v>
      </c>
      <c r="D64" s="1" t="s">
        <v>144</v>
      </c>
      <c r="E64" s="1" t="s">
        <v>86</v>
      </c>
      <c r="F64" s="1" t="s">
        <v>137</v>
      </c>
      <c r="G64" s="1" t="s">
        <v>138</v>
      </c>
      <c r="H64" s="1" t="s">
        <v>65</v>
      </c>
      <c r="I64" s="2">
        <v>320</v>
      </c>
      <c r="J64" s="2">
        <f t="shared" si="7"/>
        <v>7.5300000011920929</v>
      </c>
      <c r="K64" s="2">
        <f t="shared" si="11"/>
        <v>7.5300000011920929</v>
      </c>
      <c r="L64" s="2">
        <f t="shared" si="12"/>
        <v>0</v>
      </c>
      <c r="P64" s="6">
        <v>0.2800000011920929</v>
      </c>
      <c r="Q64" s="5">
        <v>706.8250030092895</v>
      </c>
      <c r="R64" s="7">
        <v>7.25</v>
      </c>
      <c r="S64" s="5">
        <v>8591.25</v>
      </c>
      <c r="AL64" s="5" t="str">
        <f t="shared" si="13"/>
        <v/>
      </c>
      <c r="AN64" s="5" t="str">
        <f t="shared" si="14"/>
        <v/>
      </c>
      <c r="AP64" s="5" t="str">
        <f t="shared" si="15"/>
        <v/>
      </c>
      <c r="AS64" s="5">
        <f t="shared" si="8"/>
        <v>9298.0750030092895</v>
      </c>
      <c r="AT64" s="11">
        <f t="shared" si="9"/>
        <v>0.37627115477320738</v>
      </c>
      <c r="AU64" s="5">
        <f t="shared" si="10"/>
        <v>376.2711547732074</v>
      </c>
    </row>
    <row r="65" spans="1:47" x14ac:dyDescent="0.25">
      <c r="A65" s="1" t="s">
        <v>141</v>
      </c>
      <c r="B65" s="1" t="s">
        <v>142</v>
      </c>
      <c r="C65" s="1" t="s">
        <v>143</v>
      </c>
      <c r="D65" s="1" t="s">
        <v>144</v>
      </c>
      <c r="E65" s="1" t="s">
        <v>85</v>
      </c>
      <c r="F65" s="1" t="s">
        <v>137</v>
      </c>
      <c r="G65" s="1" t="s">
        <v>138</v>
      </c>
      <c r="H65" s="1" t="s">
        <v>65</v>
      </c>
      <c r="I65" s="2">
        <v>320</v>
      </c>
      <c r="J65" s="2">
        <f t="shared" si="7"/>
        <v>34.830000758171082</v>
      </c>
      <c r="K65" s="2">
        <f t="shared" si="11"/>
        <v>30.780000567436215</v>
      </c>
      <c r="L65" s="2">
        <f t="shared" si="12"/>
        <v>4.0500001907348633</v>
      </c>
      <c r="N65" s="4">
        <v>1.370000004768372</v>
      </c>
      <c r="O65" s="5">
        <v>4531.275015771389</v>
      </c>
      <c r="P65" s="6">
        <v>25.520000457763668</v>
      </c>
      <c r="Q65" s="5">
        <v>64422.051155567169</v>
      </c>
      <c r="R65" s="7">
        <v>3.8900001049041748</v>
      </c>
      <c r="S65" s="5">
        <v>4609.6501243114471</v>
      </c>
      <c r="AL65" s="5" t="str">
        <f t="shared" si="13"/>
        <v/>
      </c>
      <c r="AN65" s="5" t="str">
        <f t="shared" si="14"/>
        <v/>
      </c>
      <c r="AP65" s="5" t="str">
        <f t="shared" si="15"/>
        <v/>
      </c>
      <c r="AR65" s="2">
        <v>4.0500001907348633</v>
      </c>
      <c r="AS65" s="5">
        <f t="shared" si="8"/>
        <v>73562.976295650005</v>
      </c>
      <c r="AT65" s="11">
        <f t="shared" si="9"/>
        <v>2.9769200646757414</v>
      </c>
      <c r="AU65" s="5">
        <f t="shared" si="10"/>
        <v>2976.9200646757413</v>
      </c>
    </row>
    <row r="66" spans="1:47" x14ac:dyDescent="0.25">
      <c r="A66" s="1" t="s">
        <v>141</v>
      </c>
      <c r="B66" s="1" t="s">
        <v>142</v>
      </c>
      <c r="C66" s="1" t="s">
        <v>143</v>
      </c>
      <c r="D66" s="1" t="s">
        <v>144</v>
      </c>
      <c r="E66" s="1" t="s">
        <v>81</v>
      </c>
      <c r="F66" s="1" t="s">
        <v>137</v>
      </c>
      <c r="G66" s="1" t="s">
        <v>138</v>
      </c>
      <c r="H66" s="1" t="s">
        <v>65</v>
      </c>
      <c r="I66" s="2">
        <v>320</v>
      </c>
      <c r="J66" s="2">
        <f t="shared" si="7"/>
        <v>27.779999256134037</v>
      </c>
      <c r="K66" s="2">
        <f t="shared" si="11"/>
        <v>27.779999256134037</v>
      </c>
      <c r="L66" s="2">
        <f t="shared" si="12"/>
        <v>0</v>
      </c>
      <c r="R66" s="7">
        <v>5.8899998664855957</v>
      </c>
      <c r="S66" s="5">
        <v>6979.6498417854309</v>
      </c>
      <c r="T66" s="8">
        <v>21.889999389648441</v>
      </c>
      <c r="U66" s="5">
        <v>7784.6310329437256</v>
      </c>
      <c r="AL66" s="5" t="str">
        <f t="shared" si="13"/>
        <v/>
      </c>
      <c r="AN66" s="5" t="str">
        <f t="shared" si="14"/>
        <v/>
      </c>
      <c r="AP66" s="5" t="str">
        <f t="shared" si="15"/>
        <v/>
      </c>
      <c r="AS66" s="5">
        <f t="shared" si="8"/>
        <v>14764.280874729156</v>
      </c>
      <c r="AT66" s="11">
        <f t="shared" si="9"/>
        <v>0.59747560783628251</v>
      </c>
      <c r="AU66" s="5">
        <f t="shared" si="10"/>
        <v>597.47560783628251</v>
      </c>
    </row>
    <row r="67" spans="1:47" x14ac:dyDescent="0.25">
      <c r="A67" s="1" t="s">
        <v>141</v>
      </c>
      <c r="B67" s="1" t="s">
        <v>142</v>
      </c>
      <c r="C67" s="1" t="s">
        <v>143</v>
      </c>
      <c r="D67" s="1" t="s">
        <v>144</v>
      </c>
      <c r="E67" s="1" t="s">
        <v>88</v>
      </c>
      <c r="F67" s="1" t="s">
        <v>137</v>
      </c>
      <c r="G67" s="1" t="s">
        <v>138</v>
      </c>
      <c r="H67" s="1" t="s">
        <v>65</v>
      </c>
      <c r="I67" s="2">
        <v>320</v>
      </c>
      <c r="J67" s="2">
        <f t="shared" si="7"/>
        <v>39.610000610351563</v>
      </c>
      <c r="K67" s="2">
        <f t="shared" ref="K67:K87" si="16">SUM(N67,P67,R67,T67,V67,X67,Z67,AB67,AE67,AG67,AI67,AV67,AX67,AZ67,BB67,BD67)</f>
        <v>39.610000610351563</v>
      </c>
      <c r="L67" s="2">
        <f t="shared" ref="L67:L87" si="17">SUM(M67,AD67,AK67,AM67,AO67,AQ67,AR67)</f>
        <v>0</v>
      </c>
      <c r="P67" s="6">
        <v>7.0900001525878906</v>
      </c>
      <c r="Q67" s="5">
        <v>17897.81913518906</v>
      </c>
      <c r="R67" s="7">
        <v>32.520000457763672</v>
      </c>
      <c r="S67" s="5">
        <v>38536.200542449951</v>
      </c>
      <c r="AL67" s="5" t="str">
        <f t="shared" ref="AL67:AL87" si="18">IF(AK67&gt;0,AK67*$AL$1,"")</f>
        <v/>
      </c>
      <c r="AN67" s="5" t="str">
        <f t="shared" ref="AN67:AN87" si="19">IF(AM67&gt;0,AM67*$AN$1,"")</f>
        <v/>
      </c>
      <c r="AP67" s="5" t="str">
        <f t="shared" ref="AP67:AP87" si="20">IF(AO67&gt;0,AO67*$AP$1,"")</f>
        <v/>
      </c>
      <c r="AS67" s="5">
        <f t="shared" si="8"/>
        <v>56434.019677639008</v>
      </c>
      <c r="AT67" s="11">
        <f t="shared" si="9"/>
        <v>2.2837516094166443</v>
      </c>
      <c r="AU67" s="5">
        <f t="shared" si="10"/>
        <v>2283.7516094166444</v>
      </c>
    </row>
    <row r="68" spans="1:47" x14ac:dyDescent="0.25">
      <c r="A68" s="1" t="s">
        <v>141</v>
      </c>
      <c r="B68" s="1" t="s">
        <v>142</v>
      </c>
      <c r="C68" s="1" t="s">
        <v>143</v>
      </c>
      <c r="D68" s="1" t="s">
        <v>144</v>
      </c>
      <c r="E68" s="1" t="s">
        <v>89</v>
      </c>
      <c r="F68" s="1" t="s">
        <v>137</v>
      </c>
      <c r="G68" s="1" t="s">
        <v>138</v>
      </c>
      <c r="H68" s="1" t="s">
        <v>65</v>
      </c>
      <c r="I68" s="2">
        <v>320</v>
      </c>
      <c r="J68" s="2">
        <f t="shared" ref="J68:J81" si="21">SUM(K68:L68)</f>
        <v>10.519999980926514</v>
      </c>
      <c r="K68" s="2">
        <f t="shared" si="16"/>
        <v>10.519999980926514</v>
      </c>
      <c r="L68" s="2">
        <f t="shared" si="17"/>
        <v>0</v>
      </c>
      <c r="P68" s="6">
        <v>6.0799999237060547</v>
      </c>
      <c r="Q68" s="5">
        <v>15348.19980740547</v>
      </c>
      <c r="R68" s="7">
        <v>4.440000057220459</v>
      </c>
      <c r="S68" s="5">
        <v>5261.4000678062439</v>
      </c>
      <c r="AL68" s="5" t="str">
        <f t="shared" si="18"/>
        <v/>
      </c>
      <c r="AN68" s="5" t="str">
        <f t="shared" si="19"/>
        <v/>
      </c>
      <c r="AP68" s="5" t="str">
        <f t="shared" si="20"/>
        <v/>
      </c>
      <c r="AS68" s="5">
        <f t="shared" ref="AS68:AS87" si="22">SUM(O68,Q68,S68,U68,W68,Y68,AA68,AC68,AF68,AH68,AJ68,AW68,AY68,BA68,BC68,BE68)</f>
        <v>20609.599875211716</v>
      </c>
      <c r="AT68" s="11">
        <f t="shared" ref="AT68:AT87" si="23">(AS68/$AS$88)*100</f>
        <v>0.83402187462994748</v>
      </c>
      <c r="AU68" s="5">
        <f t="shared" ref="AU68:AU87" si="24">(AT68/100)*$AU$1</f>
        <v>834.02187462994755</v>
      </c>
    </row>
    <row r="69" spans="1:47" x14ac:dyDescent="0.25">
      <c r="A69" s="1" t="s">
        <v>145</v>
      </c>
      <c r="B69" s="1" t="s">
        <v>117</v>
      </c>
      <c r="C69" s="1" t="s">
        <v>118</v>
      </c>
      <c r="D69" s="1" t="s">
        <v>61</v>
      </c>
      <c r="E69" s="1" t="s">
        <v>81</v>
      </c>
      <c r="F69" s="1" t="s">
        <v>137</v>
      </c>
      <c r="G69" s="1" t="s">
        <v>138</v>
      </c>
      <c r="H69" s="1" t="s">
        <v>65</v>
      </c>
      <c r="I69" s="2">
        <v>144.81</v>
      </c>
      <c r="J69" s="2">
        <f t="shared" si="21"/>
        <v>7.0000000298023224E-2</v>
      </c>
      <c r="K69" s="2">
        <f t="shared" si="16"/>
        <v>7.0000000298023224E-2</v>
      </c>
      <c r="L69" s="2">
        <f t="shared" si="17"/>
        <v>0</v>
      </c>
      <c r="R69" s="7">
        <v>1.9999999552965161E-2</v>
      </c>
      <c r="S69" s="5">
        <v>23.69999947026372</v>
      </c>
      <c r="T69" s="8">
        <v>5.000000074505806E-2</v>
      </c>
      <c r="U69" s="5">
        <v>17.781250264961269</v>
      </c>
      <c r="AL69" s="5" t="str">
        <f t="shared" si="18"/>
        <v/>
      </c>
      <c r="AN69" s="5" t="str">
        <f t="shared" si="19"/>
        <v/>
      </c>
      <c r="AP69" s="5" t="str">
        <f t="shared" si="20"/>
        <v/>
      </c>
      <c r="AS69" s="5">
        <f t="shared" si="22"/>
        <v>41.481249735224992</v>
      </c>
      <c r="AT69" s="11">
        <f t="shared" si="23"/>
        <v>1.67864829378741E-3</v>
      </c>
      <c r="AU69" s="5">
        <f t="shared" si="24"/>
        <v>1.6786482937874101</v>
      </c>
    </row>
    <row r="70" spans="1:47" x14ac:dyDescent="0.25">
      <c r="A70" s="1" t="s">
        <v>145</v>
      </c>
      <c r="B70" s="1" t="s">
        <v>117</v>
      </c>
      <c r="C70" s="1" t="s">
        <v>118</v>
      </c>
      <c r="D70" s="1" t="s">
        <v>61</v>
      </c>
      <c r="E70" s="1" t="s">
        <v>94</v>
      </c>
      <c r="F70" s="1" t="s">
        <v>137</v>
      </c>
      <c r="G70" s="1" t="s">
        <v>138</v>
      </c>
      <c r="H70" s="1" t="s">
        <v>65</v>
      </c>
      <c r="I70" s="2">
        <v>144.81</v>
      </c>
      <c r="J70" s="2">
        <f t="shared" si="21"/>
        <v>20.110000133514401</v>
      </c>
      <c r="K70" s="2">
        <f t="shared" si="16"/>
        <v>20.110000133514401</v>
      </c>
      <c r="L70" s="2">
        <f t="shared" si="17"/>
        <v>0</v>
      </c>
      <c r="R70" s="7">
        <v>15.05000019073486</v>
      </c>
      <c r="S70" s="5">
        <v>17834.250226020809</v>
      </c>
      <c r="T70" s="8">
        <v>5.059999942779541</v>
      </c>
      <c r="U70" s="5">
        <v>1799.462479650974</v>
      </c>
      <c r="AL70" s="5" t="str">
        <f t="shared" si="18"/>
        <v/>
      </c>
      <c r="AN70" s="5" t="str">
        <f t="shared" si="19"/>
        <v/>
      </c>
      <c r="AP70" s="5" t="str">
        <f t="shared" si="20"/>
        <v/>
      </c>
      <c r="AS70" s="5">
        <f t="shared" si="22"/>
        <v>19633.712705671784</v>
      </c>
      <c r="AT70" s="11">
        <f t="shared" si="23"/>
        <v>0.79453002367237779</v>
      </c>
      <c r="AU70" s="5">
        <f t="shared" si="24"/>
        <v>794.53002367237787</v>
      </c>
    </row>
    <row r="71" spans="1:47" x14ac:dyDescent="0.25">
      <c r="A71" s="1" t="s">
        <v>145</v>
      </c>
      <c r="B71" s="1" t="s">
        <v>117</v>
      </c>
      <c r="C71" s="1" t="s">
        <v>118</v>
      </c>
      <c r="D71" s="1" t="s">
        <v>61</v>
      </c>
      <c r="E71" s="1" t="s">
        <v>107</v>
      </c>
      <c r="F71" s="1" t="s">
        <v>137</v>
      </c>
      <c r="G71" s="1" t="s">
        <v>138</v>
      </c>
      <c r="H71" s="1" t="s">
        <v>65</v>
      </c>
      <c r="I71" s="2">
        <v>144.81</v>
      </c>
      <c r="J71" s="2">
        <f t="shared" si="21"/>
        <v>0.87999999523162842</v>
      </c>
      <c r="K71" s="2">
        <f t="shared" si="16"/>
        <v>0.87999999523162842</v>
      </c>
      <c r="L71" s="2">
        <f t="shared" si="17"/>
        <v>0</v>
      </c>
      <c r="R71" s="7">
        <v>0.87999999523162842</v>
      </c>
      <c r="S71" s="5">
        <v>1042.7999943494799</v>
      </c>
      <c r="AL71" s="5" t="str">
        <f t="shared" si="18"/>
        <v/>
      </c>
      <c r="AN71" s="5" t="str">
        <f t="shared" si="19"/>
        <v/>
      </c>
      <c r="AP71" s="5" t="str">
        <f t="shared" si="20"/>
        <v/>
      </c>
      <c r="AS71" s="5">
        <f t="shared" si="22"/>
        <v>1042.7999943494799</v>
      </c>
      <c r="AT71" s="11">
        <f t="shared" si="23"/>
        <v>4.2199655083915967E-2</v>
      </c>
      <c r="AU71" s="5">
        <f t="shared" si="24"/>
        <v>42.199655083915964</v>
      </c>
    </row>
    <row r="72" spans="1:47" x14ac:dyDescent="0.25">
      <c r="A72" s="1" t="s">
        <v>146</v>
      </c>
      <c r="B72" s="1" t="s">
        <v>147</v>
      </c>
      <c r="C72" s="1" t="s">
        <v>148</v>
      </c>
      <c r="D72" s="1" t="s">
        <v>149</v>
      </c>
      <c r="E72" s="1" t="s">
        <v>94</v>
      </c>
      <c r="F72" s="1" t="s">
        <v>150</v>
      </c>
      <c r="G72" s="1" t="s">
        <v>138</v>
      </c>
      <c r="H72" s="1" t="s">
        <v>65</v>
      </c>
      <c r="I72" s="2">
        <v>160</v>
      </c>
      <c r="J72" s="2">
        <f t="shared" si="21"/>
        <v>1.9999999552965161E-2</v>
      </c>
      <c r="K72" s="2">
        <f t="shared" si="16"/>
        <v>1.9999999552965161E-2</v>
      </c>
      <c r="L72" s="2">
        <f t="shared" si="17"/>
        <v>0</v>
      </c>
      <c r="T72" s="8">
        <v>1.9999999552965161E-2</v>
      </c>
      <c r="U72" s="5">
        <v>9.9574997774325311</v>
      </c>
      <c r="AL72" s="5" t="str">
        <f t="shared" si="18"/>
        <v/>
      </c>
      <c r="AN72" s="5" t="str">
        <f t="shared" si="19"/>
        <v/>
      </c>
      <c r="AP72" s="5" t="str">
        <f t="shared" si="20"/>
        <v/>
      </c>
      <c r="AS72" s="5">
        <f t="shared" si="22"/>
        <v>9.9574997774325311</v>
      </c>
      <c r="AT72" s="11">
        <f t="shared" si="23"/>
        <v>4.0295651935436967E-4</v>
      </c>
      <c r="AU72" s="5">
        <f t="shared" si="24"/>
        <v>0.40295651935436966</v>
      </c>
    </row>
    <row r="73" spans="1:47" x14ac:dyDescent="0.25">
      <c r="A73" s="1" t="s">
        <v>146</v>
      </c>
      <c r="B73" s="1" t="s">
        <v>147</v>
      </c>
      <c r="C73" s="1" t="s">
        <v>148</v>
      </c>
      <c r="D73" s="1" t="s">
        <v>149</v>
      </c>
      <c r="E73" s="1" t="s">
        <v>107</v>
      </c>
      <c r="F73" s="1" t="s">
        <v>150</v>
      </c>
      <c r="G73" s="1" t="s">
        <v>138</v>
      </c>
      <c r="H73" s="1" t="s">
        <v>65</v>
      </c>
      <c r="I73" s="2">
        <v>160</v>
      </c>
      <c r="J73" s="2">
        <f t="shared" si="21"/>
        <v>4.9999998882412904E-2</v>
      </c>
      <c r="K73" s="2">
        <f t="shared" si="16"/>
        <v>4.9999998882412904E-2</v>
      </c>
      <c r="L73" s="2">
        <f t="shared" si="17"/>
        <v>0</v>
      </c>
      <c r="P73" s="6">
        <v>9.9999997764825821E-3</v>
      </c>
      <c r="Q73" s="5">
        <v>35.341249210061513</v>
      </c>
      <c r="R73" s="7">
        <v>1.9999999552965161E-2</v>
      </c>
      <c r="S73" s="5">
        <v>33.179999258369207</v>
      </c>
      <c r="T73" s="8">
        <v>1.9999999552965161E-2</v>
      </c>
      <c r="U73" s="5">
        <v>9.9574997774325311</v>
      </c>
      <c r="AL73" s="5" t="str">
        <f t="shared" si="18"/>
        <v/>
      </c>
      <c r="AN73" s="5" t="str">
        <f t="shared" si="19"/>
        <v/>
      </c>
      <c r="AP73" s="5" t="str">
        <f t="shared" si="20"/>
        <v/>
      </c>
      <c r="AS73" s="5">
        <f t="shared" si="22"/>
        <v>78.478748245863244</v>
      </c>
      <c r="AT73" s="11">
        <f t="shared" si="23"/>
        <v>3.1758497557902829E-3</v>
      </c>
      <c r="AU73" s="5">
        <f t="shared" si="24"/>
        <v>3.1758497557902827</v>
      </c>
    </row>
    <row r="74" spans="1:47" x14ac:dyDescent="0.25">
      <c r="A74" s="1" t="s">
        <v>146</v>
      </c>
      <c r="B74" s="1" t="s">
        <v>147</v>
      </c>
      <c r="C74" s="1" t="s">
        <v>148</v>
      </c>
      <c r="D74" s="1" t="s">
        <v>149</v>
      </c>
      <c r="E74" s="1" t="s">
        <v>101</v>
      </c>
      <c r="F74" s="1" t="s">
        <v>150</v>
      </c>
      <c r="G74" s="1" t="s">
        <v>138</v>
      </c>
      <c r="H74" s="1" t="s">
        <v>65</v>
      </c>
      <c r="I74" s="2">
        <v>160</v>
      </c>
      <c r="J74" s="2">
        <f t="shared" si="21"/>
        <v>23.859999895095822</v>
      </c>
      <c r="K74" s="2">
        <f t="shared" si="16"/>
        <v>23.859999895095822</v>
      </c>
      <c r="L74" s="2">
        <f t="shared" si="17"/>
        <v>0</v>
      </c>
      <c r="R74" s="7">
        <v>20.079999923706051</v>
      </c>
      <c r="S74" s="5">
        <v>33312.719873428337</v>
      </c>
      <c r="T74" s="8">
        <v>3.779999971389771</v>
      </c>
      <c r="U74" s="5">
        <v>1881.967485755682</v>
      </c>
      <c r="AL74" s="5" t="str">
        <f t="shared" si="18"/>
        <v/>
      </c>
      <c r="AN74" s="5" t="str">
        <f t="shared" si="19"/>
        <v/>
      </c>
      <c r="AP74" s="5" t="str">
        <f t="shared" si="20"/>
        <v/>
      </c>
      <c r="AS74" s="5">
        <f t="shared" si="22"/>
        <v>35194.687359184019</v>
      </c>
      <c r="AT74" s="11">
        <f t="shared" si="23"/>
        <v>1.4242459487836145</v>
      </c>
      <c r="AU74" s="5">
        <f t="shared" si="24"/>
        <v>1424.2459487836145</v>
      </c>
    </row>
    <row r="75" spans="1:47" x14ac:dyDescent="0.25">
      <c r="A75" s="1" t="s">
        <v>146</v>
      </c>
      <c r="B75" s="1" t="s">
        <v>147</v>
      </c>
      <c r="C75" s="1" t="s">
        <v>148</v>
      </c>
      <c r="D75" s="1" t="s">
        <v>149</v>
      </c>
      <c r="E75" s="1" t="s">
        <v>102</v>
      </c>
      <c r="F75" s="1" t="s">
        <v>150</v>
      </c>
      <c r="G75" s="1" t="s">
        <v>138</v>
      </c>
      <c r="H75" s="1" t="s">
        <v>65</v>
      </c>
      <c r="I75" s="2">
        <v>160</v>
      </c>
      <c r="J75" s="2">
        <f t="shared" si="21"/>
        <v>39.009999841451645</v>
      </c>
      <c r="K75" s="2">
        <f t="shared" si="16"/>
        <v>39.009999841451645</v>
      </c>
      <c r="L75" s="2">
        <f t="shared" si="17"/>
        <v>0</v>
      </c>
      <c r="P75" s="6">
        <v>0.34999999403953552</v>
      </c>
      <c r="Q75" s="5">
        <v>1236.943728934973</v>
      </c>
      <c r="R75" s="7">
        <v>29.559999465942379</v>
      </c>
      <c r="S75" s="5">
        <v>49040.039113998413</v>
      </c>
      <c r="T75" s="8">
        <v>9.1000003814697266</v>
      </c>
      <c r="U75" s="5">
        <v>4530.6626899242401</v>
      </c>
      <c r="AL75" s="5" t="str">
        <f t="shared" si="18"/>
        <v/>
      </c>
      <c r="AN75" s="5" t="str">
        <f t="shared" si="19"/>
        <v/>
      </c>
      <c r="AP75" s="5" t="str">
        <f t="shared" si="20"/>
        <v/>
      </c>
      <c r="AS75" s="5">
        <f t="shared" si="22"/>
        <v>54807.645532857627</v>
      </c>
      <c r="AT75" s="11">
        <f t="shared" si="23"/>
        <v>2.2179360855203414</v>
      </c>
      <c r="AU75" s="5">
        <f t="shared" si="24"/>
        <v>2217.9360855203413</v>
      </c>
    </row>
    <row r="76" spans="1:47" x14ac:dyDescent="0.25">
      <c r="A76" s="1" t="s">
        <v>146</v>
      </c>
      <c r="B76" s="1" t="s">
        <v>147</v>
      </c>
      <c r="C76" s="1" t="s">
        <v>148</v>
      </c>
      <c r="D76" s="1" t="s">
        <v>149</v>
      </c>
      <c r="E76" s="1" t="s">
        <v>95</v>
      </c>
      <c r="F76" s="1" t="s">
        <v>150</v>
      </c>
      <c r="G76" s="1" t="s">
        <v>138</v>
      </c>
      <c r="H76" s="1" t="s">
        <v>65</v>
      </c>
      <c r="I76" s="2">
        <v>160</v>
      </c>
      <c r="J76" s="2">
        <f t="shared" si="21"/>
        <v>5.7599998712539682</v>
      </c>
      <c r="K76" s="2">
        <f t="shared" si="16"/>
        <v>5.7599998712539682</v>
      </c>
      <c r="L76" s="2">
        <f t="shared" si="17"/>
        <v>0</v>
      </c>
      <c r="R76" s="7">
        <v>1.929999947547913</v>
      </c>
      <c r="S76" s="5">
        <v>3201.869912981987</v>
      </c>
      <c r="T76" s="8">
        <v>3.8299999237060551</v>
      </c>
      <c r="U76" s="5">
        <v>1906.861212015152</v>
      </c>
      <c r="AL76" s="5" t="str">
        <f t="shared" si="18"/>
        <v/>
      </c>
      <c r="AN76" s="5" t="str">
        <f t="shared" si="19"/>
        <v/>
      </c>
      <c r="AP76" s="5" t="str">
        <f t="shared" si="20"/>
        <v/>
      </c>
      <c r="AS76" s="5">
        <f t="shared" si="22"/>
        <v>5108.731124997139</v>
      </c>
      <c r="AT76" s="11">
        <f t="shared" si="23"/>
        <v>0.20673829359371321</v>
      </c>
      <c r="AU76" s="5">
        <f t="shared" si="24"/>
        <v>206.73829359371319</v>
      </c>
    </row>
    <row r="77" spans="1:47" x14ac:dyDescent="0.25">
      <c r="A77" s="1" t="s">
        <v>146</v>
      </c>
      <c r="B77" s="1" t="s">
        <v>147</v>
      </c>
      <c r="C77" s="1" t="s">
        <v>148</v>
      </c>
      <c r="D77" s="1" t="s">
        <v>149</v>
      </c>
      <c r="E77" s="1" t="s">
        <v>96</v>
      </c>
      <c r="F77" s="1" t="s">
        <v>150</v>
      </c>
      <c r="G77" s="1" t="s">
        <v>138</v>
      </c>
      <c r="H77" s="1" t="s">
        <v>65</v>
      </c>
      <c r="I77" s="2">
        <v>160</v>
      </c>
      <c r="J77" s="2">
        <f t="shared" si="21"/>
        <v>20.050000302493572</v>
      </c>
      <c r="K77" s="2">
        <f t="shared" si="16"/>
        <v>20.050000302493572</v>
      </c>
      <c r="L77" s="2">
        <f t="shared" si="17"/>
        <v>0</v>
      </c>
      <c r="R77" s="7">
        <v>0.119999997317791</v>
      </c>
      <c r="S77" s="5">
        <v>199.07999555021519</v>
      </c>
      <c r="T77" s="8">
        <v>19.930000305175781</v>
      </c>
      <c r="U77" s="5">
        <v>9922.6489019393921</v>
      </c>
      <c r="AL77" s="5" t="str">
        <f t="shared" si="18"/>
        <v/>
      </c>
      <c r="AN77" s="5" t="str">
        <f t="shared" si="19"/>
        <v/>
      </c>
      <c r="AP77" s="5" t="str">
        <f t="shared" si="20"/>
        <v/>
      </c>
      <c r="AS77" s="5">
        <f t="shared" si="22"/>
        <v>10121.728897489607</v>
      </c>
      <c r="AT77" s="11">
        <f t="shared" si="23"/>
        <v>0.4096024843128438</v>
      </c>
      <c r="AU77" s="5">
        <f t="shared" si="24"/>
        <v>409.60248431284379</v>
      </c>
    </row>
    <row r="78" spans="1:47" x14ac:dyDescent="0.25">
      <c r="A78" s="1" t="s">
        <v>151</v>
      </c>
      <c r="B78" s="1" t="s">
        <v>152</v>
      </c>
      <c r="C78" s="1" t="s">
        <v>153</v>
      </c>
      <c r="D78" s="1" t="s">
        <v>61</v>
      </c>
      <c r="E78" s="1" t="s">
        <v>106</v>
      </c>
      <c r="F78" s="1" t="s">
        <v>150</v>
      </c>
      <c r="G78" s="1" t="s">
        <v>138</v>
      </c>
      <c r="H78" s="1" t="s">
        <v>65</v>
      </c>
      <c r="I78" s="2">
        <v>160</v>
      </c>
      <c r="J78" s="2">
        <f t="shared" si="21"/>
        <v>37.009999083355069</v>
      </c>
      <c r="K78" s="2">
        <f t="shared" si="16"/>
        <v>37.009999083355069</v>
      </c>
      <c r="L78" s="2">
        <f t="shared" si="17"/>
        <v>0</v>
      </c>
      <c r="N78" s="4">
        <v>15.24999954178929</v>
      </c>
      <c r="O78" s="5">
        <v>50465.83348387666</v>
      </c>
      <c r="P78" s="6">
        <v>17.199999332427979</v>
      </c>
      <c r="Q78" s="5">
        <v>55263.615352571011</v>
      </c>
      <c r="R78" s="7">
        <v>4.5600002091377974</v>
      </c>
      <c r="S78" s="5">
        <v>7550.8203472774476</v>
      </c>
      <c r="AL78" s="5" t="str">
        <f t="shared" si="18"/>
        <v/>
      </c>
      <c r="AN78" s="5" t="str">
        <f t="shared" si="19"/>
        <v/>
      </c>
      <c r="AP78" s="5" t="str">
        <f t="shared" si="20"/>
        <v/>
      </c>
      <c r="AS78" s="5">
        <f t="shared" si="22"/>
        <v>113280.26918372512</v>
      </c>
      <c r="AT78" s="11">
        <f t="shared" si="23"/>
        <v>4.5841851872548762</v>
      </c>
      <c r="AU78" s="5">
        <f t="shared" si="24"/>
        <v>4584.1851872548768</v>
      </c>
    </row>
    <row r="79" spans="1:47" x14ac:dyDescent="0.25">
      <c r="A79" s="1" t="s">
        <v>151</v>
      </c>
      <c r="B79" s="1" t="s">
        <v>152</v>
      </c>
      <c r="C79" s="1" t="s">
        <v>153</v>
      </c>
      <c r="D79" s="1" t="s">
        <v>61</v>
      </c>
      <c r="E79" s="1" t="s">
        <v>62</v>
      </c>
      <c r="F79" s="1" t="s">
        <v>150</v>
      </c>
      <c r="G79" s="1" t="s">
        <v>138</v>
      </c>
      <c r="H79" s="1" t="s">
        <v>65</v>
      </c>
      <c r="I79" s="2">
        <v>160</v>
      </c>
      <c r="J79" s="2">
        <f t="shared" si="21"/>
        <v>27.860000789165497</v>
      </c>
      <c r="K79" s="2">
        <f t="shared" si="16"/>
        <v>27.860000789165497</v>
      </c>
      <c r="L79" s="2">
        <f t="shared" si="17"/>
        <v>0</v>
      </c>
      <c r="P79" s="6">
        <v>11.160000324249269</v>
      </c>
      <c r="Q79" s="5">
        <v>37401.141165196903</v>
      </c>
      <c r="R79" s="7">
        <v>13.470000445842739</v>
      </c>
      <c r="S79" s="5">
        <v>22033.890727221969</v>
      </c>
      <c r="T79" s="8">
        <v>3.2300000190734859</v>
      </c>
      <c r="U79" s="5">
        <v>1608.136259496212</v>
      </c>
      <c r="AL79" s="5" t="str">
        <f t="shared" si="18"/>
        <v/>
      </c>
      <c r="AN79" s="5" t="str">
        <f t="shared" si="19"/>
        <v/>
      </c>
      <c r="AP79" s="5" t="str">
        <f t="shared" si="20"/>
        <v/>
      </c>
      <c r="AS79" s="5">
        <f t="shared" si="22"/>
        <v>61043.168151915088</v>
      </c>
      <c r="AT79" s="11">
        <f t="shared" si="23"/>
        <v>2.4702729719971499</v>
      </c>
      <c r="AU79" s="5">
        <f t="shared" si="24"/>
        <v>2470.2729719971499</v>
      </c>
    </row>
    <row r="80" spans="1:47" x14ac:dyDescent="0.25">
      <c r="A80" s="1" t="s">
        <v>151</v>
      </c>
      <c r="B80" s="1" t="s">
        <v>152</v>
      </c>
      <c r="C80" s="1" t="s">
        <v>153</v>
      </c>
      <c r="D80" s="1" t="s">
        <v>61</v>
      </c>
      <c r="E80" s="1" t="s">
        <v>94</v>
      </c>
      <c r="F80" s="1" t="s">
        <v>150</v>
      </c>
      <c r="G80" s="1" t="s">
        <v>138</v>
      </c>
      <c r="H80" s="1" t="s">
        <v>65</v>
      </c>
      <c r="I80" s="2">
        <v>160</v>
      </c>
      <c r="J80" s="2">
        <f t="shared" si="21"/>
        <v>11.249999582767487</v>
      </c>
      <c r="K80" s="2">
        <f t="shared" si="16"/>
        <v>11.249999582767487</v>
      </c>
      <c r="L80" s="2">
        <f t="shared" si="17"/>
        <v>0</v>
      </c>
      <c r="P80" s="6">
        <v>1.330000042915344</v>
      </c>
      <c r="Q80" s="5">
        <v>4700.386401668191</v>
      </c>
      <c r="R80" s="7">
        <v>8.9799995422363281</v>
      </c>
      <c r="S80" s="5">
        <v>14897.81924057007</v>
      </c>
      <c r="T80" s="8">
        <v>0.93999999761581421</v>
      </c>
      <c r="U80" s="5">
        <v>468.0024988129735</v>
      </c>
      <c r="AL80" s="5" t="str">
        <f t="shared" si="18"/>
        <v/>
      </c>
      <c r="AN80" s="5" t="str">
        <f t="shared" si="19"/>
        <v/>
      </c>
      <c r="AP80" s="5" t="str">
        <f t="shared" si="20"/>
        <v/>
      </c>
      <c r="AS80" s="5">
        <f t="shared" si="22"/>
        <v>20066.208141051233</v>
      </c>
      <c r="AT80" s="11">
        <f t="shared" si="23"/>
        <v>0.81203209338591498</v>
      </c>
      <c r="AU80" s="5">
        <f t="shared" si="24"/>
        <v>812.032093385915</v>
      </c>
    </row>
    <row r="81" spans="1:57" x14ac:dyDescent="0.25">
      <c r="A81" s="1" t="s">
        <v>151</v>
      </c>
      <c r="B81" s="1" t="s">
        <v>152</v>
      </c>
      <c r="C81" s="1" t="s">
        <v>153</v>
      </c>
      <c r="D81" s="1" t="s">
        <v>61</v>
      </c>
      <c r="E81" s="1" t="s">
        <v>107</v>
      </c>
      <c r="F81" s="1" t="s">
        <v>150</v>
      </c>
      <c r="G81" s="1" t="s">
        <v>138</v>
      </c>
      <c r="H81" s="1" t="s">
        <v>65</v>
      </c>
      <c r="I81" s="2">
        <v>160</v>
      </c>
      <c r="J81" s="2">
        <f t="shared" si="21"/>
        <v>37.649999240413301</v>
      </c>
      <c r="K81" s="2">
        <f t="shared" si="16"/>
        <v>37.649999240413301</v>
      </c>
      <c r="L81" s="2">
        <f t="shared" si="17"/>
        <v>0</v>
      </c>
      <c r="N81" s="4">
        <v>0.150000000372529</v>
      </c>
      <c r="O81" s="5">
        <v>509.35500093642622</v>
      </c>
      <c r="P81" s="6">
        <v>23.479999616742131</v>
      </c>
      <c r="Q81" s="5">
        <v>82900.473647324368</v>
      </c>
      <c r="R81" s="7">
        <v>13.64999961853027</v>
      </c>
      <c r="S81" s="5">
        <v>22645.34936714172</v>
      </c>
      <c r="T81" s="8">
        <v>0.37000000476837158</v>
      </c>
      <c r="U81" s="5">
        <v>184.213752374053</v>
      </c>
      <c r="AL81" s="5" t="str">
        <f t="shared" si="18"/>
        <v/>
      </c>
      <c r="AN81" s="5" t="str">
        <f t="shared" si="19"/>
        <v/>
      </c>
      <c r="AP81" s="5" t="str">
        <f t="shared" si="20"/>
        <v/>
      </c>
      <c r="AS81" s="5">
        <f t="shared" si="22"/>
        <v>106239.39176777657</v>
      </c>
      <c r="AT81" s="11">
        <f t="shared" si="23"/>
        <v>4.299257492537623</v>
      </c>
      <c r="AU81" s="5">
        <f t="shared" si="24"/>
        <v>4299.257492537623</v>
      </c>
    </row>
    <row r="82" spans="1:57" x14ac:dyDescent="0.25">
      <c r="A82" s="1" t="s">
        <v>163</v>
      </c>
      <c r="B82" s="41" t="s">
        <v>159</v>
      </c>
      <c r="AS82" s="5">
        <f t="shared" si="22"/>
        <v>0</v>
      </c>
      <c r="AT82" s="11">
        <f t="shared" si="23"/>
        <v>0</v>
      </c>
      <c r="AU82" s="5">
        <f t="shared" si="24"/>
        <v>0</v>
      </c>
    </row>
    <row r="83" spans="1:57" x14ac:dyDescent="0.25">
      <c r="B83" s="1" t="s">
        <v>154</v>
      </c>
      <c r="C83" s="1" t="s">
        <v>161</v>
      </c>
      <c r="D83" s="1" t="s">
        <v>61</v>
      </c>
      <c r="J83" s="2">
        <v>17.96</v>
      </c>
      <c r="K83" s="2">
        <f t="shared" si="16"/>
        <v>21.09000010043383</v>
      </c>
      <c r="L83" s="2">
        <f t="shared" si="17"/>
        <v>0</v>
      </c>
      <c r="AG83" s="9">
        <v>21.09000010043383</v>
      </c>
      <c r="AH83" s="5">
        <v>56617.01520180158</v>
      </c>
      <c r="AL83" s="5" t="str">
        <f t="shared" si="18"/>
        <v/>
      </c>
      <c r="AN83" s="5" t="str">
        <f t="shared" si="19"/>
        <v/>
      </c>
      <c r="AP83" s="5" t="str">
        <f t="shared" si="20"/>
        <v/>
      </c>
      <c r="AS83" s="5">
        <f t="shared" si="22"/>
        <v>56617.01520180158</v>
      </c>
      <c r="AT83" s="11">
        <f t="shared" si="23"/>
        <v>2.2911570064663236</v>
      </c>
      <c r="AU83" s="5">
        <f t="shared" si="24"/>
        <v>2291.1570064663238</v>
      </c>
    </row>
    <row r="84" spans="1:57" x14ac:dyDescent="0.25">
      <c r="B84" s="1" t="s">
        <v>155</v>
      </c>
      <c r="C84" s="1" t="s">
        <v>161</v>
      </c>
      <c r="D84" s="1" t="s">
        <v>61</v>
      </c>
      <c r="J84" s="2">
        <v>6.03</v>
      </c>
      <c r="K84" s="2">
        <f t="shared" si="16"/>
        <v>2.400000000372529</v>
      </c>
      <c r="L84" s="2">
        <f t="shared" si="17"/>
        <v>0</v>
      </c>
      <c r="AG84" s="9">
        <v>2.400000000372529</v>
      </c>
      <c r="AH84" s="5">
        <v>5340.4391256198751</v>
      </c>
      <c r="AL84" s="5" t="str">
        <f t="shared" si="18"/>
        <v/>
      </c>
      <c r="AN84" s="5" t="str">
        <f t="shared" si="19"/>
        <v/>
      </c>
      <c r="AP84" s="5" t="str">
        <f t="shared" si="20"/>
        <v/>
      </c>
      <c r="AS84" s="5">
        <f t="shared" si="22"/>
        <v>5340.4391256198751</v>
      </c>
      <c r="AT84" s="11">
        <f t="shared" si="23"/>
        <v>0.21611496961926588</v>
      </c>
      <c r="AU84" s="5">
        <f t="shared" si="24"/>
        <v>216.11496961926588</v>
      </c>
    </row>
    <row r="85" spans="1:57" x14ac:dyDescent="0.25">
      <c r="A85" s="1" t="s">
        <v>164</v>
      </c>
      <c r="B85" s="41" t="s">
        <v>160</v>
      </c>
      <c r="AS85" s="5">
        <f t="shared" si="22"/>
        <v>0</v>
      </c>
      <c r="AT85" s="11">
        <f t="shared" si="23"/>
        <v>0</v>
      </c>
      <c r="AU85" s="5">
        <f t="shared" si="24"/>
        <v>0</v>
      </c>
    </row>
    <row r="86" spans="1:57" x14ac:dyDescent="0.25">
      <c r="B86" s="1" t="s">
        <v>156</v>
      </c>
      <c r="C86" s="1" t="s">
        <v>162</v>
      </c>
      <c r="D86" s="1" t="s">
        <v>61</v>
      </c>
      <c r="J86" s="2">
        <v>5.95</v>
      </c>
      <c r="K86" s="2">
        <f t="shared" si="16"/>
        <v>4.6000000033527613</v>
      </c>
      <c r="L86" s="2">
        <f t="shared" si="17"/>
        <v>0</v>
      </c>
      <c r="AG86" s="9">
        <v>4.6000000033527613</v>
      </c>
      <c r="AH86" s="5">
        <v>12442.1771486335</v>
      </c>
      <c r="AL86" s="5" t="str">
        <f t="shared" si="18"/>
        <v/>
      </c>
      <c r="AN86" s="5" t="str">
        <f t="shared" si="19"/>
        <v/>
      </c>
      <c r="AP86" s="5" t="str">
        <f t="shared" si="20"/>
        <v/>
      </c>
      <c r="AS86" s="5">
        <f t="shared" si="22"/>
        <v>12442.1771486335</v>
      </c>
      <c r="AT86" s="11">
        <f t="shared" si="23"/>
        <v>0.50350554949212023</v>
      </c>
      <c r="AU86" s="5">
        <f t="shared" si="24"/>
        <v>503.50554949212022</v>
      </c>
    </row>
    <row r="87" spans="1:57" ht="15.75" thickBot="1" x14ac:dyDescent="0.3">
      <c r="B87" s="1" t="s">
        <v>157</v>
      </c>
      <c r="C87" s="1" t="s">
        <v>162</v>
      </c>
      <c r="D87" s="1" t="s">
        <v>61</v>
      </c>
      <c r="J87" s="2">
        <v>7.88</v>
      </c>
      <c r="K87" s="2">
        <f t="shared" si="16"/>
        <v>6.2799999061971903</v>
      </c>
      <c r="L87" s="2">
        <f t="shared" si="17"/>
        <v>0</v>
      </c>
      <c r="AG87" s="9">
        <v>6.2799999061971903</v>
      </c>
      <c r="AH87" s="5">
        <v>18692.950226466499</v>
      </c>
      <c r="AL87" s="5" t="str">
        <f t="shared" si="18"/>
        <v/>
      </c>
      <c r="AN87" s="5" t="str">
        <f t="shared" si="19"/>
        <v/>
      </c>
      <c r="AP87" s="5" t="str">
        <f t="shared" si="20"/>
        <v/>
      </c>
      <c r="AS87" s="5">
        <f t="shared" si="22"/>
        <v>18692.950226466499</v>
      </c>
      <c r="AT87" s="11">
        <f t="shared" si="23"/>
        <v>0.75645958604918018</v>
      </c>
      <c r="AU87" s="5">
        <f t="shared" si="24"/>
        <v>756.45958604918019</v>
      </c>
    </row>
    <row r="88" spans="1:57" ht="15.75" thickTop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>
        <f t="shared" ref="K88:BE88" si="25">SUM(K3:K87)</f>
        <v>1149.4000013265759</v>
      </c>
      <c r="L88" s="28">
        <f t="shared" si="25"/>
        <v>126.56000050410628</v>
      </c>
      <c r="M88" s="29">
        <f t="shared" si="25"/>
        <v>0</v>
      </c>
      <c r="N88" s="30">
        <f t="shared" si="25"/>
        <v>83.000000074505806</v>
      </c>
      <c r="O88" s="31">
        <f t="shared" si="25"/>
        <v>352989.63259409775</v>
      </c>
      <c r="P88" s="32">
        <f t="shared" si="25"/>
        <v>357.65000002272427</v>
      </c>
      <c r="Q88" s="31">
        <f t="shared" si="25"/>
        <v>1162217.2060243506</v>
      </c>
      <c r="R88" s="33">
        <f t="shared" si="25"/>
        <v>523.80000104568899</v>
      </c>
      <c r="S88" s="31">
        <f t="shared" si="25"/>
        <v>797149.50136557186</v>
      </c>
      <c r="T88" s="34">
        <f t="shared" si="25"/>
        <v>140.90000010840595</v>
      </c>
      <c r="U88" s="31">
        <f t="shared" si="25"/>
        <v>63996.852600372629</v>
      </c>
      <c r="V88" s="28">
        <f t="shared" si="25"/>
        <v>0</v>
      </c>
      <c r="W88" s="31">
        <f t="shared" si="25"/>
        <v>0</v>
      </c>
      <c r="X88" s="28">
        <f t="shared" si="25"/>
        <v>0</v>
      </c>
      <c r="Y88" s="31">
        <f t="shared" si="25"/>
        <v>0</v>
      </c>
      <c r="Z88" s="35">
        <f t="shared" si="25"/>
        <v>9.680000064894557</v>
      </c>
      <c r="AA88" s="31">
        <f t="shared" si="25"/>
        <v>1664.45700721303</v>
      </c>
      <c r="AB88" s="36">
        <f t="shared" si="25"/>
        <v>0</v>
      </c>
      <c r="AC88" s="31">
        <f t="shared" si="25"/>
        <v>0</v>
      </c>
      <c r="AD88" s="28">
        <f t="shared" si="25"/>
        <v>0</v>
      </c>
      <c r="AE88" s="28">
        <f t="shared" si="25"/>
        <v>0</v>
      </c>
      <c r="AF88" s="31">
        <f t="shared" si="25"/>
        <v>0</v>
      </c>
      <c r="AG88" s="35">
        <f t="shared" si="25"/>
        <v>34.370000010356307</v>
      </c>
      <c r="AH88" s="31">
        <f t="shared" si="25"/>
        <v>93092.581702521449</v>
      </c>
      <c r="AI88" s="28">
        <f t="shared" si="25"/>
        <v>0</v>
      </c>
      <c r="AJ88" s="31">
        <f t="shared" si="25"/>
        <v>0</v>
      </c>
      <c r="AK88" s="29">
        <f t="shared" si="25"/>
        <v>0</v>
      </c>
      <c r="AL88" s="31">
        <f t="shared" si="25"/>
        <v>0</v>
      </c>
      <c r="AM88" s="29">
        <f t="shared" si="25"/>
        <v>0</v>
      </c>
      <c r="AN88" s="31">
        <f t="shared" si="25"/>
        <v>0</v>
      </c>
      <c r="AO88" s="28">
        <f t="shared" si="25"/>
        <v>0</v>
      </c>
      <c r="AP88" s="31">
        <f t="shared" si="25"/>
        <v>0</v>
      </c>
      <c r="AQ88" s="28">
        <f t="shared" si="25"/>
        <v>0</v>
      </c>
      <c r="AR88" s="28">
        <f t="shared" si="25"/>
        <v>126.56000050410628</v>
      </c>
      <c r="AS88" s="31">
        <f t="shared" si="25"/>
        <v>2471110.2312941276</v>
      </c>
      <c r="AT88" s="28">
        <f t="shared" si="25"/>
        <v>99.999999999999957</v>
      </c>
      <c r="AU88" s="31">
        <f t="shared" si="25"/>
        <v>100000</v>
      </c>
      <c r="AV88" s="37">
        <f t="shared" si="25"/>
        <v>0</v>
      </c>
      <c r="AW88" s="31">
        <f t="shared" si="25"/>
        <v>0</v>
      </c>
      <c r="AX88" s="38">
        <f t="shared" si="25"/>
        <v>0</v>
      </c>
      <c r="AY88" s="31">
        <f t="shared" si="25"/>
        <v>0</v>
      </c>
      <c r="AZ88" s="39">
        <f t="shared" si="25"/>
        <v>0</v>
      </c>
      <c r="BA88" s="31">
        <f t="shared" si="25"/>
        <v>0</v>
      </c>
      <c r="BB88" s="40">
        <f t="shared" si="25"/>
        <v>0</v>
      </c>
      <c r="BC88" s="31">
        <f t="shared" si="25"/>
        <v>0</v>
      </c>
      <c r="BD88" s="28">
        <f t="shared" si="25"/>
        <v>0</v>
      </c>
      <c r="BE88" s="31">
        <f t="shared" si="25"/>
        <v>0</v>
      </c>
    </row>
    <row r="91" spans="1:57" x14ac:dyDescent="0.25">
      <c r="B91" s="41" t="s">
        <v>158</v>
      </c>
      <c r="C91" s="42">
        <f>SUM(K88,L88)</f>
        <v>1275.9600018306821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4AF6336D-F332-46D6-A9CC-A95733CC2A9E}"/>
</file>

<file path=customXml/itemProps2.xml><?xml version="1.0" encoding="utf-8"?>
<ds:datastoreItem xmlns:ds="http://schemas.openxmlformats.org/officeDocument/2006/customXml" ds:itemID="{11CBE500-BEC5-49FE-99E1-4FC00ABF4CFB}"/>
</file>

<file path=customXml/itemProps3.xml><?xml version="1.0" encoding="utf-8"?>
<ds:datastoreItem xmlns:ds="http://schemas.openxmlformats.org/officeDocument/2006/customXml" ds:itemID="{10F00C64-AB81-40A3-AF35-B63B48030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2026-01-21T15:52:36Z</dcterms:created>
  <dcterms:modified xsi:type="dcterms:W3CDTF">2026-02-10T15:08:24Z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