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60 Jackson Group 5\GIS\Data\3_Tabular_Reports\CD122\Tabular2\"/>
    </mc:Choice>
  </mc:AlternateContent>
  <xr:revisionPtr revIDLastSave="0" documentId="13_ncr:1_{21588512-D840-474A-ABFB-EC03E44BA9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BE41" i="1"/>
  <c r="BD41" i="1"/>
  <c r="BC41" i="1"/>
  <c r="BB41" i="1"/>
  <c r="BA41" i="1"/>
  <c r="AZ41" i="1"/>
  <c r="AY41" i="1"/>
  <c r="AX41" i="1"/>
  <c r="AW41" i="1"/>
  <c r="AV41" i="1"/>
  <c r="AR41" i="1"/>
  <c r="AQ41" i="1"/>
  <c r="AO41" i="1"/>
  <c r="AM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6" i="1"/>
  <c r="AN36" i="1"/>
  <c r="AL36" i="1"/>
  <c r="L36" i="1"/>
  <c r="K36" i="1"/>
  <c r="J36" i="1" s="1"/>
  <c r="AP35" i="1"/>
  <c r="AN35" i="1"/>
  <c r="AL35" i="1"/>
  <c r="L35" i="1"/>
  <c r="K35" i="1"/>
  <c r="AP34" i="1"/>
  <c r="AN34" i="1"/>
  <c r="AL34" i="1"/>
  <c r="L34" i="1"/>
  <c r="K34" i="1"/>
  <c r="J34" i="1" s="1"/>
  <c r="AP33" i="1"/>
  <c r="AN33" i="1"/>
  <c r="AL33" i="1"/>
  <c r="L33" i="1"/>
  <c r="K33" i="1"/>
  <c r="AP32" i="1"/>
  <c r="AN32" i="1"/>
  <c r="AL32" i="1"/>
  <c r="L32" i="1"/>
  <c r="K32" i="1"/>
  <c r="J32" i="1" s="1"/>
  <c r="AP31" i="1"/>
  <c r="AN31" i="1"/>
  <c r="AL31" i="1"/>
  <c r="L31" i="1"/>
  <c r="J31" i="1" s="1"/>
  <c r="K31" i="1"/>
  <c r="AP30" i="1"/>
  <c r="AN30" i="1"/>
  <c r="AL30" i="1"/>
  <c r="L30" i="1"/>
  <c r="K30" i="1"/>
  <c r="J30" i="1" s="1"/>
  <c r="AP29" i="1"/>
  <c r="AN29" i="1"/>
  <c r="AL29" i="1"/>
  <c r="L29" i="1"/>
  <c r="K29" i="1"/>
  <c r="AP28" i="1"/>
  <c r="AN28" i="1"/>
  <c r="AL28" i="1"/>
  <c r="L28" i="1"/>
  <c r="K28" i="1"/>
  <c r="J28" i="1" s="1"/>
  <c r="AP27" i="1"/>
  <c r="AN27" i="1"/>
  <c r="AL27" i="1"/>
  <c r="L27" i="1"/>
  <c r="J27" i="1" s="1"/>
  <c r="K27" i="1"/>
  <c r="AP26" i="1"/>
  <c r="AN26" i="1"/>
  <c r="AL26" i="1"/>
  <c r="L26" i="1"/>
  <c r="K26" i="1"/>
  <c r="J26" i="1" s="1"/>
  <c r="AP25" i="1"/>
  <c r="AN25" i="1"/>
  <c r="AL25" i="1"/>
  <c r="L25" i="1"/>
  <c r="K25" i="1"/>
  <c r="AP24" i="1"/>
  <c r="AN24" i="1"/>
  <c r="AL24" i="1"/>
  <c r="L24" i="1"/>
  <c r="K24" i="1"/>
  <c r="J24" i="1" s="1"/>
  <c r="AP23" i="1"/>
  <c r="AN23" i="1"/>
  <c r="AL23" i="1"/>
  <c r="L23" i="1"/>
  <c r="K23" i="1"/>
  <c r="AP22" i="1"/>
  <c r="AN22" i="1"/>
  <c r="AL22" i="1"/>
  <c r="L22" i="1"/>
  <c r="K22" i="1"/>
  <c r="J22" i="1" s="1"/>
  <c r="AP21" i="1"/>
  <c r="AN21" i="1"/>
  <c r="AL21" i="1"/>
  <c r="L21" i="1"/>
  <c r="K21" i="1"/>
  <c r="AP20" i="1"/>
  <c r="AN20" i="1"/>
  <c r="AL20" i="1"/>
  <c r="L20" i="1"/>
  <c r="K20" i="1"/>
  <c r="J20" i="1" s="1"/>
  <c r="AP19" i="1"/>
  <c r="AN19" i="1"/>
  <c r="AL19" i="1"/>
  <c r="L19" i="1"/>
  <c r="K19" i="1"/>
  <c r="AP18" i="1"/>
  <c r="AN18" i="1"/>
  <c r="AL18" i="1"/>
  <c r="L18" i="1"/>
  <c r="K18" i="1"/>
  <c r="J18" i="1" s="1"/>
  <c r="AP17" i="1"/>
  <c r="AN17" i="1"/>
  <c r="AL17" i="1"/>
  <c r="L17" i="1"/>
  <c r="K17" i="1"/>
  <c r="AP16" i="1"/>
  <c r="AN16" i="1"/>
  <c r="AL16" i="1"/>
  <c r="L16" i="1"/>
  <c r="K16" i="1"/>
  <c r="J16" i="1" s="1"/>
  <c r="AP15" i="1"/>
  <c r="AN15" i="1"/>
  <c r="AL15" i="1"/>
  <c r="L15" i="1"/>
  <c r="K15" i="1"/>
  <c r="AP14" i="1"/>
  <c r="AN14" i="1"/>
  <c r="AL14" i="1"/>
  <c r="L14" i="1"/>
  <c r="K14" i="1"/>
  <c r="J14" i="1" s="1"/>
  <c r="AP13" i="1"/>
  <c r="AN13" i="1"/>
  <c r="AL13" i="1"/>
  <c r="L13" i="1"/>
  <c r="K13" i="1"/>
  <c r="AP12" i="1"/>
  <c r="AN12" i="1"/>
  <c r="AL12" i="1"/>
  <c r="L12" i="1"/>
  <c r="K12" i="1"/>
  <c r="J12" i="1" s="1"/>
  <c r="AP11" i="1"/>
  <c r="AN11" i="1"/>
  <c r="AL11" i="1"/>
  <c r="L11" i="1"/>
  <c r="K11" i="1"/>
  <c r="AP10" i="1"/>
  <c r="AN10" i="1"/>
  <c r="AL10" i="1"/>
  <c r="L10" i="1"/>
  <c r="K10" i="1"/>
  <c r="J10" i="1" s="1"/>
  <c r="AP9" i="1"/>
  <c r="AN9" i="1"/>
  <c r="AL9" i="1"/>
  <c r="L9" i="1"/>
  <c r="K9" i="1"/>
  <c r="AP8" i="1"/>
  <c r="AN8" i="1"/>
  <c r="AL8" i="1"/>
  <c r="L8" i="1"/>
  <c r="K8" i="1"/>
  <c r="J8" i="1" s="1"/>
  <c r="AP7" i="1"/>
  <c r="AN7" i="1"/>
  <c r="AL7" i="1"/>
  <c r="L7" i="1"/>
  <c r="K7" i="1"/>
  <c r="AP6" i="1"/>
  <c r="AN6" i="1"/>
  <c r="AL6" i="1"/>
  <c r="L6" i="1"/>
  <c r="K6" i="1"/>
  <c r="J6" i="1" s="1"/>
  <c r="AP5" i="1"/>
  <c r="AN5" i="1"/>
  <c r="AL5" i="1"/>
  <c r="L5" i="1"/>
  <c r="K5" i="1"/>
  <c r="AP4" i="1"/>
  <c r="AN4" i="1"/>
  <c r="AL4" i="1"/>
  <c r="L4" i="1"/>
  <c r="K4" i="1"/>
  <c r="J4" i="1" s="1"/>
  <c r="AS3" i="1"/>
  <c r="AP3" i="1"/>
  <c r="AN3" i="1"/>
  <c r="AL3" i="1"/>
  <c r="AL41" i="1" s="1"/>
  <c r="L3" i="1"/>
  <c r="K3" i="1"/>
  <c r="J11" i="1" l="1"/>
  <c r="J15" i="1"/>
  <c r="J3" i="1"/>
  <c r="J5" i="1"/>
  <c r="J7" i="1"/>
  <c r="J9" i="1"/>
  <c r="J13" i="1"/>
  <c r="J17" i="1"/>
  <c r="J19" i="1"/>
  <c r="J21" i="1"/>
  <c r="J23" i="1"/>
  <c r="J25" i="1"/>
  <c r="J35" i="1"/>
  <c r="J29" i="1"/>
  <c r="J33" i="1"/>
  <c r="L41" i="1"/>
  <c r="AS41" i="1"/>
  <c r="AT40" i="1" s="1"/>
  <c r="AU40" i="1" s="1"/>
  <c r="AN41" i="1"/>
  <c r="K41" i="1"/>
  <c r="AP41" i="1"/>
  <c r="AT32" i="1" l="1"/>
  <c r="AU32" i="1" s="1"/>
  <c r="AT9" i="1"/>
  <c r="AU9" i="1" s="1"/>
  <c r="AT25" i="1"/>
  <c r="AU25" i="1" s="1"/>
  <c r="AT7" i="1"/>
  <c r="AU7" i="1" s="1"/>
  <c r="AT15" i="1"/>
  <c r="AU15" i="1" s="1"/>
  <c r="AT23" i="1"/>
  <c r="AU23" i="1" s="1"/>
  <c r="AT31" i="1"/>
  <c r="AU31" i="1" s="1"/>
  <c r="AT39" i="1"/>
  <c r="AU39" i="1" s="1"/>
  <c r="AT6" i="1"/>
  <c r="AU6" i="1" s="1"/>
  <c r="AT10" i="1"/>
  <c r="AU10" i="1" s="1"/>
  <c r="AT22" i="1"/>
  <c r="AU22" i="1" s="1"/>
  <c r="AT30" i="1"/>
  <c r="AU30" i="1" s="1"/>
  <c r="AT34" i="1"/>
  <c r="AU34" i="1" s="1"/>
  <c r="AT12" i="1"/>
  <c r="AU12" i="1" s="1"/>
  <c r="AT16" i="1"/>
  <c r="AU16" i="1" s="1"/>
  <c r="AT20" i="1"/>
  <c r="AU20" i="1" s="1"/>
  <c r="AT24" i="1"/>
  <c r="AU24" i="1" s="1"/>
  <c r="AT28" i="1"/>
  <c r="AU28" i="1" s="1"/>
  <c r="AT11" i="1"/>
  <c r="AU11" i="1" s="1"/>
  <c r="AT19" i="1"/>
  <c r="AU19" i="1" s="1"/>
  <c r="AT27" i="1"/>
  <c r="AU27" i="1" s="1"/>
  <c r="AT35" i="1"/>
  <c r="AU35" i="1" s="1"/>
  <c r="AT14" i="1"/>
  <c r="AU14" i="1" s="1"/>
  <c r="AT18" i="1"/>
  <c r="AU18" i="1" s="1"/>
  <c r="AT26" i="1"/>
  <c r="AU26" i="1" s="1"/>
  <c r="AT38" i="1"/>
  <c r="AU38" i="1" s="1"/>
  <c r="AT36" i="1"/>
  <c r="AU36" i="1" s="1"/>
  <c r="AT13" i="1"/>
  <c r="AU13" i="1" s="1"/>
  <c r="AT29" i="1"/>
  <c r="AU29" i="1" s="1"/>
  <c r="AT4" i="1"/>
  <c r="AU4" i="1" s="1"/>
  <c r="AT17" i="1"/>
  <c r="AU17" i="1" s="1"/>
  <c r="AT33" i="1"/>
  <c r="AU33" i="1" s="1"/>
  <c r="AT8" i="1"/>
  <c r="AU8" i="1" s="1"/>
  <c r="AT5" i="1"/>
  <c r="AU5" i="1" s="1"/>
  <c r="AT21" i="1"/>
  <c r="AU21" i="1" s="1"/>
  <c r="AT37" i="1"/>
  <c r="AU37" i="1" s="1"/>
  <c r="AT3" i="1"/>
  <c r="C44" i="1"/>
  <c r="AT41" i="1" l="1"/>
  <c r="AU3" i="1"/>
  <c r="AU41" i="1" s="1"/>
</calcChain>
</file>

<file path=xl/sharedStrings.xml><?xml version="1.0" encoding="utf-8"?>
<sst xmlns="http://schemas.openxmlformats.org/spreadsheetml/2006/main" count="342" uniqueCount="114">
  <si>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</si>
  <si>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</si>
  <si>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</si>
  <si>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</si>
  <si>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</si>
  <si>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</si>
  <si>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</si>
  <si>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</si>
  <si>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</si>
  <si>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</si>
  <si>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</si>
  <si>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</si>
  <si>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</si>
  <si>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</si>
  <si>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</si>
  <si>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</si>
  <si>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</si>
  <si>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</si>
  <si>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</si>
  <si>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</si>
  <si>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</si>
  <si>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</si>
  <si>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</si>
  <si>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</si>
  <si>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</si>
  <si>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</si>
  <si>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</si>
  <si>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</si>
  <si>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</si>
  <si>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</si>
  <si>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</si>
  <si>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</si>
  <si>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</si>
  <si>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</si>
  <si>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</si>
  <si>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</si>
  <si>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</si>
  <si>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</si>
  <si>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</si>
  <si>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</si>
  <si>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</si>
  <si>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</si>
  <si>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</si>
  <si>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</si>
  <si>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</si>
  <si>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</si>
  <si>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</si>
  <si>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</si>
  <si>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</si>
  <si>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</si>
  <si>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</si>
  <si>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</si>
  <si>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</si>
  <si>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</si>
  <si>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</si>
  <si>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</si>
  <si>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</si>
  <si>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</si>
  <si>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14.019.0100</t>
  </si>
  <si>
    <t>SKOW,HAROLD TRUST FRANCES SKOW</t>
  </si>
  <si>
    <t>202 SOUTH HIGHWAY</t>
  </si>
  <si>
    <t>JACKSON MN 56143</t>
  </si>
  <si>
    <t>NENE</t>
  </si>
  <si>
    <t>19</t>
  </si>
  <si>
    <t>101</t>
  </si>
  <si>
    <t>034</t>
  </si>
  <si>
    <t>SENE</t>
  </si>
  <si>
    <t>SENW</t>
  </si>
  <si>
    <t>SWNE</t>
  </si>
  <si>
    <t>NWNE</t>
  </si>
  <si>
    <t>14.019.0200</t>
  </si>
  <si>
    <t>JONES,PAUL M</t>
  </si>
  <si>
    <t>82511 525TH AVE</t>
  </si>
  <si>
    <t>NESE</t>
  </si>
  <si>
    <t>SESE</t>
  </si>
  <si>
    <t>NESW</t>
  </si>
  <si>
    <t>NWSE</t>
  </si>
  <si>
    <t>14.019.0300</t>
  </si>
  <si>
    <t>SOUCEK,RUDOLPH SR TRUST C/O BOB SOUCEK</t>
  </si>
  <si>
    <t>PO BOX 451</t>
  </si>
  <si>
    <t>WINDOM MN 56101</t>
  </si>
  <si>
    <t>SESW</t>
  </si>
  <si>
    <t>14.019.0400</t>
  </si>
  <si>
    <t>SANDER FAMILY TRUST C/O STERLING &amp; SALLIE SANDER</t>
  </si>
  <si>
    <t>5804 LOS COYOTES</t>
  </si>
  <si>
    <t>PALM SPRINGS CA 92264</t>
  </si>
  <si>
    <t>NENW</t>
  </si>
  <si>
    <t>14.020.0100</t>
  </si>
  <si>
    <t>HANSEN,LARRY C  ETAL</t>
  </si>
  <si>
    <t>70241 476TH AVE</t>
  </si>
  <si>
    <t>20</t>
  </si>
  <si>
    <t>SWNW</t>
  </si>
  <si>
    <t>NWNW</t>
  </si>
  <si>
    <t>14.020.0300</t>
  </si>
  <si>
    <t>SKOW,RICHARD &amp; VIRGINIA</t>
  </si>
  <si>
    <t>224 RIVER ST</t>
  </si>
  <si>
    <t>14.020.0425</t>
  </si>
  <si>
    <t>14.020.0500</t>
  </si>
  <si>
    <t>SONS OF ZEBEDEE LLLP C/O ANNETTE ZEBEDEE</t>
  </si>
  <si>
    <t>72430 PETERSBURG RD</t>
  </si>
  <si>
    <t>SWSW</t>
  </si>
  <si>
    <t>NWSW</t>
  </si>
  <si>
    <t>14.020.0600</t>
  </si>
  <si>
    <t>CARTER,TRAVIS D</t>
  </si>
  <si>
    <t>70815 US HWY 71E</t>
  </si>
  <si>
    <t>14.020.0650</t>
  </si>
  <si>
    <t>560TH AVE</t>
  </si>
  <si>
    <t>725TH ST</t>
  </si>
  <si>
    <t>730TH ST</t>
  </si>
  <si>
    <t>TOTAL WATERSHED ACRES:</t>
  </si>
  <si>
    <t>PETERSBURG TWP RDS</t>
  </si>
  <si>
    <t>MARIE PELL 70578 600TH AVENUE</t>
  </si>
  <si>
    <t>ALPHA, MN 56111</t>
  </si>
  <si>
    <t>14.950.0100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</si>
</sst>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4"/>
  <sheetViews>
    <sheetView tabSelected="1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B46" sqref="B46"/>
    </sheetView>
  </sheetViews>
  <sheetFormatPr defaultRowHeight="15" x14ac:dyDescent="0.25"/>
  <cols>
    <col min="1" max="1" width="14.7109375" style="1" customWidth="1"/>
    <col min="2" max="2" width="43.5703125" style="1" bestFit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hidden="1" customWidth="1"/>
    <col min="42" max="42" width="17.7109375" style="5" hidden="1" customWidth="1"/>
    <col min="43" max="43" width="17.7109375" style="2" hidden="1" customWidth="1"/>
    <col min="44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  <col min="58" max="58" width="13.7109375" hidden="1" customWidth="1"/>
  </cols>
  <sheetData>
    <row r="1" spans="1:57" x14ac:dyDescent="0.25">
      <c r="AL1" s="5">
        <v>0</v>
      </c>
      <c r="AN1" s="5">
        <v>0</v>
      </c>
      <c r="AP1" s="5">
        <v>0</v>
      </c>
      <c r="AU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160</v>
      </c>
      <c r="J3" s="2">
        <f>SUM(K3:L3)</f>
        <v>0.1800000071525574</v>
      </c>
      <c r="K3" s="2">
        <f t="shared" ref="K3:K40" si="0">SUM(N3,P3,R3,T3,V3,X3,Z3,AB3,AE3,AG3,AI3,AV3,AX3,AZ3,BB3,BD3)</f>
        <v>0.1800000071525574</v>
      </c>
      <c r="L3" s="2">
        <f t="shared" ref="L3:L40" si="1">SUM(M3,AD3,AK3,AM3,AO3,AQ3,AR3)</f>
        <v>0</v>
      </c>
      <c r="R3" s="7">
        <v>0.1800000071525574</v>
      </c>
      <c r="S3" s="5">
        <v>164.88000655174261</v>
      </c>
      <c r="AL3" s="5" t="str">
        <f t="shared" ref="AL3:AL40" si="2">IF(AK3&gt;0,AK3*$AL$1,"")</f>
        <v/>
      </c>
      <c r="AN3" s="5" t="str">
        <f t="shared" ref="AN3:AN40" si="3">IF(AM3&gt;0,AM3*$AN$1,"")</f>
        <v/>
      </c>
      <c r="AP3" s="5" t="str">
        <f t="shared" ref="AP3:AP40" si="4">IF(AO3&gt;0,AO3*$AP$1,"")</f>
        <v/>
      </c>
      <c r="AS3" s="5">
        <f t="shared" ref="AS3" si="5">SUM(O3,Q3,S3,U3,W3,Y3,AA3,AC3,AF3,AH3,AJ3,AW3,AY3,BA3,BC3,BE3)</f>
        <v>164.88000655174261</v>
      </c>
      <c r="AT3" s="11">
        <f>(AS3/$AS$41)*100</f>
        <v>2.8002027106156933E-2</v>
      </c>
      <c r="AU3" s="5">
        <f t="shared" ref="AU3" si="6">(AT3/100)*$AU$1</f>
        <v>28.00202710615693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160</v>
      </c>
      <c r="J4" s="2">
        <f t="shared" ref="J4:J36" si="7">SUM(K4:L4)</f>
        <v>35.679999778047204</v>
      </c>
      <c r="K4" s="2">
        <f t="shared" si="0"/>
        <v>35.679999778047204</v>
      </c>
      <c r="L4" s="2">
        <f t="shared" si="1"/>
        <v>0</v>
      </c>
      <c r="P4" s="6">
        <v>18.99999988079071</v>
      </c>
      <c r="Q4" s="5">
        <v>43687.544432282448</v>
      </c>
      <c r="R4" s="7">
        <v>16.229999909177419</v>
      </c>
      <c r="S4" s="5">
        <v>17495.599975772198</v>
      </c>
      <c r="T4" s="8">
        <v>0.44999998807907099</v>
      </c>
      <c r="U4" s="5">
        <v>123.74999672174449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ref="AS4:AS40" si="8">SUM(O4,Q4,S4,U4,W4,Y4,AA4,AC4,AF4,AH4,AJ4,AW4,AY4,BA4,BC4,BE4)</f>
        <v>61306.894404776394</v>
      </c>
      <c r="AT4" s="11">
        <f t="shared" ref="AT4:AT40" si="9">(AS4/$AS$41)*100</f>
        <v>10.411919278873325</v>
      </c>
      <c r="AU4" s="5">
        <f t="shared" ref="AU4:AU40" si="10">(AT4/100)*$AU$1</f>
        <v>10411.919278873325</v>
      </c>
    </row>
    <row r="5" spans="1:57" x14ac:dyDescent="0.25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160</v>
      </c>
      <c r="J5" s="2">
        <f t="shared" si="7"/>
        <v>5.9999998658895493E-2</v>
      </c>
      <c r="K5" s="2">
        <f t="shared" si="0"/>
        <v>5.9999998658895493E-2</v>
      </c>
      <c r="L5" s="2">
        <f t="shared" si="1"/>
        <v>0</v>
      </c>
      <c r="P5" s="6">
        <v>1.9999999552965161E-2</v>
      </c>
      <c r="Q5" s="5">
        <v>44.424999007023871</v>
      </c>
      <c r="R5" s="7">
        <v>2.999999932944775E-2</v>
      </c>
      <c r="S5" s="5">
        <v>34.349999232217669</v>
      </c>
      <c r="T5" s="8">
        <v>9.9999997764825821E-3</v>
      </c>
      <c r="U5" s="5">
        <v>3.437499923165888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8"/>
        <v>82.212498162407428</v>
      </c>
      <c r="AT5" s="11">
        <f t="shared" si="9"/>
        <v>1.3962375731020849E-2</v>
      </c>
      <c r="AU5" s="5">
        <f t="shared" si="10"/>
        <v>13.962375731020849</v>
      </c>
    </row>
    <row r="6" spans="1:57" x14ac:dyDescent="0.25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160</v>
      </c>
      <c r="J6" s="2">
        <f t="shared" si="7"/>
        <v>39.990000255405903</v>
      </c>
      <c r="K6" s="2">
        <f t="shared" si="0"/>
        <v>39.990000255405903</v>
      </c>
      <c r="L6" s="2">
        <f t="shared" si="1"/>
        <v>0</v>
      </c>
      <c r="P6" s="6">
        <v>19.099999666213989</v>
      </c>
      <c r="Q6" s="5">
        <v>37921.18</v>
      </c>
      <c r="R6" s="7">
        <v>17.970000505447391</v>
      </c>
      <c r="S6" s="5">
        <v>19126.080000000002</v>
      </c>
      <c r="T6" s="8">
        <v>2.9200000837445259</v>
      </c>
      <c r="U6" s="5">
        <v>985.875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8"/>
        <v>58033.135000000002</v>
      </c>
      <c r="AT6" s="11">
        <f t="shared" si="9"/>
        <v>9.8559276731669279</v>
      </c>
      <c r="AU6" s="5">
        <f t="shared" si="10"/>
        <v>9855.9276731669288</v>
      </c>
    </row>
    <row r="7" spans="1:57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63</v>
      </c>
      <c r="G7" s="1" t="s">
        <v>64</v>
      </c>
      <c r="H7" s="1" t="s">
        <v>65</v>
      </c>
      <c r="I7" s="2">
        <v>160</v>
      </c>
      <c r="J7" s="2">
        <f t="shared" si="7"/>
        <v>1.5999999884516001</v>
      </c>
      <c r="K7" s="2">
        <f t="shared" si="0"/>
        <v>1.5999999884516001</v>
      </c>
      <c r="L7" s="2">
        <f t="shared" si="1"/>
        <v>0</v>
      </c>
      <c r="R7" s="7">
        <v>0.78999997675418854</v>
      </c>
      <c r="S7" s="5">
        <v>856.45997488498688</v>
      </c>
      <c r="T7" s="8">
        <v>0.81000001169741154</v>
      </c>
      <c r="U7" s="5">
        <v>277.75000403635198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8"/>
        <v>1134.2099789213389</v>
      </c>
      <c r="AT7" s="11">
        <f t="shared" si="9"/>
        <v>0.19262601474886548</v>
      </c>
      <c r="AU7" s="5">
        <f t="shared" si="10"/>
        <v>192.62601474886549</v>
      </c>
    </row>
    <row r="8" spans="1:57" x14ac:dyDescent="0.25">
      <c r="A8" s="1" t="s">
        <v>70</v>
      </c>
      <c r="B8" s="1" t="s">
        <v>71</v>
      </c>
      <c r="C8" s="1" t="s">
        <v>72</v>
      </c>
      <c r="D8" s="1" t="s">
        <v>61</v>
      </c>
      <c r="E8" s="1" t="s">
        <v>73</v>
      </c>
      <c r="F8" s="1" t="s">
        <v>63</v>
      </c>
      <c r="G8" s="1" t="s">
        <v>64</v>
      </c>
      <c r="H8" s="1" t="s">
        <v>65</v>
      </c>
      <c r="I8" s="2">
        <v>160</v>
      </c>
      <c r="J8" s="2">
        <f t="shared" si="7"/>
        <v>34.489999860525131</v>
      </c>
      <c r="K8" s="2">
        <f t="shared" si="0"/>
        <v>34.489999860525131</v>
      </c>
      <c r="L8" s="2">
        <f t="shared" si="1"/>
        <v>0</v>
      </c>
      <c r="P8" s="6">
        <v>2.1199999451637268</v>
      </c>
      <c r="Q8" s="5">
        <v>5366.539860188961</v>
      </c>
      <c r="R8" s="7">
        <v>30.119999885559078</v>
      </c>
      <c r="S8" s="5">
        <v>36626.259685516357</v>
      </c>
      <c r="T8" s="8">
        <v>1.5400000214576719</v>
      </c>
      <c r="U8" s="5">
        <v>467.50000491738319</v>
      </c>
      <c r="Z8" s="9">
        <v>0.71000000834465027</v>
      </c>
      <c r="AA8" s="5">
        <v>71.280000865459442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8"/>
        <v>42531.579551488161</v>
      </c>
      <c r="AT8" s="11">
        <f t="shared" si="9"/>
        <v>7.2232556777264021</v>
      </c>
      <c r="AU8" s="5">
        <f t="shared" si="10"/>
        <v>7223.2556777264017</v>
      </c>
    </row>
    <row r="9" spans="1:57" x14ac:dyDescent="0.25">
      <c r="A9" s="1" t="s">
        <v>70</v>
      </c>
      <c r="B9" s="1" t="s">
        <v>71</v>
      </c>
      <c r="C9" s="1" t="s">
        <v>72</v>
      </c>
      <c r="D9" s="1" t="s">
        <v>61</v>
      </c>
      <c r="E9" s="1" t="s">
        <v>74</v>
      </c>
      <c r="F9" s="1" t="s">
        <v>63</v>
      </c>
      <c r="G9" s="1" t="s">
        <v>64</v>
      </c>
      <c r="H9" s="1" t="s">
        <v>65</v>
      </c>
      <c r="I9" s="2">
        <v>160</v>
      </c>
      <c r="J9" s="2">
        <f t="shared" si="7"/>
        <v>1.220000028610229</v>
      </c>
      <c r="K9" s="2">
        <f t="shared" si="0"/>
        <v>1.220000028610229</v>
      </c>
      <c r="L9" s="2">
        <f t="shared" si="1"/>
        <v>0</v>
      </c>
      <c r="R9" s="7">
        <v>1.220000028610229</v>
      </c>
      <c r="S9" s="5">
        <v>1676.2800393104551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8"/>
        <v>1676.2800393104551</v>
      </c>
      <c r="AT9" s="11">
        <f t="shared" si="9"/>
        <v>0.28468727094300972</v>
      </c>
      <c r="AU9" s="5">
        <f t="shared" si="10"/>
        <v>284.68727094300971</v>
      </c>
    </row>
    <row r="10" spans="1:57" x14ac:dyDescent="0.25">
      <c r="A10" s="1" t="s">
        <v>70</v>
      </c>
      <c r="B10" s="1" t="s">
        <v>71</v>
      </c>
      <c r="C10" s="1" t="s">
        <v>72</v>
      </c>
      <c r="D10" s="1" t="s">
        <v>61</v>
      </c>
      <c r="E10" s="1" t="s">
        <v>75</v>
      </c>
      <c r="F10" s="1" t="s">
        <v>63</v>
      </c>
      <c r="G10" s="1" t="s">
        <v>64</v>
      </c>
      <c r="H10" s="1" t="s">
        <v>65</v>
      </c>
      <c r="I10" s="2">
        <v>160</v>
      </c>
      <c r="J10" s="2">
        <f t="shared" si="7"/>
        <v>5.9999998658895493E-2</v>
      </c>
      <c r="K10" s="2">
        <f t="shared" si="0"/>
        <v>5.9999998658895493E-2</v>
      </c>
      <c r="L10" s="2">
        <f t="shared" si="1"/>
        <v>0</v>
      </c>
      <c r="P10" s="6">
        <v>9.9999997764825821E-3</v>
      </c>
      <c r="Q10" s="5">
        <v>17.769999602809548</v>
      </c>
      <c r="R10" s="7">
        <v>9.9999997764825821E-3</v>
      </c>
      <c r="S10" s="5">
        <v>9.1599997952580452</v>
      </c>
      <c r="T10" s="8">
        <v>3.9999999105930328E-2</v>
      </c>
      <c r="U10" s="5">
        <v>10.99999975413084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8"/>
        <v>37.929999152198434</v>
      </c>
      <c r="AT10" s="11">
        <f t="shared" si="9"/>
        <v>6.4417565635106686E-3</v>
      </c>
      <c r="AU10" s="5">
        <f t="shared" si="10"/>
        <v>6.4417565635106682</v>
      </c>
    </row>
    <row r="11" spans="1:57" x14ac:dyDescent="0.25">
      <c r="A11" s="1" t="s">
        <v>70</v>
      </c>
      <c r="B11" s="1" t="s">
        <v>71</v>
      </c>
      <c r="C11" s="1" t="s">
        <v>72</v>
      </c>
      <c r="D11" s="1" t="s">
        <v>61</v>
      </c>
      <c r="E11" s="1" t="s">
        <v>76</v>
      </c>
      <c r="F11" s="1" t="s">
        <v>63</v>
      </c>
      <c r="G11" s="1" t="s">
        <v>64</v>
      </c>
      <c r="H11" s="1" t="s">
        <v>65</v>
      </c>
      <c r="I11" s="2">
        <v>160</v>
      </c>
      <c r="J11" s="2">
        <f t="shared" si="7"/>
        <v>31.190000131726258</v>
      </c>
      <c r="K11" s="2">
        <f t="shared" si="0"/>
        <v>29.710000112652772</v>
      </c>
      <c r="L11" s="2">
        <f t="shared" si="1"/>
        <v>1.4800000190734861</v>
      </c>
      <c r="P11" s="6">
        <v>10.829999923706049</v>
      </c>
      <c r="Q11" s="5">
        <v>19244.909864425659</v>
      </c>
      <c r="R11" s="7">
        <v>10.46000027656555</v>
      </c>
      <c r="S11" s="5">
        <v>9581.3602533340454</v>
      </c>
      <c r="T11" s="8">
        <v>7.0599999129772186</v>
      </c>
      <c r="U11" s="5">
        <v>1941.4999760687349</v>
      </c>
      <c r="Z11" s="9">
        <v>1.359999999403954</v>
      </c>
      <c r="AA11" s="5">
        <v>139.4800000786781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R11" s="2">
        <v>1.4800000190734861</v>
      </c>
      <c r="AS11" s="5">
        <f t="shared" si="8"/>
        <v>30907.250093907118</v>
      </c>
      <c r="AT11" s="11">
        <f t="shared" si="9"/>
        <v>5.2490636858069148</v>
      </c>
      <c r="AU11" s="5">
        <f t="shared" si="10"/>
        <v>5249.0636858069147</v>
      </c>
    </row>
    <row r="12" spans="1:57" x14ac:dyDescent="0.25">
      <c r="A12" s="1" t="s">
        <v>77</v>
      </c>
      <c r="B12" s="1" t="s">
        <v>78</v>
      </c>
      <c r="C12" s="1" t="s">
        <v>79</v>
      </c>
      <c r="D12" s="1" t="s">
        <v>80</v>
      </c>
      <c r="E12" s="1" t="s">
        <v>75</v>
      </c>
      <c r="F12" s="1" t="s">
        <v>63</v>
      </c>
      <c r="G12" s="1" t="s">
        <v>64</v>
      </c>
      <c r="H12" s="1" t="s">
        <v>65</v>
      </c>
      <c r="I12" s="2">
        <v>164.04</v>
      </c>
      <c r="J12" s="2">
        <f t="shared" si="7"/>
        <v>9.8800001442432404</v>
      </c>
      <c r="K12" s="2">
        <f t="shared" si="0"/>
        <v>9.8800001442432404</v>
      </c>
      <c r="L12" s="2">
        <f t="shared" si="1"/>
        <v>0</v>
      </c>
      <c r="P12" s="6">
        <v>0.28999999165534968</v>
      </c>
      <c r="Q12" s="5">
        <v>515.32998517155647</v>
      </c>
      <c r="R12" s="7">
        <v>2.2899999618530269</v>
      </c>
      <c r="S12" s="5">
        <v>2097.639965057373</v>
      </c>
      <c r="T12" s="8">
        <v>7.3000001907348633</v>
      </c>
      <c r="U12" s="5">
        <v>2007.5000524520869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8"/>
        <v>4620.4700026810169</v>
      </c>
      <c r="AT12" s="11">
        <f t="shared" si="9"/>
        <v>0.78470718775509041</v>
      </c>
      <c r="AU12" s="5">
        <f t="shared" si="10"/>
        <v>784.70718775509044</v>
      </c>
    </row>
    <row r="13" spans="1:57" x14ac:dyDescent="0.25">
      <c r="A13" s="1" t="s">
        <v>77</v>
      </c>
      <c r="B13" s="1" t="s">
        <v>78</v>
      </c>
      <c r="C13" s="1" t="s">
        <v>79</v>
      </c>
      <c r="D13" s="1" t="s">
        <v>80</v>
      </c>
      <c r="E13" s="1" t="s">
        <v>81</v>
      </c>
      <c r="F13" s="1" t="s">
        <v>63</v>
      </c>
      <c r="G13" s="1" t="s">
        <v>64</v>
      </c>
      <c r="H13" s="1" t="s">
        <v>65</v>
      </c>
      <c r="I13" s="2">
        <v>164.04</v>
      </c>
      <c r="J13" s="2">
        <f t="shared" si="7"/>
        <v>0.17000000178813929</v>
      </c>
      <c r="K13" s="2">
        <f t="shared" si="0"/>
        <v>0.17000000178813929</v>
      </c>
      <c r="L13" s="2">
        <f t="shared" si="1"/>
        <v>0</v>
      </c>
      <c r="T13" s="8">
        <v>0.17000000178813929</v>
      </c>
      <c r="U13" s="5">
        <v>46.750000491738319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8"/>
        <v>46.750000491738319</v>
      </c>
      <c r="AT13" s="11">
        <f t="shared" si="9"/>
        <v>7.9396817622741072E-3</v>
      </c>
      <c r="AU13" s="5">
        <f t="shared" si="10"/>
        <v>7.9396817622741072</v>
      </c>
    </row>
    <row r="14" spans="1:57" x14ac:dyDescent="0.25">
      <c r="A14" s="1" t="s">
        <v>82</v>
      </c>
      <c r="B14" s="1" t="s">
        <v>83</v>
      </c>
      <c r="C14" s="1" t="s">
        <v>84</v>
      </c>
      <c r="D14" s="1" t="s">
        <v>85</v>
      </c>
      <c r="E14" s="1" t="s">
        <v>86</v>
      </c>
      <c r="F14" s="1" t="s">
        <v>63</v>
      </c>
      <c r="G14" s="1" t="s">
        <v>64</v>
      </c>
      <c r="H14" s="1" t="s">
        <v>65</v>
      </c>
      <c r="I14" s="2">
        <v>156.41999999999999</v>
      </c>
      <c r="J14" s="2">
        <f t="shared" si="7"/>
        <v>0.43999999761581421</v>
      </c>
      <c r="K14" s="2">
        <f t="shared" si="0"/>
        <v>0.43999999761581421</v>
      </c>
      <c r="L14" s="2">
        <f t="shared" si="1"/>
        <v>0</v>
      </c>
      <c r="T14" s="8">
        <v>0.43999999761581421</v>
      </c>
      <c r="U14" s="5">
        <v>151.24999918043611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8"/>
        <v>151.24999918043611</v>
      </c>
      <c r="AT14" s="11">
        <f t="shared" si="9"/>
        <v>2.5687205292096237E-2</v>
      </c>
      <c r="AU14" s="5">
        <f t="shared" si="10"/>
        <v>25.687205292096237</v>
      </c>
    </row>
    <row r="15" spans="1:57" x14ac:dyDescent="0.25">
      <c r="A15" s="1" t="s">
        <v>82</v>
      </c>
      <c r="B15" s="1" t="s">
        <v>83</v>
      </c>
      <c r="C15" s="1" t="s">
        <v>84</v>
      </c>
      <c r="D15" s="1" t="s">
        <v>85</v>
      </c>
      <c r="E15" s="1" t="s">
        <v>67</v>
      </c>
      <c r="F15" s="1" t="s">
        <v>63</v>
      </c>
      <c r="G15" s="1" t="s">
        <v>64</v>
      </c>
      <c r="H15" s="1" t="s">
        <v>65</v>
      </c>
      <c r="I15" s="2">
        <v>156.41999999999999</v>
      </c>
      <c r="J15" s="2">
        <f t="shared" si="7"/>
        <v>20.180000185966495</v>
      </c>
      <c r="K15" s="2">
        <f t="shared" si="0"/>
        <v>20.180000185966495</v>
      </c>
      <c r="L15" s="2">
        <f t="shared" si="1"/>
        <v>0</v>
      </c>
      <c r="P15" s="6">
        <v>1.169999957084656</v>
      </c>
      <c r="Q15" s="5">
        <v>2598.8624046742921</v>
      </c>
      <c r="R15" s="7">
        <v>8.25</v>
      </c>
      <c r="S15" s="5">
        <v>9446.25</v>
      </c>
      <c r="T15" s="8">
        <v>10.760000228881839</v>
      </c>
      <c r="U15" s="5">
        <v>3698.7500786781311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8"/>
        <v>15743.862483352423</v>
      </c>
      <c r="AT15" s="11">
        <f t="shared" si="9"/>
        <v>2.6738236687059511</v>
      </c>
      <c r="AU15" s="5">
        <f t="shared" si="10"/>
        <v>2673.8236687059511</v>
      </c>
    </row>
    <row r="16" spans="1:57" x14ac:dyDescent="0.25">
      <c r="A16" s="1" t="s">
        <v>87</v>
      </c>
      <c r="B16" s="1" t="s">
        <v>88</v>
      </c>
      <c r="C16" s="1" t="s">
        <v>89</v>
      </c>
      <c r="D16" s="1" t="s">
        <v>61</v>
      </c>
      <c r="E16" s="1" t="s">
        <v>66</v>
      </c>
      <c r="F16" s="1" t="s">
        <v>90</v>
      </c>
      <c r="G16" s="1" t="s">
        <v>64</v>
      </c>
      <c r="H16" s="1" t="s">
        <v>65</v>
      </c>
      <c r="I16" s="2">
        <v>97.88</v>
      </c>
      <c r="J16" s="2">
        <f t="shared" si="7"/>
        <v>0.99999997951090336</v>
      </c>
      <c r="K16" s="2">
        <f t="shared" si="0"/>
        <v>0.83999998308718204</v>
      </c>
      <c r="L16" s="2">
        <f t="shared" si="1"/>
        <v>0.15999999642372131</v>
      </c>
      <c r="P16" s="6">
        <v>9.9999997764825821E-3</v>
      </c>
      <c r="Q16" s="5">
        <v>26.654999404214319</v>
      </c>
      <c r="R16" s="7">
        <v>0.82999998331069946</v>
      </c>
      <c r="S16" s="5">
        <v>1140.4199770689011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R16" s="2">
        <v>0.15999999642372131</v>
      </c>
      <c r="AS16" s="5">
        <f t="shared" si="8"/>
        <v>1167.0749764731154</v>
      </c>
      <c r="AT16" s="11">
        <f t="shared" si="9"/>
        <v>0.19820756809505502</v>
      </c>
      <c r="AU16" s="5">
        <f t="shared" si="10"/>
        <v>198.20756809505502</v>
      </c>
    </row>
    <row r="17" spans="1:47" x14ac:dyDescent="0.25">
      <c r="A17" s="1" t="s">
        <v>87</v>
      </c>
      <c r="B17" s="1" t="s">
        <v>88</v>
      </c>
      <c r="C17" s="1" t="s">
        <v>89</v>
      </c>
      <c r="D17" s="1" t="s">
        <v>61</v>
      </c>
      <c r="E17" s="1" t="s">
        <v>91</v>
      </c>
      <c r="F17" s="1" t="s">
        <v>90</v>
      </c>
      <c r="G17" s="1" t="s">
        <v>64</v>
      </c>
      <c r="H17" s="1" t="s">
        <v>65</v>
      </c>
      <c r="I17" s="2">
        <v>97.88</v>
      </c>
      <c r="J17" s="2">
        <f t="shared" si="7"/>
        <v>1.9999999552965161E-2</v>
      </c>
      <c r="K17" s="2">
        <f t="shared" si="0"/>
        <v>1.9999999552965161E-2</v>
      </c>
      <c r="L17" s="2">
        <f t="shared" si="1"/>
        <v>0</v>
      </c>
      <c r="R17" s="7">
        <v>1.9999999552965161E-2</v>
      </c>
      <c r="S17" s="5">
        <v>27.479999385774139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8"/>
        <v>27.479999385774139</v>
      </c>
      <c r="AT17" s="11">
        <f t="shared" si="9"/>
        <v>4.6670042279270546E-3</v>
      </c>
      <c r="AU17" s="5">
        <f t="shared" si="10"/>
        <v>4.6670042279270545</v>
      </c>
    </row>
    <row r="18" spans="1:47" x14ac:dyDescent="0.25">
      <c r="A18" s="1" t="s">
        <v>87</v>
      </c>
      <c r="B18" s="1" t="s">
        <v>88</v>
      </c>
      <c r="C18" s="1" t="s">
        <v>89</v>
      </c>
      <c r="D18" s="1" t="s">
        <v>61</v>
      </c>
      <c r="E18" s="1" t="s">
        <v>92</v>
      </c>
      <c r="F18" s="1" t="s">
        <v>90</v>
      </c>
      <c r="G18" s="1" t="s">
        <v>64</v>
      </c>
      <c r="H18" s="1" t="s">
        <v>65</v>
      </c>
      <c r="I18" s="2">
        <v>97.88</v>
      </c>
      <c r="J18" s="2">
        <f t="shared" si="7"/>
        <v>1.9999999552965161E-2</v>
      </c>
      <c r="K18" s="2">
        <f t="shared" si="0"/>
        <v>1.9999999552965161E-2</v>
      </c>
      <c r="L18" s="2">
        <f t="shared" si="1"/>
        <v>0</v>
      </c>
      <c r="R18" s="7">
        <v>1.9999999552965161E-2</v>
      </c>
      <c r="S18" s="5">
        <v>27.479999385774139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8"/>
        <v>27.479999385774139</v>
      </c>
      <c r="AT18" s="11">
        <f t="shared" si="9"/>
        <v>4.6670042279270546E-3</v>
      </c>
      <c r="AU18" s="5">
        <f t="shared" si="10"/>
        <v>4.6670042279270545</v>
      </c>
    </row>
    <row r="19" spans="1:47" x14ac:dyDescent="0.25">
      <c r="A19" s="1" t="s">
        <v>87</v>
      </c>
      <c r="B19" s="1" t="s">
        <v>88</v>
      </c>
      <c r="C19" s="1" t="s">
        <v>89</v>
      </c>
      <c r="D19" s="1" t="s">
        <v>61</v>
      </c>
      <c r="E19" s="1" t="s">
        <v>86</v>
      </c>
      <c r="F19" s="1" t="s">
        <v>90</v>
      </c>
      <c r="G19" s="1" t="s">
        <v>64</v>
      </c>
      <c r="H19" s="1" t="s">
        <v>65</v>
      </c>
      <c r="I19" s="2">
        <v>97.88</v>
      </c>
      <c r="J19" s="2">
        <f t="shared" si="7"/>
        <v>2.8199999332427979</v>
      </c>
      <c r="K19" s="2">
        <f t="shared" si="0"/>
        <v>2.8199999332427979</v>
      </c>
      <c r="L19" s="2">
        <f t="shared" si="1"/>
        <v>0</v>
      </c>
      <c r="R19" s="7">
        <v>2.8199999332427979</v>
      </c>
      <c r="S19" s="5">
        <v>3874.6799082756038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8"/>
        <v>3874.6799082756038</v>
      </c>
      <c r="AT19" s="11">
        <f t="shared" si="9"/>
        <v>0.65804759526841727</v>
      </c>
      <c r="AU19" s="5">
        <f t="shared" si="10"/>
        <v>658.04759526841724</v>
      </c>
    </row>
    <row r="20" spans="1:47" x14ac:dyDescent="0.25">
      <c r="A20" s="1" t="s">
        <v>87</v>
      </c>
      <c r="B20" s="1" t="s">
        <v>88</v>
      </c>
      <c r="C20" s="1" t="s">
        <v>89</v>
      </c>
      <c r="D20" s="1" t="s">
        <v>61</v>
      </c>
      <c r="E20" s="1" t="s">
        <v>67</v>
      </c>
      <c r="F20" s="1" t="s">
        <v>90</v>
      </c>
      <c r="G20" s="1" t="s">
        <v>64</v>
      </c>
      <c r="H20" s="1" t="s">
        <v>65</v>
      </c>
      <c r="I20" s="2">
        <v>97.88</v>
      </c>
      <c r="J20" s="2">
        <f t="shared" si="7"/>
        <v>10.040000140666962</v>
      </c>
      <c r="K20" s="2">
        <f t="shared" si="0"/>
        <v>9.8200001418590546</v>
      </c>
      <c r="L20" s="2">
        <f t="shared" si="1"/>
        <v>0.2199999988079071</v>
      </c>
      <c r="N20" s="4">
        <v>0.2199999988079071</v>
      </c>
      <c r="O20" s="5">
        <v>777.31499578803778</v>
      </c>
      <c r="P20" s="6">
        <v>7.5100002288818359</v>
      </c>
      <c r="Q20" s="5">
        <v>20017.90561008453</v>
      </c>
      <c r="R20" s="7">
        <v>2.089999914169312</v>
      </c>
      <c r="S20" s="5">
        <v>2871.659882068634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R20" s="2">
        <v>0.2199999988079071</v>
      </c>
      <c r="AS20" s="5">
        <f t="shared" si="8"/>
        <v>23666.880487941202</v>
      </c>
      <c r="AT20" s="11">
        <f t="shared" si="9"/>
        <v>4.0194117091663939</v>
      </c>
      <c r="AU20" s="5">
        <f t="shared" si="10"/>
        <v>4019.4117091663943</v>
      </c>
    </row>
    <row r="21" spans="1:47" x14ac:dyDescent="0.25">
      <c r="A21" s="1" t="s">
        <v>87</v>
      </c>
      <c r="B21" s="1" t="s">
        <v>88</v>
      </c>
      <c r="C21" s="1" t="s">
        <v>89</v>
      </c>
      <c r="D21" s="1" t="s">
        <v>61</v>
      </c>
      <c r="E21" s="1" t="s">
        <v>68</v>
      </c>
      <c r="F21" s="1" t="s">
        <v>90</v>
      </c>
      <c r="G21" s="1" t="s">
        <v>64</v>
      </c>
      <c r="H21" s="1" t="s">
        <v>65</v>
      </c>
      <c r="I21" s="2">
        <v>97.88</v>
      </c>
      <c r="J21" s="2">
        <f t="shared" si="7"/>
        <v>6.5900000333786011</v>
      </c>
      <c r="K21" s="2">
        <f t="shared" si="0"/>
        <v>5.690000057220459</v>
      </c>
      <c r="L21" s="2">
        <f t="shared" si="1"/>
        <v>0.89999997615814209</v>
      </c>
      <c r="N21" s="4">
        <v>1.8500000238418579</v>
      </c>
      <c r="O21" s="5">
        <v>6536.5125842392436</v>
      </c>
      <c r="P21" s="6">
        <v>3.4500000476837158</v>
      </c>
      <c r="Q21" s="5">
        <v>9195.9751271009445</v>
      </c>
      <c r="R21" s="7">
        <v>0.38999998569488531</v>
      </c>
      <c r="S21" s="5">
        <v>535.85998034477234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R21" s="2">
        <v>0.89999997615814209</v>
      </c>
      <c r="AS21" s="5">
        <f t="shared" si="8"/>
        <v>16268.347691684961</v>
      </c>
      <c r="AT21" s="11">
        <f t="shared" si="9"/>
        <v>2.7628984408851793</v>
      </c>
      <c r="AU21" s="5">
        <f t="shared" si="10"/>
        <v>2762.8984408851793</v>
      </c>
    </row>
    <row r="22" spans="1:47" x14ac:dyDescent="0.25">
      <c r="A22" s="1" t="s">
        <v>93</v>
      </c>
      <c r="B22" s="1" t="s">
        <v>94</v>
      </c>
      <c r="C22" s="1" t="s">
        <v>95</v>
      </c>
      <c r="D22" s="1" t="s">
        <v>61</v>
      </c>
      <c r="E22" s="1" t="s">
        <v>66</v>
      </c>
      <c r="F22" s="1" t="s">
        <v>90</v>
      </c>
      <c r="G22" s="1" t="s">
        <v>64</v>
      </c>
      <c r="H22" s="1" t="s">
        <v>65</v>
      </c>
      <c r="I22" s="2">
        <v>80</v>
      </c>
      <c r="J22" s="2">
        <f t="shared" si="7"/>
        <v>3.0799999237060556</v>
      </c>
      <c r="K22" s="2">
        <f t="shared" si="0"/>
        <v>1.5499999523162846</v>
      </c>
      <c r="L22" s="2">
        <f t="shared" si="1"/>
        <v>1.529999971389771</v>
      </c>
      <c r="P22" s="6">
        <v>1.179999947547913</v>
      </c>
      <c r="Q22" s="5">
        <v>3145.289860188961</v>
      </c>
      <c r="R22" s="7">
        <v>0.37000000476837158</v>
      </c>
      <c r="S22" s="5">
        <v>508.38000655174261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1.529999971389771</v>
      </c>
      <c r="AS22" s="5">
        <f t="shared" si="8"/>
        <v>3653.6698667407036</v>
      </c>
      <c r="AT22" s="11">
        <f t="shared" si="9"/>
        <v>0.62051284922356553</v>
      </c>
      <c r="AU22" s="5">
        <f t="shared" si="10"/>
        <v>620.51284922356558</v>
      </c>
    </row>
    <row r="23" spans="1:47" x14ac:dyDescent="0.25">
      <c r="A23" s="1" t="s">
        <v>93</v>
      </c>
      <c r="B23" s="1" t="s">
        <v>94</v>
      </c>
      <c r="C23" s="1" t="s">
        <v>95</v>
      </c>
      <c r="D23" s="1" t="s">
        <v>61</v>
      </c>
      <c r="E23" s="1" t="s">
        <v>91</v>
      </c>
      <c r="F23" s="1" t="s">
        <v>90</v>
      </c>
      <c r="G23" s="1" t="s">
        <v>64</v>
      </c>
      <c r="H23" s="1" t="s">
        <v>65</v>
      </c>
      <c r="I23" s="2">
        <v>80</v>
      </c>
      <c r="J23" s="2">
        <f t="shared" si="7"/>
        <v>3.9999999105930328E-2</v>
      </c>
      <c r="K23" s="2">
        <f t="shared" si="0"/>
        <v>3.9999999105930328E-2</v>
      </c>
      <c r="L23" s="2">
        <f t="shared" si="1"/>
        <v>0</v>
      </c>
      <c r="P23" s="6">
        <v>3.9999999105930328E-2</v>
      </c>
      <c r="Q23" s="5">
        <v>106.6199976168573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8"/>
        <v>106.6199976168573</v>
      </c>
      <c r="AT23" s="11">
        <f t="shared" si="9"/>
        <v>1.8107568805734445E-2</v>
      </c>
      <c r="AU23" s="5">
        <f t="shared" si="10"/>
        <v>18.107568805734445</v>
      </c>
    </row>
    <row r="24" spans="1:47" x14ac:dyDescent="0.25">
      <c r="A24" s="1" t="s">
        <v>93</v>
      </c>
      <c r="B24" s="1" t="s">
        <v>94</v>
      </c>
      <c r="C24" s="1" t="s">
        <v>95</v>
      </c>
      <c r="D24" s="1" t="s">
        <v>61</v>
      </c>
      <c r="E24" s="1" t="s">
        <v>67</v>
      </c>
      <c r="F24" s="1" t="s">
        <v>90</v>
      </c>
      <c r="G24" s="1" t="s">
        <v>64</v>
      </c>
      <c r="H24" s="1" t="s">
        <v>65</v>
      </c>
      <c r="I24" s="2">
        <v>80</v>
      </c>
      <c r="J24" s="2">
        <f t="shared" si="7"/>
        <v>25.729999184608463</v>
      </c>
      <c r="K24" s="2">
        <f t="shared" si="0"/>
        <v>23.449999213218693</v>
      </c>
      <c r="L24" s="2">
        <f t="shared" si="1"/>
        <v>2.279999971389771</v>
      </c>
      <c r="N24" s="4">
        <v>1.8999999761581421</v>
      </c>
      <c r="O24" s="5">
        <v>6713.1749157607564</v>
      </c>
      <c r="P24" s="6">
        <v>21.54999923706055</v>
      </c>
      <c r="Q24" s="5">
        <v>57441.522966384888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R24" s="2">
        <v>2.279999971389771</v>
      </c>
      <c r="AS24" s="5">
        <f t="shared" si="8"/>
        <v>64154.697882145643</v>
      </c>
      <c r="AT24" s="11">
        <f t="shared" si="9"/>
        <v>10.895569612434395</v>
      </c>
      <c r="AU24" s="5">
        <f t="shared" si="10"/>
        <v>10895.569612434394</v>
      </c>
    </row>
    <row r="25" spans="1:47" x14ac:dyDescent="0.25">
      <c r="A25" s="1" t="s">
        <v>93</v>
      </c>
      <c r="B25" s="1" t="s">
        <v>94</v>
      </c>
      <c r="C25" s="1" t="s">
        <v>95</v>
      </c>
      <c r="D25" s="1" t="s">
        <v>61</v>
      </c>
      <c r="E25" s="1" t="s">
        <v>68</v>
      </c>
      <c r="F25" s="1" t="s">
        <v>90</v>
      </c>
      <c r="G25" s="1" t="s">
        <v>64</v>
      </c>
      <c r="H25" s="1" t="s">
        <v>65</v>
      </c>
      <c r="I25" s="2">
        <v>80</v>
      </c>
      <c r="J25" s="2">
        <f t="shared" si="7"/>
        <v>25.340000629425049</v>
      </c>
      <c r="K25" s="2">
        <f t="shared" si="0"/>
        <v>18.540000438690186</v>
      </c>
      <c r="L25" s="2">
        <f t="shared" si="1"/>
        <v>6.8000001907348633</v>
      </c>
      <c r="N25" s="4">
        <v>3.880000114440918</v>
      </c>
      <c r="O25" s="5">
        <v>13709.01040434837</v>
      </c>
      <c r="P25" s="6">
        <v>10.38000011444092</v>
      </c>
      <c r="Q25" s="5">
        <v>27667.89030504227</v>
      </c>
      <c r="R25" s="7">
        <v>4.2800002098083496</v>
      </c>
      <c r="S25" s="5">
        <v>5880.7202882766724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R25" s="2">
        <v>6.8000001907348633</v>
      </c>
      <c r="AS25" s="5">
        <f t="shared" si="8"/>
        <v>47257.620997667313</v>
      </c>
      <c r="AT25" s="11">
        <f t="shared" si="9"/>
        <v>8.025892355443899</v>
      </c>
      <c r="AU25" s="5">
        <f t="shared" si="10"/>
        <v>8025.8923554438989</v>
      </c>
    </row>
    <row r="26" spans="1:47" x14ac:dyDescent="0.25">
      <c r="A26" s="1" t="s">
        <v>96</v>
      </c>
      <c r="B26" s="1" t="s">
        <v>94</v>
      </c>
      <c r="C26" s="1" t="s">
        <v>95</v>
      </c>
      <c r="D26" s="1" t="s">
        <v>61</v>
      </c>
      <c r="E26" s="1" t="s">
        <v>76</v>
      </c>
      <c r="F26" s="1" t="s">
        <v>90</v>
      </c>
      <c r="G26" s="1" t="s">
        <v>64</v>
      </c>
      <c r="H26" s="1" t="s">
        <v>65</v>
      </c>
      <c r="I26" s="2">
        <v>151.16</v>
      </c>
      <c r="J26" s="2">
        <f t="shared" si="7"/>
        <v>4.1500000953674316</v>
      </c>
      <c r="K26" s="2">
        <f t="shared" si="0"/>
        <v>4.1500000953674316</v>
      </c>
      <c r="L26" s="2">
        <f t="shared" si="1"/>
        <v>0</v>
      </c>
      <c r="P26" s="6">
        <v>2.9500000476837158</v>
      </c>
      <c r="Q26" s="5">
        <v>7863.2251271009454</v>
      </c>
      <c r="R26" s="7">
        <v>1.200000047683716</v>
      </c>
      <c r="S26" s="5">
        <v>1648.800065517426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8"/>
        <v>9512.0251926183719</v>
      </c>
      <c r="AT26" s="11">
        <f t="shared" si="9"/>
        <v>1.6154535219196482</v>
      </c>
      <c r="AU26" s="5">
        <f t="shared" si="10"/>
        <v>1615.4535219196482</v>
      </c>
    </row>
    <row r="27" spans="1:47" x14ac:dyDescent="0.25">
      <c r="A27" s="1" t="s">
        <v>96</v>
      </c>
      <c r="B27" s="1" t="s">
        <v>94</v>
      </c>
      <c r="C27" s="1" t="s">
        <v>95</v>
      </c>
      <c r="D27" s="1" t="s">
        <v>61</v>
      </c>
      <c r="E27" s="1" t="s">
        <v>68</v>
      </c>
      <c r="F27" s="1" t="s">
        <v>90</v>
      </c>
      <c r="G27" s="1" t="s">
        <v>64</v>
      </c>
      <c r="H27" s="1" t="s">
        <v>65</v>
      </c>
      <c r="I27" s="2">
        <v>151.16</v>
      </c>
      <c r="J27" s="2">
        <f t="shared" si="7"/>
        <v>4.999999888241291E-2</v>
      </c>
      <c r="K27" s="2">
        <f t="shared" si="0"/>
        <v>4.999999888241291E-2</v>
      </c>
      <c r="L27" s="2">
        <f t="shared" si="1"/>
        <v>0</v>
      </c>
      <c r="P27" s="6">
        <v>3.9999999105930328E-2</v>
      </c>
      <c r="Q27" s="5">
        <v>106.6199976168573</v>
      </c>
      <c r="R27" s="7">
        <v>9.9999997764825821E-3</v>
      </c>
      <c r="S27" s="5">
        <v>13.73999969288707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8"/>
        <v>120.35999730974437</v>
      </c>
      <c r="AT27" s="11">
        <f t="shared" si="9"/>
        <v>2.0441070919697973E-2</v>
      </c>
      <c r="AU27" s="5">
        <f t="shared" si="10"/>
        <v>20.441070919697975</v>
      </c>
    </row>
    <row r="28" spans="1:47" x14ac:dyDescent="0.25">
      <c r="A28" s="1" t="s">
        <v>97</v>
      </c>
      <c r="B28" s="1" t="s">
        <v>98</v>
      </c>
      <c r="C28" s="1" t="s">
        <v>99</v>
      </c>
      <c r="D28" s="1" t="s">
        <v>61</v>
      </c>
      <c r="E28" s="1" t="s">
        <v>100</v>
      </c>
      <c r="F28" s="1" t="s">
        <v>90</v>
      </c>
      <c r="G28" s="1" t="s">
        <v>64</v>
      </c>
      <c r="H28" s="1" t="s">
        <v>65</v>
      </c>
      <c r="I28" s="2">
        <v>160</v>
      </c>
      <c r="J28" s="2">
        <f t="shared" si="7"/>
        <v>0.239999994635582</v>
      </c>
      <c r="K28" s="2">
        <f t="shared" si="0"/>
        <v>0.239999994635582</v>
      </c>
      <c r="L28" s="2">
        <f t="shared" si="1"/>
        <v>0</v>
      </c>
      <c r="R28" s="7">
        <v>0.239999994635582</v>
      </c>
      <c r="S28" s="5">
        <v>329.75999262928963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8"/>
        <v>329.75999262928963</v>
      </c>
      <c r="AT28" s="11">
        <f t="shared" si="9"/>
        <v>5.6004050735124641E-2</v>
      </c>
      <c r="AU28" s="5">
        <f t="shared" si="10"/>
        <v>56.004050735124643</v>
      </c>
    </row>
    <row r="29" spans="1:47" x14ac:dyDescent="0.25">
      <c r="A29" s="1" t="s">
        <v>97</v>
      </c>
      <c r="B29" s="1" t="s">
        <v>98</v>
      </c>
      <c r="C29" s="1" t="s">
        <v>99</v>
      </c>
      <c r="D29" s="1" t="s">
        <v>61</v>
      </c>
      <c r="E29" s="1" t="s">
        <v>101</v>
      </c>
      <c r="F29" s="1" t="s">
        <v>90</v>
      </c>
      <c r="G29" s="1" t="s">
        <v>64</v>
      </c>
      <c r="H29" s="1" t="s">
        <v>65</v>
      </c>
      <c r="I29" s="2">
        <v>160</v>
      </c>
      <c r="J29" s="2">
        <f t="shared" si="7"/>
        <v>24.120000388473269</v>
      </c>
      <c r="K29" s="2">
        <f t="shared" si="0"/>
        <v>24.120000388473269</v>
      </c>
      <c r="L29" s="2">
        <f t="shared" si="1"/>
        <v>0</v>
      </c>
      <c r="P29" s="6">
        <v>10.38999991491437</v>
      </c>
      <c r="Q29" s="5">
        <v>27063.70979226939</v>
      </c>
      <c r="R29" s="7">
        <v>13.730000473558899</v>
      </c>
      <c r="S29" s="5">
        <v>18819.220649987459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8"/>
        <v>45882.930442256853</v>
      </c>
      <c r="AT29" s="11">
        <f t="shared" si="9"/>
        <v>7.7924248598982739</v>
      </c>
      <c r="AU29" s="5">
        <f t="shared" si="10"/>
        <v>7792.424859898274</v>
      </c>
    </row>
    <row r="30" spans="1:47" x14ac:dyDescent="0.25">
      <c r="A30" s="1" t="s">
        <v>97</v>
      </c>
      <c r="B30" s="1" t="s">
        <v>98</v>
      </c>
      <c r="C30" s="1" t="s">
        <v>99</v>
      </c>
      <c r="D30" s="1" t="s">
        <v>61</v>
      </c>
      <c r="E30" s="1" t="s">
        <v>91</v>
      </c>
      <c r="F30" s="1" t="s">
        <v>90</v>
      </c>
      <c r="G30" s="1" t="s">
        <v>64</v>
      </c>
      <c r="H30" s="1" t="s">
        <v>65</v>
      </c>
      <c r="I30" s="2">
        <v>160</v>
      </c>
      <c r="J30" s="2">
        <f t="shared" si="7"/>
        <v>7.9999998211860657E-2</v>
      </c>
      <c r="K30" s="2">
        <f t="shared" si="0"/>
        <v>7.9999998211860657E-2</v>
      </c>
      <c r="L30" s="2">
        <f t="shared" si="1"/>
        <v>0</v>
      </c>
      <c r="P30" s="6">
        <v>3.9999999105930328E-2</v>
      </c>
      <c r="Q30" s="5">
        <v>88.849998014047742</v>
      </c>
      <c r="R30" s="7">
        <v>3.9999999105930328E-2</v>
      </c>
      <c r="S30" s="5">
        <v>45.799998976290233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8"/>
        <v>134.64999699033797</v>
      </c>
      <c r="AT30" s="11">
        <f t="shared" si="9"/>
        <v>2.2867981051323791E-2</v>
      </c>
      <c r="AU30" s="5">
        <f t="shared" si="10"/>
        <v>22.867981051323792</v>
      </c>
    </row>
    <row r="31" spans="1:47" x14ac:dyDescent="0.25">
      <c r="A31" s="1" t="s">
        <v>97</v>
      </c>
      <c r="B31" s="1" t="s">
        <v>98</v>
      </c>
      <c r="C31" s="1" t="s">
        <v>99</v>
      </c>
      <c r="D31" s="1" t="s">
        <v>61</v>
      </c>
      <c r="E31" s="1" t="s">
        <v>67</v>
      </c>
      <c r="F31" s="1" t="s">
        <v>90</v>
      </c>
      <c r="G31" s="1" t="s">
        <v>64</v>
      </c>
      <c r="H31" s="1" t="s">
        <v>65</v>
      </c>
      <c r="I31" s="2">
        <v>160</v>
      </c>
      <c r="J31" s="2">
        <f t="shared" si="7"/>
        <v>7.9999998211860657E-2</v>
      </c>
      <c r="K31" s="2">
        <f t="shared" si="0"/>
        <v>7.9999998211860657E-2</v>
      </c>
      <c r="L31" s="2">
        <f t="shared" si="1"/>
        <v>0</v>
      </c>
      <c r="P31" s="6">
        <v>7.9999998211860657E-2</v>
      </c>
      <c r="Q31" s="5">
        <v>213.23999523371461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8"/>
        <v>213.23999523371461</v>
      </c>
      <c r="AT31" s="11">
        <f t="shared" si="9"/>
        <v>3.6215137611468891E-2</v>
      </c>
      <c r="AU31" s="5">
        <f t="shared" si="10"/>
        <v>36.21513761146889</v>
      </c>
    </row>
    <row r="32" spans="1:47" x14ac:dyDescent="0.25">
      <c r="A32" s="1" t="s">
        <v>97</v>
      </c>
      <c r="B32" s="1" t="s">
        <v>98</v>
      </c>
      <c r="C32" s="1" t="s">
        <v>99</v>
      </c>
      <c r="D32" s="1" t="s">
        <v>61</v>
      </c>
      <c r="E32" s="1" t="s">
        <v>75</v>
      </c>
      <c r="F32" s="1" t="s">
        <v>90</v>
      </c>
      <c r="G32" s="1" t="s">
        <v>64</v>
      </c>
      <c r="H32" s="1" t="s">
        <v>65</v>
      </c>
      <c r="I32" s="2">
        <v>160</v>
      </c>
      <c r="J32" s="2">
        <f t="shared" si="7"/>
        <v>14.269999980926514</v>
      </c>
      <c r="K32" s="2">
        <f t="shared" si="0"/>
        <v>14.269999980926514</v>
      </c>
      <c r="L32" s="2">
        <f t="shared" si="1"/>
        <v>0</v>
      </c>
      <c r="P32" s="6">
        <v>9.9600000381469727</v>
      </c>
      <c r="Q32" s="5">
        <v>26548.380101680759</v>
      </c>
      <c r="R32" s="7">
        <v>4.309999942779541</v>
      </c>
      <c r="S32" s="5">
        <v>5921.9399213790894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8"/>
        <v>32470.320023059849</v>
      </c>
      <c r="AT32" s="11">
        <f t="shared" si="9"/>
        <v>5.5145241709216943</v>
      </c>
      <c r="AU32" s="5">
        <f t="shared" si="10"/>
        <v>5514.5241709216943</v>
      </c>
    </row>
    <row r="33" spans="1:57" x14ac:dyDescent="0.25">
      <c r="A33" s="1" t="s">
        <v>102</v>
      </c>
      <c r="B33" s="1" t="s">
        <v>103</v>
      </c>
      <c r="C33" s="1" t="s">
        <v>104</v>
      </c>
      <c r="D33" s="1" t="s">
        <v>61</v>
      </c>
      <c r="E33" s="1" t="s">
        <v>91</v>
      </c>
      <c r="F33" s="1" t="s">
        <v>90</v>
      </c>
      <c r="G33" s="1" t="s">
        <v>64</v>
      </c>
      <c r="H33" s="1" t="s">
        <v>65</v>
      </c>
      <c r="I33" s="2">
        <v>40</v>
      </c>
      <c r="J33" s="2">
        <f t="shared" si="7"/>
        <v>22.20000050403177</v>
      </c>
      <c r="K33" s="2">
        <f t="shared" si="0"/>
        <v>21.780000517144792</v>
      </c>
      <c r="L33" s="2">
        <f t="shared" si="1"/>
        <v>0.41999998688697809</v>
      </c>
      <c r="P33" s="6">
        <v>15.090000450611109</v>
      </c>
      <c r="Q33" s="5">
        <v>39493.826207458973</v>
      </c>
      <c r="R33" s="7">
        <v>4.1700000260025263</v>
      </c>
      <c r="S33" s="5">
        <v>5413.5600368194282</v>
      </c>
      <c r="Z33" s="9">
        <v>2.520000040531158</v>
      </c>
      <c r="AA33" s="5">
        <v>444.34500700235373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R33" s="2">
        <v>0.41999998688697809</v>
      </c>
      <c r="AS33" s="5">
        <f t="shared" si="8"/>
        <v>45351.731251280755</v>
      </c>
      <c r="AT33" s="11">
        <f t="shared" si="9"/>
        <v>7.7022098334947326</v>
      </c>
      <c r="AU33" s="5">
        <f t="shared" si="10"/>
        <v>7702.2098334947332</v>
      </c>
    </row>
    <row r="34" spans="1:57" x14ac:dyDescent="0.25">
      <c r="A34" s="1" t="s">
        <v>102</v>
      </c>
      <c r="B34" s="1" t="s">
        <v>103</v>
      </c>
      <c r="C34" s="1" t="s">
        <v>104</v>
      </c>
      <c r="D34" s="1" t="s">
        <v>61</v>
      </c>
      <c r="E34" s="1" t="s">
        <v>92</v>
      </c>
      <c r="F34" s="1" t="s">
        <v>90</v>
      </c>
      <c r="G34" s="1" t="s">
        <v>64</v>
      </c>
      <c r="H34" s="1" t="s">
        <v>65</v>
      </c>
      <c r="I34" s="2">
        <v>40</v>
      </c>
      <c r="J34" s="2">
        <f t="shared" si="7"/>
        <v>7.1200001537799835</v>
      </c>
      <c r="K34" s="2">
        <f t="shared" si="0"/>
        <v>6.6700001657009125</v>
      </c>
      <c r="L34" s="2">
        <f t="shared" si="1"/>
        <v>0.44999998807907099</v>
      </c>
      <c r="P34" s="6">
        <v>9.0000003576278687E-2</v>
      </c>
      <c r="Q34" s="5">
        <v>239.89500953257081</v>
      </c>
      <c r="R34" s="7">
        <v>6.070000171661377</v>
      </c>
      <c r="S34" s="5">
        <v>8340.1802358627319</v>
      </c>
      <c r="Z34" s="9">
        <v>0.50999999046325684</v>
      </c>
      <c r="AA34" s="5">
        <v>88.274998426437378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R34" s="2">
        <v>0.44999998807907099</v>
      </c>
      <c r="AS34" s="5">
        <f t="shared" si="8"/>
        <v>8668.3502438217402</v>
      </c>
      <c r="AT34" s="11">
        <f t="shared" si="9"/>
        <v>1.4721698741380416</v>
      </c>
      <c r="AU34" s="5">
        <f t="shared" si="10"/>
        <v>1472.1698741380415</v>
      </c>
    </row>
    <row r="35" spans="1:57" x14ac:dyDescent="0.25">
      <c r="A35" s="1" t="s">
        <v>105</v>
      </c>
      <c r="B35" s="1" t="s">
        <v>103</v>
      </c>
      <c r="C35" s="1" t="s">
        <v>104</v>
      </c>
      <c r="D35" s="1" t="s">
        <v>61</v>
      </c>
      <c r="E35" s="1" t="s">
        <v>91</v>
      </c>
      <c r="F35" s="1" t="s">
        <v>90</v>
      </c>
      <c r="G35" s="1" t="s">
        <v>64</v>
      </c>
      <c r="H35" s="1" t="s">
        <v>65</v>
      </c>
      <c r="I35" s="2">
        <v>40</v>
      </c>
      <c r="J35" s="2">
        <f t="shared" si="7"/>
        <v>18.130000092089176</v>
      </c>
      <c r="K35" s="2">
        <f t="shared" si="0"/>
        <v>18.130000092089176</v>
      </c>
      <c r="L35" s="2">
        <f t="shared" si="1"/>
        <v>0</v>
      </c>
      <c r="P35" s="6">
        <v>16.650000095367432</v>
      </c>
      <c r="Q35" s="5">
        <v>42230.405186414719</v>
      </c>
      <c r="R35" s="7">
        <v>1.479999996721745</v>
      </c>
      <c r="S35" s="5">
        <v>2033.519995495677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S35" s="5">
        <f t="shared" si="8"/>
        <v>44263.925181910396</v>
      </c>
      <c r="AT35" s="11">
        <f t="shared" si="9"/>
        <v>7.517464722927361</v>
      </c>
      <c r="AU35" s="5">
        <f t="shared" si="10"/>
        <v>7517.4647229273614</v>
      </c>
    </row>
    <row r="36" spans="1:57" x14ac:dyDescent="0.25">
      <c r="A36" s="1" t="s">
        <v>105</v>
      </c>
      <c r="B36" s="1" t="s">
        <v>103</v>
      </c>
      <c r="C36" s="1" t="s">
        <v>104</v>
      </c>
      <c r="D36" s="1" t="s">
        <v>61</v>
      </c>
      <c r="E36" s="1" t="s">
        <v>92</v>
      </c>
      <c r="F36" s="1" t="s">
        <v>90</v>
      </c>
      <c r="G36" s="1" t="s">
        <v>64</v>
      </c>
      <c r="H36" s="1" t="s">
        <v>65</v>
      </c>
      <c r="I36" s="2">
        <v>40</v>
      </c>
      <c r="J36" s="2">
        <f t="shared" si="7"/>
        <v>4.719999922439456</v>
      </c>
      <c r="K36" s="2">
        <f t="shared" si="0"/>
        <v>4.719999922439456</v>
      </c>
      <c r="L36" s="2">
        <f t="shared" si="1"/>
        <v>0</v>
      </c>
      <c r="P36" s="6">
        <v>2.999999932944775E-2</v>
      </c>
      <c r="Q36" s="5">
        <v>79.964998212642968</v>
      </c>
      <c r="R36" s="7">
        <v>4.6899999231100082</v>
      </c>
      <c r="S36" s="5">
        <v>6444.0598943531513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S36" s="5">
        <f t="shared" si="8"/>
        <v>6524.0248925657943</v>
      </c>
      <c r="AT36" s="11">
        <f t="shared" si="9"/>
        <v>1.1079931745729248</v>
      </c>
      <c r="AU36" s="5">
        <f t="shared" si="10"/>
        <v>1107.9931745729248</v>
      </c>
    </row>
    <row r="37" spans="1:57" x14ac:dyDescent="0.25">
      <c r="A37" s="1" t="s">
        <v>113</v>
      </c>
      <c r="B37" s="41" t="s">
        <v>110</v>
      </c>
      <c r="AS37" s="5">
        <f t="shared" si="8"/>
        <v>0</v>
      </c>
      <c r="AT37" s="11">
        <f t="shared" si="9"/>
        <v>0</v>
      </c>
      <c r="AU37" s="5">
        <f t="shared" si="10"/>
        <v>0</v>
      </c>
    </row>
    <row r="38" spans="1:57" x14ac:dyDescent="0.25">
      <c r="B38" s="1" t="s">
        <v>106</v>
      </c>
      <c r="C38" s="1" t="s">
        <v>111</v>
      </c>
      <c r="D38" s="1" t="s">
        <v>112</v>
      </c>
      <c r="J38" s="2">
        <v>5.15</v>
      </c>
      <c r="K38" s="2">
        <f t="shared" si="0"/>
        <v>6.1000000592321157</v>
      </c>
      <c r="L38" s="2">
        <f t="shared" si="1"/>
        <v>0</v>
      </c>
      <c r="AG38" s="9">
        <v>6.1000000592321157</v>
      </c>
      <c r="AH38" s="5">
        <v>12893.00512367641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S38" s="5">
        <f t="shared" si="8"/>
        <v>12893.00512367641</v>
      </c>
      <c r="AT38" s="11">
        <f t="shared" si="9"/>
        <v>2.1896546858742911</v>
      </c>
      <c r="AU38" s="5">
        <f t="shared" si="10"/>
        <v>2189.6546858742913</v>
      </c>
    </row>
    <row r="39" spans="1:57" x14ac:dyDescent="0.25">
      <c r="B39" s="1" t="s">
        <v>107</v>
      </c>
      <c r="C39" s="1" t="s">
        <v>111</v>
      </c>
      <c r="D39" s="1" t="s">
        <v>112</v>
      </c>
      <c r="J39" s="2">
        <v>4.0999999999999996</v>
      </c>
      <c r="K39" s="2">
        <f t="shared" si="0"/>
        <v>3.290000064298511</v>
      </c>
      <c r="L39" s="2">
        <f t="shared" si="1"/>
        <v>0</v>
      </c>
      <c r="AG39" s="9">
        <v>3.290000064298511</v>
      </c>
      <c r="AH39" s="5">
        <v>4913.4148451124784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S39" s="5">
        <f t="shared" si="8"/>
        <v>4913.4148451124784</v>
      </c>
      <c r="AT39" s="11">
        <f t="shared" si="9"/>
        <v>0.83445881980515557</v>
      </c>
      <c r="AU39" s="5">
        <f t="shared" si="10"/>
        <v>834.4588198051556</v>
      </c>
    </row>
    <row r="40" spans="1:57" ht="15.75" thickBot="1" x14ac:dyDescent="0.3">
      <c r="B40" s="1" t="s">
        <v>108</v>
      </c>
      <c r="C40" s="1" t="s">
        <v>111</v>
      </c>
      <c r="D40" s="1" t="s">
        <v>112</v>
      </c>
      <c r="J40" s="2">
        <v>2.52</v>
      </c>
      <c r="K40" s="2">
        <f t="shared" si="0"/>
        <v>0.40000000596046448</v>
      </c>
      <c r="L40" s="2">
        <f t="shared" si="1"/>
        <v>0</v>
      </c>
      <c r="AG40" s="9">
        <v>0.40000000596046448</v>
      </c>
      <c r="AH40" s="5">
        <v>895.54501334466045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S40" s="5">
        <f t="shared" si="8"/>
        <v>895.54501334466045</v>
      </c>
      <c r="AT40" s="11">
        <f t="shared" si="9"/>
        <v>0.1520928841702294</v>
      </c>
      <c r="AU40" s="5">
        <f t="shared" si="10"/>
        <v>152.09288417022941</v>
      </c>
    </row>
    <row r="41" spans="1:57" ht="15.75" thickTop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>
        <f t="shared" ref="K41:BE41" si="11">SUM(K3:K40)</f>
        <v>340.53000135719776</v>
      </c>
      <c r="L41" s="28">
        <f t="shared" si="11"/>
        <v>14.24000009894371</v>
      </c>
      <c r="M41" s="29">
        <f t="shared" si="11"/>
        <v>0</v>
      </c>
      <c r="N41" s="30">
        <f t="shared" si="11"/>
        <v>7.8500001132488251</v>
      </c>
      <c r="O41" s="31">
        <f t="shared" si="11"/>
        <v>27736.012900136408</v>
      </c>
      <c r="P41" s="32">
        <f t="shared" si="11"/>
        <v>151.97999948449433</v>
      </c>
      <c r="Q41" s="31">
        <f t="shared" si="11"/>
        <v>370926.53682471003</v>
      </c>
      <c r="R41" s="33">
        <f t="shared" si="11"/>
        <v>134.31000115536153</v>
      </c>
      <c r="S41" s="31">
        <f t="shared" si="11"/>
        <v>160991.58073152596</v>
      </c>
      <c r="T41" s="34">
        <f t="shared" si="11"/>
        <v>31.500000435858968</v>
      </c>
      <c r="U41" s="31">
        <f t="shared" si="11"/>
        <v>9715.0626122239046</v>
      </c>
      <c r="V41" s="28">
        <f t="shared" si="11"/>
        <v>0</v>
      </c>
      <c r="W41" s="31">
        <f t="shared" si="11"/>
        <v>0</v>
      </c>
      <c r="X41" s="28">
        <f t="shared" si="11"/>
        <v>0</v>
      </c>
      <c r="Y41" s="31">
        <f t="shared" si="11"/>
        <v>0</v>
      </c>
      <c r="Z41" s="35">
        <f t="shared" si="11"/>
        <v>5.1000000387430191</v>
      </c>
      <c r="AA41" s="31">
        <f t="shared" si="11"/>
        <v>743.38000637292862</v>
      </c>
      <c r="AB41" s="36">
        <f t="shared" si="11"/>
        <v>0</v>
      </c>
      <c r="AC41" s="31">
        <f t="shared" si="11"/>
        <v>0</v>
      </c>
      <c r="AD41" s="28">
        <f t="shared" si="11"/>
        <v>0</v>
      </c>
      <c r="AE41" s="28">
        <f t="shared" si="11"/>
        <v>0</v>
      </c>
      <c r="AF41" s="31">
        <f t="shared" si="11"/>
        <v>0</v>
      </c>
      <c r="AG41" s="35">
        <f t="shared" si="11"/>
        <v>9.7900001294910908</v>
      </c>
      <c r="AH41" s="31">
        <f t="shared" si="11"/>
        <v>18701.964982133552</v>
      </c>
      <c r="AI41" s="28">
        <f t="shared" si="11"/>
        <v>0</v>
      </c>
      <c r="AJ41" s="31">
        <f t="shared" si="11"/>
        <v>0</v>
      </c>
      <c r="AK41" s="29">
        <f t="shared" si="11"/>
        <v>0</v>
      </c>
      <c r="AL41" s="31">
        <f t="shared" si="11"/>
        <v>0</v>
      </c>
      <c r="AM41" s="29">
        <f t="shared" si="11"/>
        <v>0</v>
      </c>
      <c r="AN41" s="31">
        <f t="shared" si="11"/>
        <v>0</v>
      </c>
      <c r="AO41" s="28">
        <f t="shared" si="11"/>
        <v>0</v>
      </c>
      <c r="AP41" s="31">
        <f t="shared" si="11"/>
        <v>0</v>
      </c>
      <c r="AQ41" s="28">
        <f t="shared" si="11"/>
        <v>0</v>
      </c>
      <c r="AR41" s="28">
        <f t="shared" si="11"/>
        <v>14.24000009894371</v>
      </c>
      <c r="AS41" s="31">
        <f t="shared" si="11"/>
        <v>588814.53805710271</v>
      </c>
      <c r="AT41" s="28">
        <f t="shared" si="11"/>
        <v>99.999999999999986</v>
      </c>
      <c r="AU41" s="31">
        <f t="shared" si="11"/>
        <v>100000.00000000003</v>
      </c>
      <c r="AV41" s="37">
        <f t="shared" si="11"/>
        <v>0</v>
      </c>
      <c r="AW41" s="31">
        <f t="shared" si="11"/>
        <v>0</v>
      </c>
      <c r="AX41" s="38">
        <f t="shared" si="11"/>
        <v>0</v>
      </c>
      <c r="AY41" s="31">
        <f t="shared" si="11"/>
        <v>0</v>
      </c>
      <c r="AZ41" s="39">
        <f t="shared" si="11"/>
        <v>0</v>
      </c>
      <c r="BA41" s="31">
        <f t="shared" si="11"/>
        <v>0</v>
      </c>
      <c r="BB41" s="40">
        <f t="shared" si="11"/>
        <v>0</v>
      </c>
      <c r="BC41" s="31">
        <f t="shared" si="11"/>
        <v>0</v>
      </c>
      <c r="BD41" s="28">
        <f t="shared" si="11"/>
        <v>0</v>
      </c>
      <c r="BE41" s="31">
        <f t="shared" si="11"/>
        <v>0</v>
      </c>
    </row>
    <row r="44" spans="1:57" x14ac:dyDescent="0.25">
      <c r="B44" s="41" t="s">
        <v>109</v>
      </c>
      <c r="C44" s="42">
        <f>SUM(K41,L41)</f>
        <v>354.77000145614147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25EAC8D9-626A-424C-A76A-61CCA738E7DE}"/>
</file>

<file path=customXml/itemProps2.xml><?xml version="1.0" encoding="utf-8"?>
<ds:datastoreItem xmlns:ds="http://schemas.openxmlformats.org/officeDocument/2006/customXml" ds:itemID="{96396C06-FD0A-415B-AEA8-055DC5C10FF3}"/>
</file>

<file path=customXml/itemProps3.xml><?xml version="1.0" encoding="utf-8"?>
<ds:datastoreItem xmlns:ds="http://schemas.openxmlformats.org/officeDocument/2006/customXml" ds:itemID="{AD2C0F5F-B516-4216-82F6-9D9EF31229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2026-01-21T15:40:56Z</dcterms:created>
  <dcterms:modified xsi:type="dcterms:W3CDTF">2026-02-10T15:00:00Z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