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58 Le Sueur Group 6\GIS\Data\3_Tabular_Reports\CD47\Tabular\"/>
    </mc:Choice>
  </mc:AlternateContent>
  <xr:revisionPtr revIDLastSave="0" documentId="13_ncr:1_{B60A3A80-BE83-47F1-BBBC-5CB7D6338DEA}" xr6:coauthVersionLast="47" xr6:coauthVersionMax="47" xr10:uidLastSave="{00000000-0000-0000-0000-000000000000}"/>
  <bookViews>
    <workbookView xWindow="-38520" yWindow="-555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Sheet1!$A$2:$AU$73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AS50" i="1"/>
  <c r="AP50" i="1"/>
  <c r="AN50" i="1"/>
  <c r="AL50" i="1"/>
  <c r="L50" i="1"/>
  <c r="K50" i="1"/>
  <c r="AS49" i="1"/>
  <c r="AP49" i="1"/>
  <c r="AN49" i="1"/>
  <c r="AL49" i="1"/>
  <c r="L49" i="1"/>
  <c r="K49" i="1"/>
  <c r="J50" i="1"/>
  <c r="J49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J67" i="1"/>
  <c r="J69" i="1"/>
  <c r="J71" i="1"/>
  <c r="BE73" i="1"/>
  <c r="BD73" i="1"/>
  <c r="BC73" i="1"/>
  <c r="BB73" i="1"/>
  <c r="BA73" i="1"/>
  <c r="AZ73" i="1"/>
  <c r="AY73" i="1"/>
  <c r="AX73" i="1"/>
  <c r="AW73" i="1"/>
  <c r="AV73" i="1"/>
  <c r="AR73" i="1"/>
  <c r="AQ73" i="1"/>
  <c r="AO73" i="1"/>
  <c r="AM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AP72" i="1"/>
  <c r="AN72" i="1"/>
  <c r="AL72" i="1"/>
  <c r="L72" i="1"/>
  <c r="K72" i="1"/>
  <c r="AP70" i="1"/>
  <c r="AN70" i="1"/>
  <c r="AL70" i="1"/>
  <c r="L70" i="1"/>
  <c r="K70" i="1"/>
  <c r="AP68" i="1"/>
  <c r="AN68" i="1"/>
  <c r="AL68" i="1"/>
  <c r="L68" i="1"/>
  <c r="K68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AP61" i="1"/>
  <c r="AN61" i="1"/>
  <c r="AL61" i="1"/>
  <c r="L61" i="1"/>
  <c r="K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J4" i="1"/>
  <c r="J8" i="1"/>
  <c r="J12" i="1"/>
  <c r="J16" i="1"/>
  <c r="J20" i="1"/>
  <c r="J24" i="1"/>
  <c r="J32" i="1"/>
  <c r="J36" i="1"/>
  <c r="J40" i="1"/>
  <c r="J44" i="1"/>
  <c r="J48" i="1"/>
  <c r="J53" i="1"/>
  <c r="J57" i="1"/>
  <c r="J63" i="1"/>
  <c r="J19" i="1"/>
  <c r="J27" i="1"/>
  <c r="J31" i="1"/>
  <c r="J47" i="1"/>
  <c r="J56" i="1"/>
  <c r="J39" i="1"/>
  <c r="J6" i="1"/>
  <c r="J10" i="1"/>
  <c r="J14" i="1"/>
  <c r="J18" i="1"/>
  <c r="J22" i="1"/>
  <c r="J26" i="1"/>
  <c r="J28" i="1"/>
  <c r="J30" i="1"/>
  <c r="J34" i="1"/>
  <c r="J38" i="1"/>
  <c r="J42" i="1"/>
  <c r="J46" i="1"/>
  <c r="J52" i="1"/>
  <c r="J55" i="1"/>
  <c r="J59" i="1"/>
  <c r="J61" i="1"/>
  <c r="J65" i="1"/>
  <c r="J70" i="1"/>
  <c r="J3" i="1"/>
  <c r="J7" i="1"/>
  <c r="J11" i="1"/>
  <c r="J15" i="1"/>
  <c r="J23" i="1"/>
  <c r="J29" i="1"/>
  <c r="J35" i="1"/>
  <c r="J43" i="1"/>
  <c r="J66" i="1"/>
  <c r="J62" i="1"/>
  <c r="J68" i="1"/>
  <c r="J72" i="1"/>
  <c r="AN73" i="1"/>
  <c r="J5" i="1"/>
  <c r="J9" i="1"/>
  <c r="J13" i="1"/>
  <c r="J17" i="1"/>
  <c r="J21" i="1"/>
  <c r="J25" i="1"/>
  <c r="J33" i="1"/>
  <c r="J37" i="1"/>
  <c r="J41" i="1"/>
  <c r="J45" i="1"/>
  <c r="J51" i="1"/>
  <c r="J54" i="1"/>
  <c r="J58" i="1"/>
  <c r="J60" i="1"/>
  <c r="J64" i="1"/>
  <c r="K73" i="1"/>
  <c r="L73" i="1"/>
  <c r="AS73" i="1"/>
  <c r="AP73" i="1"/>
  <c r="AL73" i="1"/>
  <c r="AT60" i="1"/>
  <c r="AU60" i="1"/>
  <c r="AT50" i="1"/>
  <c r="AU50" i="1"/>
  <c r="AT49" i="1"/>
  <c r="AU49" i="1"/>
  <c r="AT20" i="1"/>
  <c r="AU20" i="1"/>
  <c r="AT4" i="1"/>
  <c r="AU4" i="1"/>
  <c r="AT32" i="1"/>
  <c r="AU32" i="1"/>
  <c r="AT48" i="1"/>
  <c r="AU48" i="1"/>
  <c r="AT63" i="1"/>
  <c r="AU63" i="1"/>
  <c r="AT9" i="1"/>
  <c r="AU9" i="1"/>
  <c r="AT41" i="1"/>
  <c r="AU41" i="1"/>
  <c r="AT64" i="1"/>
  <c r="AU64" i="1"/>
  <c r="AT12" i="1"/>
  <c r="AU12" i="1"/>
  <c r="AT40" i="1"/>
  <c r="AU40" i="1"/>
  <c r="AT57" i="1"/>
  <c r="AU57" i="1"/>
  <c r="AT71" i="1"/>
  <c r="AU71" i="1"/>
  <c r="AT17" i="1"/>
  <c r="AU17" i="1"/>
  <c r="AT33" i="1"/>
  <c r="AU33" i="1"/>
  <c r="AT51" i="1"/>
  <c r="AU51" i="1"/>
  <c r="AT72" i="1"/>
  <c r="AU72" i="1"/>
  <c r="AT16" i="1"/>
  <c r="AU16" i="1"/>
  <c r="AT44" i="1"/>
  <c r="AU44" i="1"/>
  <c r="AT5" i="1"/>
  <c r="AU5" i="1"/>
  <c r="AT21" i="1"/>
  <c r="AU21" i="1"/>
  <c r="AT37" i="1"/>
  <c r="AU37" i="1"/>
  <c r="AT58" i="1"/>
  <c r="AU58" i="1"/>
  <c r="AT25" i="1"/>
  <c r="AU25" i="1"/>
  <c r="AT28" i="1"/>
  <c r="AU28" i="1"/>
  <c r="AT30" i="1"/>
  <c r="AU30" i="1"/>
  <c r="AT34" i="1"/>
  <c r="AU34" i="1"/>
  <c r="AT46" i="1"/>
  <c r="AU46" i="1"/>
  <c r="AT65" i="1"/>
  <c r="AU65" i="1"/>
  <c r="AT22" i="1"/>
  <c r="AU22" i="1"/>
  <c r="AT38" i="1"/>
  <c r="AU38" i="1"/>
  <c r="AT42" i="1"/>
  <c r="AU42" i="1"/>
  <c r="AT52" i="1"/>
  <c r="AU52" i="1"/>
  <c r="AT55" i="1"/>
  <c r="AU55" i="1"/>
  <c r="AT59" i="1"/>
  <c r="AU59" i="1"/>
  <c r="AT61" i="1"/>
  <c r="AU61" i="1"/>
  <c r="AT69" i="1"/>
  <c r="AU69" i="1"/>
  <c r="AT7" i="1"/>
  <c r="AU7" i="1"/>
  <c r="AT11" i="1"/>
  <c r="AU11" i="1"/>
  <c r="AT15" i="1"/>
  <c r="AU15" i="1"/>
  <c r="AT19" i="1"/>
  <c r="AU19" i="1"/>
  <c r="AT23" i="1"/>
  <c r="AU23" i="1"/>
  <c r="AT27" i="1"/>
  <c r="AU27" i="1"/>
  <c r="AT29" i="1"/>
  <c r="AU29" i="1"/>
  <c r="AT31" i="1"/>
  <c r="AU31" i="1"/>
  <c r="AT35" i="1"/>
  <c r="AU35" i="1"/>
  <c r="AT39" i="1"/>
  <c r="AU39" i="1"/>
  <c r="AT43" i="1"/>
  <c r="AU43" i="1"/>
  <c r="AT47" i="1"/>
  <c r="AU47" i="1"/>
  <c r="AT56" i="1"/>
  <c r="AU56" i="1"/>
  <c r="AT62" i="1"/>
  <c r="AU62" i="1"/>
  <c r="AT66" i="1"/>
  <c r="AU66" i="1"/>
  <c r="AT70" i="1"/>
  <c r="AU70" i="1"/>
  <c r="AT6" i="1"/>
  <c r="AU6" i="1"/>
  <c r="AT10" i="1"/>
  <c r="AU10" i="1"/>
  <c r="AT14" i="1"/>
  <c r="AU14" i="1"/>
  <c r="AT18" i="1"/>
  <c r="AU18" i="1"/>
  <c r="AT26" i="1"/>
  <c r="AU26" i="1"/>
  <c r="AT8" i="1"/>
  <c r="AU8" i="1"/>
  <c r="AT24" i="1"/>
  <c r="AU24" i="1"/>
  <c r="AT36" i="1"/>
  <c r="AU36" i="1"/>
  <c r="AT53" i="1"/>
  <c r="AU53" i="1"/>
  <c r="AT67" i="1"/>
  <c r="AU67" i="1"/>
  <c r="AT13" i="1"/>
  <c r="AU13" i="1"/>
  <c r="AT45" i="1"/>
  <c r="AU45" i="1"/>
  <c r="AT68" i="1"/>
  <c r="AU68" i="1"/>
  <c r="AT54" i="1"/>
  <c r="AU54" i="1"/>
  <c r="C76" i="1"/>
  <c r="AT3" i="1"/>
  <c r="AT73" i="1"/>
  <c r="AU3" i="1"/>
  <c r="AU73" i="1"/>
</calcChain>
</file>

<file path=xl/sharedStrings.xml><?xml version="1.0" encoding="utf-8"?>
<sst xmlns="http://schemas.openxmlformats.org/spreadsheetml/2006/main" count="583" uniqueCount="151">
  <si>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</si>
  <si>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</si>
  <si>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</si>
  <si>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</si>
  <si>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</si>
  <si>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</si>
  <si>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</si>
  <si>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</si>
  <si>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</si>
  <si>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</si>
  <si>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</si>
  <si>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</si>
  <si>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</si>
  <si>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</si>
  <si>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</si>
  <si>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</si>
  <si>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</si>
  <si>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</si>
  <si>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</si>
  <si>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</si>
  <si>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</si>
  <si>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</si>
  <si>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</si>
  <si>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</si>
  <si>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</si>
  <si>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</si>
  <si>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</si>
  <si>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</si>
  <si>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</si>
  <si>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</si>
  <si>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</si>
  <si>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</si>
  <si>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</si>
  <si>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</si>
  <si>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</si>
  <si>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</si>
  <si>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</si>
  <si>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</si>
  <si>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</si>
  <si>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</si>
  <si>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</si>
  <si>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</si>
  <si>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</si>
  <si>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</si>
  <si>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</si>
  <si>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</si>
  <si>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</si>
  <si>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</si>
  <si>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</si>
  <si>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</si>
  <si>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</si>
  <si>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</si>
  <si>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</si>
  <si>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</si>
  <si>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</si>
  <si>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</si>
  <si>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</si>
  <si>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</si>
  <si>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01.019.2500</t>
  </si>
  <si>
    <t>BRUCE PONWITH LEGACY LAND TRST C/O RYAN D PONWITH, TRUSTEE</t>
  </si>
  <si>
    <t>PO BOX 12</t>
  </si>
  <si>
    <t>CLEVELAND MN 56017</t>
  </si>
  <si>
    <t>SENE</t>
  </si>
  <si>
    <t>19</t>
  </si>
  <si>
    <t>110</t>
  </si>
  <si>
    <t>025</t>
  </si>
  <si>
    <t>NESE</t>
  </si>
  <si>
    <t>NWSE</t>
  </si>
  <si>
    <t>SWNE</t>
  </si>
  <si>
    <t>NENE</t>
  </si>
  <si>
    <t>01.019.5000</t>
  </si>
  <si>
    <t>JAMES M STRUCK</t>
  </si>
  <si>
    <t>30566 440TH ST</t>
  </si>
  <si>
    <t>NESW</t>
  </si>
  <si>
    <t>SWSE</t>
  </si>
  <si>
    <t>01.019.5100</t>
  </si>
  <si>
    <t>01.019.5200</t>
  </si>
  <si>
    <t>SESE</t>
  </si>
  <si>
    <t>01.019.5300</t>
  </si>
  <si>
    <t>GEHRKE REAL EST HOLDINGS LLC</t>
  </si>
  <si>
    <t>30136 440TH ST</t>
  </si>
  <si>
    <t>01.019.5400</t>
  </si>
  <si>
    <t>01.019.7500</t>
  </si>
  <si>
    <t>ARLENE P HODAPP TRUST &amp; GERALD C HODAPP DSCLMR TRUST</t>
  </si>
  <si>
    <t>59449 222ND LN</t>
  </si>
  <si>
    <t>MANKATO MN 56001</t>
  </si>
  <si>
    <t>01.020.2800</t>
  </si>
  <si>
    <t>TRUST FBO RYAN D PONWITH UNDER BRUCE PONWITH LVG TRUST</t>
  </si>
  <si>
    <t>SENW</t>
  </si>
  <si>
    <t>20</t>
  </si>
  <si>
    <t>01.020.5000</t>
  </si>
  <si>
    <t>JAMES M &amp; DENISE M STRUCK</t>
  </si>
  <si>
    <t>SESW</t>
  </si>
  <si>
    <t>01.020.5100</t>
  </si>
  <si>
    <t>01.020.7500</t>
  </si>
  <si>
    <t>NWSW</t>
  </si>
  <si>
    <t>SWNW</t>
  </si>
  <si>
    <t>01.020.7600</t>
  </si>
  <si>
    <t>SWSW</t>
  </si>
  <si>
    <t>01.020.7700</t>
  </si>
  <si>
    <t>01.020.7800</t>
  </si>
  <si>
    <t>MATHEW &amp; ELIZABETH R TAUER</t>
  </si>
  <si>
    <t>29838 440TH ST</t>
  </si>
  <si>
    <t>01.021.7700</t>
  </si>
  <si>
    <t>MYRON WOLF</t>
  </si>
  <si>
    <t>1068 2ND ST S</t>
  </si>
  <si>
    <t>21</t>
  </si>
  <si>
    <t>01.028.0100</t>
  </si>
  <si>
    <t>NENW</t>
  </si>
  <si>
    <t>28</t>
  </si>
  <si>
    <t>NWNW</t>
  </si>
  <si>
    <t>29</t>
  </si>
  <si>
    <t>01.028.0400</t>
  </si>
  <si>
    <t>ROBERT W &amp; SHANTEL ZIMMERMAN</t>
  </si>
  <si>
    <t>44770 BLUE GRASS RD</t>
  </si>
  <si>
    <t>LE CENTER MN 56057</t>
  </si>
  <si>
    <t>01.028.2600</t>
  </si>
  <si>
    <t>01.029.0100</t>
  </si>
  <si>
    <t>CARL OEHLER JR &amp; ROSEMARIE OEHLER</t>
  </si>
  <si>
    <t>29825 DOG CREEK RD</t>
  </si>
  <si>
    <t>01.029.0200</t>
  </si>
  <si>
    <t>THERESA M &amp; GERALD A STRUCK</t>
  </si>
  <si>
    <t>30357 440TH ST</t>
  </si>
  <si>
    <t>01.029.2500</t>
  </si>
  <si>
    <t>JAMIE E &amp; TONJA R BAKER</t>
  </si>
  <si>
    <t>29286 440TH ST</t>
  </si>
  <si>
    <t>NWNE</t>
  </si>
  <si>
    <t>44674 291ST AVE</t>
  </si>
  <si>
    <t>01.029.2900</t>
  </si>
  <si>
    <t>LYNN L &amp; DEBRA A LOEFFLER</t>
  </si>
  <si>
    <t>01.029.3000</t>
  </si>
  <si>
    <t>01.030.2500</t>
  </si>
  <si>
    <t>30</t>
  </si>
  <si>
    <t>01.999.0020</t>
  </si>
  <si>
    <t>SAVAGE LAKE CEMETERY C/O GRAYDON DICKIE</t>
  </si>
  <si>
    <t>41291 307TH AVE</t>
  </si>
  <si>
    <t>ST PETER MN 56082</t>
  </si>
  <si>
    <t>MN 99</t>
  </si>
  <si>
    <t>CR 104</t>
  </si>
  <si>
    <t>440TH ST</t>
  </si>
  <si>
    <t>TOTAL WATERSHED ACRES:</t>
  </si>
  <si>
    <t>CLEVELAND TWP RDS</t>
  </si>
  <si>
    <t>MN STATE HWYS</t>
  </si>
  <si>
    <t>LE SUEUR CTY RDS</t>
  </si>
  <si>
    <t>2151 BASSETT DRIVE</t>
  </si>
  <si>
    <t>88 SOUTH PARK AVE</t>
  </si>
  <si>
    <t>01.028.0200</t>
  </si>
  <si>
    <t>C/O SUSAN ELY 41862 271ST AVE</t>
  </si>
  <si>
    <t>DERNER FAMILY TRUST C/O MICHAEL DERNER</t>
  </si>
  <si>
    <t>3705 MAJOR AVE</t>
  </si>
  <si>
    <t>ROBBINSDALE MN 55422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</si>
</sst>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76"/>
  <sheetViews>
    <sheetView tabSelected="1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B49" sqref="B49"/>
    </sheetView>
  </sheetViews>
  <sheetFormatPr defaultRowHeight="14.4" x14ac:dyDescent="0.3"/>
  <cols>
    <col min="1" max="1" width="14.6640625" style="1" customWidth="1"/>
    <col min="2" max="2" width="55.88671875" style="1" bestFit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9" width="17.6640625" style="2" customWidth="1"/>
    <col min="10" max="10" width="17.6640625" style="2" hidden="1" customWidth="1"/>
    <col min="11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hidden="1" customWidth="1"/>
    <col min="23" max="23" width="17.6640625" style="5" hidden="1" customWidth="1"/>
    <col min="24" max="24" width="17.6640625" style="2" hidden="1" customWidth="1"/>
    <col min="25" max="25" width="17.6640625" style="5" hidden="1" customWidth="1"/>
    <col min="26" max="26" width="17.6640625" style="9" customWidth="1"/>
    <col min="27" max="27" width="17.6640625" style="5" customWidth="1"/>
    <col min="28" max="28" width="17.6640625" style="10" hidden="1" customWidth="1"/>
    <col min="29" max="29" width="17.6640625" style="5" hidden="1" customWidth="1"/>
    <col min="30" max="30" width="17.6640625" style="2" hidden="1" customWidth="1"/>
    <col min="31" max="31" width="17.6640625" style="2" customWidth="1"/>
    <col min="32" max="32" width="17.6640625" style="5" customWidth="1"/>
    <col min="33" max="33" width="17.6640625" style="9" customWidth="1"/>
    <col min="34" max="34" width="17.6640625" style="5" customWidth="1"/>
    <col min="35" max="35" width="19.6640625" style="2" hidden="1" customWidth="1"/>
    <col min="36" max="36" width="19.6640625" style="5" hidden="1" customWidth="1"/>
    <col min="37" max="37" width="17.6640625" style="3" customWidth="1"/>
    <col min="38" max="38" width="17.6640625" style="5" customWidth="1"/>
    <col min="39" max="39" width="17.6640625" style="3" customWidth="1"/>
    <col min="40" max="40" width="17.6640625" style="5" customWidth="1"/>
    <col min="41" max="41" width="17.6640625" style="2" customWidth="1"/>
    <col min="42" max="42" width="17.6640625" style="5" customWidth="1"/>
    <col min="43" max="44" width="17.6640625" style="2" customWidth="1"/>
    <col min="45" max="45" width="17.6640625" style="5" customWidth="1"/>
    <col min="46" max="46" width="17.6640625" style="11" customWidth="1"/>
    <col min="47" max="47" width="17.6640625" style="5" customWidth="1"/>
    <col min="48" max="48" width="13.6640625" style="12" hidden="1" customWidth="1"/>
    <col min="49" max="49" width="13.6640625" style="5" hidden="1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L1" s="5">
        <v>4902</v>
      </c>
      <c r="AN1" s="5">
        <v>8170</v>
      </c>
      <c r="AP1" s="5">
        <v>1</v>
      </c>
      <c r="AU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187.53</v>
      </c>
      <c r="J3" s="2">
        <f>SUM(K3:L3)</f>
        <v>28.499999670311801</v>
      </c>
      <c r="K3" s="2">
        <f t="shared" ref="K3:K30" si="0">SUM(N3,P3,R3,T3,V3,X3,Z3,AB3,AE3,AG3,AI3,AV3,AX3,AZ3,BB3,BD3)</f>
        <v>23.66999971866607</v>
      </c>
      <c r="L3" s="2">
        <f t="shared" ref="L3:L30" si="1">SUM(M3,AD3,AK3,AM3,AO3,AQ3,AR3)</f>
        <v>4.8299999516457319</v>
      </c>
      <c r="P3" s="6">
        <v>12.179999828338619</v>
      </c>
      <c r="Q3" s="5">
        <v>30131.864398062229</v>
      </c>
      <c r="R3" s="7">
        <v>11.48999989032745</v>
      </c>
      <c r="S3" s="5">
        <v>22654.904734313492</v>
      </c>
      <c r="AL3" s="5" t="str">
        <f t="shared" ref="AL3:AL30" si="2">IF(AK3&gt;0,AK3*$AL$1,"")</f>
        <v/>
      </c>
      <c r="AM3" s="3">
        <v>1.9999999552965161E-2</v>
      </c>
      <c r="AN3" s="5">
        <f t="shared" ref="AN3:AN30" si="3">IF(AM3&gt;0,AM3*$AN$1,"")</f>
        <v>163.39999634772536</v>
      </c>
      <c r="AO3" s="2">
        <v>0.98000002838671207</v>
      </c>
      <c r="AP3" s="5">
        <f t="shared" ref="AP3:AP30" si="4">IF(AO3&gt;0,AO3*$AP$1,"")</f>
        <v>0.98000002838671207</v>
      </c>
      <c r="AQ3" s="2">
        <v>1.6599999666213989</v>
      </c>
      <c r="AR3" s="2">
        <v>2.1699999570846562</v>
      </c>
      <c r="AS3" s="5">
        <f t="shared" ref="AS3" si="5">SUM(O3,Q3,S3,U3,W3,Y3,AA3,AC3,AF3,AH3,AJ3,AW3,AY3,BA3,BC3,BE3)</f>
        <v>52786.769132375717</v>
      </c>
      <c r="AT3" s="11">
        <f t="shared" ref="AT3:AT34" si="6">(AS3/$AS$73)*100</f>
        <v>6.9199384936697879</v>
      </c>
      <c r="AU3" s="5">
        <f t="shared" ref="AU3:AU61" si="7">(AT3/100)*$AU$1</f>
        <v>6919.938493669787</v>
      </c>
    </row>
    <row r="4" spans="1:57" x14ac:dyDescent="0.3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187.53</v>
      </c>
      <c r="J4" s="2">
        <f t="shared" ref="J4:J62" si="8">SUM(K4:L4)</f>
        <v>36.769999515265226</v>
      </c>
      <c r="K4" s="2">
        <f t="shared" si="0"/>
        <v>30.799999445676804</v>
      </c>
      <c r="L4" s="2">
        <f t="shared" si="1"/>
        <v>5.9700000695884228</v>
      </c>
      <c r="P4" s="6">
        <v>29.59999942779541</v>
      </c>
      <c r="Q4" s="5">
        <v>60629.628665268421</v>
      </c>
      <c r="R4" s="7">
        <v>1.200000017881393</v>
      </c>
      <c r="S4" s="5">
        <v>2249.486277557909</v>
      </c>
      <c r="AL4" s="5" t="str">
        <f t="shared" si="2"/>
        <v/>
      </c>
      <c r="AM4" s="3">
        <v>0.26000000163912768</v>
      </c>
      <c r="AN4" s="5">
        <f t="shared" si="3"/>
        <v>2124.2000133916731</v>
      </c>
      <c r="AO4" s="2">
        <v>0.84999999403953552</v>
      </c>
      <c r="AP4" s="5">
        <f t="shared" si="4"/>
        <v>0.84999999403953552</v>
      </c>
      <c r="AQ4" s="2">
        <v>1.7800000309944151</v>
      </c>
      <c r="AR4" s="2">
        <v>3.0800000429153438</v>
      </c>
      <c r="AS4" s="5">
        <f t="shared" ref="AS4:AS62" si="9">SUM(O4,Q4,S4,U4,W4,Y4,AA4,AC4,AF4,AH4,AJ4,AW4,AY4,BA4,BC4,BE4)</f>
        <v>62879.114942826331</v>
      </c>
      <c r="AT4" s="11">
        <f t="shared" si="6"/>
        <v>8.2429672263059395</v>
      </c>
      <c r="AU4" s="5">
        <f t="shared" si="7"/>
        <v>8242.9672263059383</v>
      </c>
    </row>
    <row r="5" spans="1:57" x14ac:dyDescent="0.3">
      <c r="A5" s="1" t="s">
        <v>58</v>
      </c>
      <c r="B5" s="1" t="s">
        <v>59</v>
      </c>
      <c r="C5" s="1" t="s">
        <v>60</v>
      </c>
      <c r="D5" s="1" t="s">
        <v>61</v>
      </c>
      <c r="E5" s="1" t="s">
        <v>67</v>
      </c>
      <c r="F5" s="1" t="s">
        <v>63</v>
      </c>
      <c r="G5" s="1" t="s">
        <v>64</v>
      </c>
      <c r="H5" s="1" t="s">
        <v>65</v>
      </c>
      <c r="I5" s="2">
        <v>187.53</v>
      </c>
      <c r="J5" s="2">
        <f t="shared" si="8"/>
        <v>7.6499999165534973</v>
      </c>
      <c r="K5" s="2">
        <f t="shared" si="0"/>
        <v>7.6499999165534973</v>
      </c>
      <c r="L5" s="2">
        <f t="shared" si="1"/>
        <v>0</v>
      </c>
      <c r="P5" s="6">
        <v>0.31999999284744263</v>
      </c>
      <c r="Q5" s="5">
        <v>585.43998691439629</v>
      </c>
      <c r="R5" s="7">
        <v>4.5499999523162842</v>
      </c>
      <c r="S5" s="5">
        <v>6772.1686510741711</v>
      </c>
      <c r="T5" s="8">
        <v>2.779999971389771</v>
      </c>
      <c r="U5" s="5">
        <v>1300.24122838676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9"/>
        <v>8657.8498663753271</v>
      </c>
      <c r="AT5" s="11">
        <f t="shared" si="6"/>
        <v>1.1349773730705324</v>
      </c>
      <c r="AU5" s="5">
        <f t="shared" si="7"/>
        <v>1134.9773730705324</v>
      </c>
    </row>
    <row r="6" spans="1:57" x14ac:dyDescent="0.3">
      <c r="A6" s="1" t="s">
        <v>58</v>
      </c>
      <c r="B6" s="1" t="s">
        <v>59</v>
      </c>
      <c r="C6" s="1" t="s">
        <v>60</v>
      </c>
      <c r="D6" s="1" t="s">
        <v>61</v>
      </c>
      <c r="E6" s="1" t="s">
        <v>68</v>
      </c>
      <c r="F6" s="1" t="s">
        <v>63</v>
      </c>
      <c r="G6" s="1" t="s">
        <v>64</v>
      </c>
      <c r="H6" s="1" t="s">
        <v>65</v>
      </c>
      <c r="I6" s="2">
        <v>187.53</v>
      </c>
      <c r="J6" s="2">
        <f t="shared" si="8"/>
        <v>11.450000286102295</v>
      </c>
      <c r="K6" s="2">
        <f t="shared" si="0"/>
        <v>11.450000286102295</v>
      </c>
      <c r="L6" s="2">
        <f t="shared" si="1"/>
        <v>0</v>
      </c>
      <c r="R6" s="7">
        <v>5.8000001907348633</v>
      </c>
      <c r="S6" s="5">
        <v>12032.825395703319</v>
      </c>
      <c r="T6" s="8">
        <v>5.6500000953674316</v>
      </c>
      <c r="U6" s="5">
        <v>3515.006309330463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9"/>
        <v>15547.831705033783</v>
      </c>
      <c r="AT6" s="11">
        <f t="shared" si="6"/>
        <v>2.0382008764157273</v>
      </c>
      <c r="AU6" s="5">
        <f t="shared" si="7"/>
        <v>2038.2008764157272</v>
      </c>
    </row>
    <row r="7" spans="1:5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69</v>
      </c>
      <c r="F7" s="1" t="s">
        <v>63</v>
      </c>
      <c r="G7" s="1" t="s">
        <v>64</v>
      </c>
      <c r="H7" s="1" t="s">
        <v>65</v>
      </c>
      <c r="I7" s="2">
        <v>187.53</v>
      </c>
      <c r="J7" s="2">
        <f t="shared" si="8"/>
        <v>0.24000000394880769</v>
      </c>
      <c r="K7" s="2">
        <f t="shared" si="0"/>
        <v>0</v>
      </c>
      <c r="L7" s="2">
        <f t="shared" si="1"/>
        <v>0.24000000394880769</v>
      </c>
      <c r="AL7" s="5" t="str">
        <f t="shared" si="2"/>
        <v/>
      </c>
      <c r="AN7" s="5" t="str">
        <f t="shared" si="3"/>
        <v/>
      </c>
      <c r="AO7" s="2">
        <v>9.9999997764825821E-3</v>
      </c>
      <c r="AP7" s="5">
        <f t="shared" si="4"/>
        <v>9.9999997764825821E-3</v>
      </c>
      <c r="AQ7" s="2">
        <v>0.23000000417232511</v>
      </c>
      <c r="AS7" s="5">
        <f t="shared" si="9"/>
        <v>0</v>
      </c>
      <c r="AT7" s="11">
        <f t="shared" si="6"/>
        <v>0</v>
      </c>
      <c r="AU7" s="5">
        <f t="shared" si="7"/>
        <v>0</v>
      </c>
    </row>
    <row r="8" spans="1:57" x14ac:dyDescent="0.3">
      <c r="A8" s="1" t="s">
        <v>70</v>
      </c>
      <c r="B8" s="1" t="s">
        <v>71</v>
      </c>
      <c r="C8" s="1" t="s">
        <v>72</v>
      </c>
      <c r="D8" s="1" t="s">
        <v>61</v>
      </c>
      <c r="E8" s="1" t="s">
        <v>73</v>
      </c>
      <c r="F8" s="1" t="s">
        <v>63</v>
      </c>
      <c r="G8" s="1" t="s">
        <v>64</v>
      </c>
      <c r="H8" s="1" t="s">
        <v>65</v>
      </c>
      <c r="I8" s="2">
        <v>141.87</v>
      </c>
      <c r="J8" s="2">
        <f t="shared" si="8"/>
        <v>1.9999999552965161E-2</v>
      </c>
      <c r="K8" s="2">
        <f t="shared" si="0"/>
        <v>1.9999999552965161E-2</v>
      </c>
      <c r="L8" s="2">
        <f t="shared" si="1"/>
        <v>0</v>
      </c>
      <c r="T8" s="8">
        <v>1.9999999552965161E-2</v>
      </c>
      <c r="U8" s="5">
        <v>7.1099998410791159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9"/>
        <v>7.1099998410791159</v>
      </c>
      <c r="AT8" s="11">
        <f t="shared" si="6"/>
        <v>9.3206616731716463E-4</v>
      </c>
      <c r="AU8" s="5">
        <f t="shared" si="7"/>
        <v>0.93206616731716463</v>
      </c>
    </row>
    <row r="9" spans="1:57" x14ac:dyDescent="0.3">
      <c r="A9" s="1" t="s">
        <v>70</v>
      </c>
      <c r="B9" s="1" t="s">
        <v>71</v>
      </c>
      <c r="C9" s="1" t="s">
        <v>72</v>
      </c>
      <c r="D9" s="1" t="s">
        <v>61</v>
      </c>
      <c r="E9" s="1" t="s">
        <v>74</v>
      </c>
      <c r="F9" s="1" t="s">
        <v>63</v>
      </c>
      <c r="G9" s="1" t="s">
        <v>64</v>
      </c>
      <c r="H9" s="1" t="s">
        <v>65</v>
      </c>
      <c r="I9" s="2">
        <v>141.87</v>
      </c>
      <c r="J9" s="2">
        <f t="shared" si="8"/>
        <v>29.849999338388443</v>
      </c>
      <c r="K9" s="2">
        <f t="shared" si="0"/>
        <v>29.579999327659607</v>
      </c>
      <c r="L9" s="2">
        <f t="shared" si="1"/>
        <v>0.27000001072883612</v>
      </c>
      <c r="P9" s="6">
        <v>11.439999580383301</v>
      </c>
      <c r="Q9" s="5">
        <v>20929.479232311249</v>
      </c>
      <c r="R9" s="7">
        <v>12.939999580383301</v>
      </c>
      <c r="S9" s="5">
        <v>15340.369502544399</v>
      </c>
      <c r="T9" s="8">
        <v>4.3000001907348633</v>
      </c>
      <c r="U9" s="5">
        <v>1528.6500678062439</v>
      </c>
      <c r="Z9" s="9">
        <v>0.89999997615814209</v>
      </c>
      <c r="AA9" s="5">
        <v>141.0749962627888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R9" s="2">
        <v>0.27000001072883612</v>
      </c>
      <c r="AS9" s="5">
        <f t="shared" si="9"/>
        <v>37939.573798924685</v>
      </c>
      <c r="AT9" s="11">
        <f t="shared" si="6"/>
        <v>4.9735856442780699</v>
      </c>
      <c r="AU9" s="5">
        <f t="shared" si="7"/>
        <v>4973.5856442780696</v>
      </c>
    </row>
    <row r="10" spans="1:57" x14ac:dyDescent="0.3">
      <c r="A10" s="1" t="s">
        <v>70</v>
      </c>
      <c r="B10" s="1" t="s">
        <v>71</v>
      </c>
      <c r="C10" s="1" t="s">
        <v>72</v>
      </c>
      <c r="D10" s="1" t="s">
        <v>61</v>
      </c>
      <c r="E10" s="1" t="s">
        <v>67</v>
      </c>
      <c r="F10" s="1" t="s">
        <v>63</v>
      </c>
      <c r="G10" s="1" t="s">
        <v>64</v>
      </c>
      <c r="H10" s="1" t="s">
        <v>65</v>
      </c>
      <c r="I10" s="2">
        <v>141.87</v>
      </c>
      <c r="J10" s="2">
        <f t="shared" si="8"/>
        <v>23.159999389201403</v>
      </c>
      <c r="K10" s="2">
        <f t="shared" si="0"/>
        <v>23.139999389648438</v>
      </c>
      <c r="L10" s="2">
        <f t="shared" si="1"/>
        <v>1.9999999552965161E-2</v>
      </c>
      <c r="P10" s="6">
        <v>6.3299999237060547</v>
      </c>
      <c r="Q10" s="5">
        <v>11580.734860420231</v>
      </c>
      <c r="R10" s="7">
        <v>8.6099996566772461</v>
      </c>
      <c r="S10" s="5">
        <v>10207.154592990881</v>
      </c>
      <c r="T10" s="8">
        <v>8.1999998092651367</v>
      </c>
      <c r="U10" s="5">
        <v>2915.0999321937561</v>
      </c>
      <c r="AL10" s="5" t="str">
        <f t="shared" si="2"/>
        <v/>
      </c>
      <c r="AM10" s="3">
        <v>1.9999999552965161E-2</v>
      </c>
      <c r="AN10" s="5">
        <f t="shared" si="3"/>
        <v>163.39999634772536</v>
      </c>
      <c r="AP10" s="5" t="str">
        <f t="shared" si="4"/>
        <v/>
      </c>
      <c r="AS10" s="5">
        <f t="shared" si="9"/>
        <v>24702.989385604866</v>
      </c>
      <c r="AT10" s="11">
        <f t="shared" si="6"/>
        <v>3.2383714701212636</v>
      </c>
      <c r="AU10" s="5">
        <f t="shared" si="7"/>
        <v>3238.3714701212639</v>
      </c>
    </row>
    <row r="11" spans="1:57" x14ac:dyDescent="0.3">
      <c r="A11" s="1" t="s">
        <v>75</v>
      </c>
      <c r="B11" s="1" t="s">
        <v>71</v>
      </c>
      <c r="C11" s="1" t="s">
        <v>72</v>
      </c>
      <c r="D11" s="1" t="s">
        <v>61</v>
      </c>
      <c r="E11" s="1" t="s">
        <v>74</v>
      </c>
      <c r="F11" s="1" t="s">
        <v>63</v>
      </c>
      <c r="G11" s="1" t="s">
        <v>64</v>
      </c>
      <c r="H11" s="1" t="s">
        <v>65</v>
      </c>
      <c r="I11" s="2">
        <v>5</v>
      </c>
      <c r="J11" s="2">
        <f t="shared" si="8"/>
        <v>2.4500000178813934</v>
      </c>
      <c r="K11" s="2">
        <f t="shared" si="0"/>
        <v>1.9000000059604645</v>
      </c>
      <c r="L11" s="2">
        <f t="shared" si="1"/>
        <v>0.55000001192092896</v>
      </c>
      <c r="R11" s="7">
        <v>0.54000002145767212</v>
      </c>
      <c r="S11" s="5">
        <v>640.1700254380703</v>
      </c>
      <c r="T11" s="8">
        <v>0.15999999642372131</v>
      </c>
      <c r="U11" s="5">
        <v>56.879998728632927</v>
      </c>
      <c r="Z11" s="9">
        <v>1.199999988079071</v>
      </c>
      <c r="AA11" s="5">
        <v>179.9774982333183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R11" s="2">
        <v>0.55000001192092896</v>
      </c>
      <c r="AS11" s="5">
        <f t="shared" si="9"/>
        <v>877.02752240002155</v>
      </c>
      <c r="AT11" s="11">
        <f t="shared" si="6"/>
        <v>0.1149715470754482</v>
      </c>
      <c r="AU11" s="5">
        <f t="shared" si="7"/>
        <v>114.9715470754482</v>
      </c>
    </row>
    <row r="12" spans="1:57" x14ac:dyDescent="0.3">
      <c r="A12" s="1" t="s">
        <v>76</v>
      </c>
      <c r="B12" s="1" t="s">
        <v>71</v>
      </c>
      <c r="C12" s="1" t="s">
        <v>72</v>
      </c>
      <c r="D12" s="1" t="s">
        <v>61</v>
      </c>
      <c r="E12" s="1" t="s">
        <v>66</v>
      </c>
      <c r="F12" s="1" t="s">
        <v>63</v>
      </c>
      <c r="G12" s="1" t="s">
        <v>64</v>
      </c>
      <c r="H12" s="1" t="s">
        <v>65</v>
      </c>
      <c r="I12" s="2">
        <v>33.32</v>
      </c>
      <c r="J12" s="2">
        <f t="shared" si="8"/>
        <v>3.3900000788271432</v>
      </c>
      <c r="K12" s="2">
        <f t="shared" si="0"/>
        <v>2.370000079274178</v>
      </c>
      <c r="L12" s="2">
        <f t="shared" si="1"/>
        <v>1.0199999995529652</v>
      </c>
      <c r="P12" s="6">
        <v>2.370000079274178</v>
      </c>
      <c r="Q12" s="5">
        <v>4610.340149121359</v>
      </c>
      <c r="AL12" s="5" t="str">
        <f t="shared" si="2"/>
        <v/>
      </c>
      <c r="AN12" s="5" t="str">
        <f t="shared" si="3"/>
        <v/>
      </c>
      <c r="AO12" s="2">
        <v>0.29000000655651093</v>
      </c>
      <c r="AP12" s="5">
        <f t="shared" si="4"/>
        <v>0.29000000655651093</v>
      </c>
      <c r="AQ12" s="2">
        <v>0.42999999597668648</v>
      </c>
      <c r="AR12" s="2">
        <v>0.29999999701976782</v>
      </c>
      <c r="AS12" s="5">
        <f t="shared" si="9"/>
        <v>4610.340149121359</v>
      </c>
      <c r="AT12" s="11">
        <f t="shared" si="6"/>
        <v>0.60438005188025345</v>
      </c>
      <c r="AU12" s="5">
        <f t="shared" si="7"/>
        <v>604.3800518802534</v>
      </c>
    </row>
    <row r="13" spans="1:57" x14ac:dyDescent="0.3">
      <c r="A13" s="1" t="s">
        <v>76</v>
      </c>
      <c r="B13" s="1" t="s">
        <v>71</v>
      </c>
      <c r="C13" s="1" t="s">
        <v>72</v>
      </c>
      <c r="D13" s="1" t="s">
        <v>61</v>
      </c>
      <c r="E13" s="1" t="s">
        <v>77</v>
      </c>
      <c r="F13" s="1" t="s">
        <v>63</v>
      </c>
      <c r="G13" s="1" t="s">
        <v>64</v>
      </c>
      <c r="H13" s="1" t="s">
        <v>65</v>
      </c>
      <c r="I13" s="2">
        <v>33.32</v>
      </c>
      <c r="J13" s="2">
        <f t="shared" si="8"/>
        <v>29.190000222995874</v>
      </c>
      <c r="K13" s="2">
        <f t="shared" si="0"/>
        <v>27.850000202655789</v>
      </c>
      <c r="L13" s="2">
        <f t="shared" si="1"/>
        <v>1.340000020340085</v>
      </c>
      <c r="N13" s="4">
        <v>1.610000014305115</v>
      </c>
      <c r="O13" s="5">
        <v>3735.2000331878662</v>
      </c>
      <c r="P13" s="6">
        <v>18.469999969005581</v>
      </c>
      <c r="Q13" s="5">
        <v>34723.90995310992</v>
      </c>
      <c r="R13" s="7">
        <v>7.7700002193450928</v>
      </c>
      <c r="S13" s="5">
        <v>9211.3352600336075</v>
      </c>
      <c r="AL13" s="5" t="str">
        <f t="shared" si="2"/>
        <v/>
      </c>
      <c r="AM13" s="3">
        <v>9.9999997764825821E-3</v>
      </c>
      <c r="AN13" s="5">
        <f t="shared" si="3"/>
        <v>81.699998173862696</v>
      </c>
      <c r="AO13" s="2">
        <v>0.44000000692904001</v>
      </c>
      <c r="AP13" s="5">
        <f t="shared" si="4"/>
        <v>0.44000000692904001</v>
      </c>
      <c r="AQ13" s="2">
        <v>0.61000001430511475</v>
      </c>
      <c r="AR13" s="2">
        <v>0.27999999932944769</v>
      </c>
      <c r="AS13" s="5">
        <f t="shared" si="9"/>
        <v>47670.445246331394</v>
      </c>
      <c r="AT13" s="11">
        <f t="shared" si="6"/>
        <v>6.2492278745687297</v>
      </c>
      <c r="AU13" s="5">
        <f t="shared" si="7"/>
        <v>6249.2278745687299</v>
      </c>
    </row>
    <row r="14" spans="1:57" x14ac:dyDescent="0.3">
      <c r="A14" s="1" t="s">
        <v>76</v>
      </c>
      <c r="B14" s="1" t="s">
        <v>71</v>
      </c>
      <c r="C14" s="1" t="s">
        <v>72</v>
      </c>
      <c r="D14" s="1" t="s">
        <v>61</v>
      </c>
      <c r="E14" s="1" t="s">
        <v>74</v>
      </c>
      <c r="F14" s="1" t="s">
        <v>63</v>
      </c>
      <c r="G14" s="1" t="s">
        <v>64</v>
      </c>
      <c r="H14" s="1" t="s">
        <v>65</v>
      </c>
      <c r="I14" s="2">
        <v>33.32</v>
      </c>
      <c r="J14" s="2">
        <f t="shared" si="8"/>
        <v>4.999999888241291E-2</v>
      </c>
      <c r="K14" s="2">
        <f t="shared" si="0"/>
        <v>4.999999888241291E-2</v>
      </c>
      <c r="L14" s="2">
        <f t="shared" si="1"/>
        <v>0</v>
      </c>
      <c r="P14" s="6">
        <v>2.999999932944775E-2</v>
      </c>
      <c r="Q14" s="5">
        <v>54.884998773224652</v>
      </c>
      <c r="R14" s="7">
        <v>1.9999999552965161E-2</v>
      </c>
      <c r="S14" s="5">
        <v>23.709999470040199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9"/>
        <v>78.594998243264854</v>
      </c>
      <c r="AT14" s="11">
        <f t="shared" si="6"/>
        <v>1.0303198371349164E-2</v>
      </c>
      <c r="AU14" s="5">
        <f t="shared" si="7"/>
        <v>10.303198371349165</v>
      </c>
    </row>
    <row r="15" spans="1:57" x14ac:dyDescent="0.3">
      <c r="A15" s="1" t="s">
        <v>78</v>
      </c>
      <c r="B15" s="1" t="s">
        <v>79</v>
      </c>
      <c r="C15" s="1" t="s">
        <v>80</v>
      </c>
      <c r="D15" s="1" t="s">
        <v>61</v>
      </c>
      <c r="E15" s="1" t="s">
        <v>66</v>
      </c>
      <c r="F15" s="1" t="s">
        <v>63</v>
      </c>
      <c r="G15" s="1" t="s">
        <v>64</v>
      </c>
      <c r="H15" s="1" t="s">
        <v>65</v>
      </c>
      <c r="I15" s="2">
        <v>7.02</v>
      </c>
      <c r="J15" s="2">
        <f t="shared" si="8"/>
        <v>3.9999999105930328E-2</v>
      </c>
      <c r="K15" s="2">
        <f t="shared" si="0"/>
        <v>0</v>
      </c>
      <c r="L15" s="2">
        <f t="shared" si="1"/>
        <v>3.9999999105930328E-2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R15" s="2">
        <v>3.9999999105930328E-2</v>
      </c>
      <c r="AS15" s="5">
        <f t="shared" si="9"/>
        <v>0</v>
      </c>
      <c r="AT15" s="11">
        <f t="shared" si="6"/>
        <v>0</v>
      </c>
      <c r="AU15" s="5">
        <f t="shared" si="7"/>
        <v>0</v>
      </c>
    </row>
    <row r="16" spans="1:57" x14ac:dyDescent="0.3">
      <c r="A16" s="1" t="s">
        <v>78</v>
      </c>
      <c r="B16" s="1" t="s">
        <v>79</v>
      </c>
      <c r="C16" s="1" t="s">
        <v>80</v>
      </c>
      <c r="D16" s="1" t="s">
        <v>61</v>
      </c>
      <c r="E16" s="1" t="s">
        <v>77</v>
      </c>
      <c r="F16" s="1" t="s">
        <v>63</v>
      </c>
      <c r="G16" s="1" t="s">
        <v>64</v>
      </c>
      <c r="H16" s="1" t="s">
        <v>65</v>
      </c>
      <c r="I16" s="2">
        <v>7.02</v>
      </c>
      <c r="J16" s="2">
        <f t="shared" si="8"/>
        <v>6.9699998833239079</v>
      </c>
      <c r="K16" s="2">
        <f t="shared" si="0"/>
        <v>3.399999875575304</v>
      </c>
      <c r="L16" s="2">
        <f t="shared" si="1"/>
        <v>3.5700000077486043</v>
      </c>
      <c r="N16" s="4">
        <v>9.9999997764825821E-3</v>
      </c>
      <c r="O16" s="5">
        <v>23.19999948143959</v>
      </c>
      <c r="P16" s="6">
        <v>9.9999997764825821E-3</v>
      </c>
      <c r="Q16" s="5">
        <v>18.29499959107488</v>
      </c>
      <c r="Z16" s="9">
        <v>3.3799998760223389</v>
      </c>
      <c r="AA16" s="5">
        <v>531.48223050534716</v>
      </c>
      <c r="AK16" s="3">
        <v>0.2099999934434891</v>
      </c>
      <c r="AL16" s="5">
        <f t="shared" si="2"/>
        <v>1029.4199678599837</v>
      </c>
      <c r="AN16" s="5" t="str">
        <f t="shared" si="3"/>
        <v/>
      </c>
      <c r="AO16" s="2">
        <v>0.25999999046325678</v>
      </c>
      <c r="AP16" s="5">
        <f t="shared" si="4"/>
        <v>0.25999999046325678</v>
      </c>
      <c r="AQ16" s="2">
        <v>0.63999998569488525</v>
      </c>
      <c r="AR16" s="2">
        <v>2.4600000381469731</v>
      </c>
      <c r="AS16" s="5">
        <f t="shared" si="9"/>
        <v>572.97722957786164</v>
      </c>
      <c r="AT16" s="11">
        <f t="shared" si="6"/>
        <v>7.5112897646927246E-2</v>
      </c>
      <c r="AU16" s="5">
        <f t="shared" si="7"/>
        <v>75.112897646927237</v>
      </c>
    </row>
    <row r="17" spans="1:47" x14ac:dyDescent="0.3">
      <c r="A17" s="1" t="s">
        <v>81</v>
      </c>
      <c r="B17" s="1" t="s">
        <v>71</v>
      </c>
      <c r="C17" s="1" t="s">
        <v>72</v>
      </c>
      <c r="D17" s="1" t="s">
        <v>61</v>
      </c>
      <c r="E17" s="1" t="s">
        <v>77</v>
      </c>
      <c r="F17" s="1" t="s">
        <v>63</v>
      </c>
      <c r="G17" s="1" t="s">
        <v>64</v>
      </c>
      <c r="H17" s="1" t="s">
        <v>65</v>
      </c>
      <c r="I17" s="2">
        <v>2.96</v>
      </c>
      <c r="J17" s="2">
        <f t="shared" si="8"/>
        <v>2.6600000336766247</v>
      </c>
      <c r="K17" s="2">
        <f t="shared" si="0"/>
        <v>2.6600000336766247</v>
      </c>
      <c r="L17" s="2">
        <f t="shared" si="1"/>
        <v>0</v>
      </c>
      <c r="R17" s="7">
        <v>2.0400000289082532</v>
      </c>
      <c r="S17" s="5">
        <v>2418.420034270734</v>
      </c>
      <c r="Z17" s="9">
        <v>0.62000000476837158</v>
      </c>
      <c r="AA17" s="5">
        <v>88.35000067949295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9"/>
        <v>2506.770034950227</v>
      </c>
      <c r="AT17" s="11">
        <f t="shared" si="6"/>
        <v>0.32861822658873024</v>
      </c>
      <c r="AU17" s="5">
        <f t="shared" si="7"/>
        <v>328.61822658873024</v>
      </c>
    </row>
    <row r="18" spans="1:47" x14ac:dyDescent="0.3">
      <c r="A18" s="1" t="s">
        <v>81</v>
      </c>
      <c r="B18" s="1" t="s">
        <v>71</v>
      </c>
      <c r="C18" s="1" t="s">
        <v>72</v>
      </c>
      <c r="D18" s="1" t="s">
        <v>61</v>
      </c>
      <c r="E18" s="1" t="s">
        <v>74</v>
      </c>
      <c r="F18" s="1" t="s">
        <v>63</v>
      </c>
      <c r="G18" s="1" t="s">
        <v>64</v>
      </c>
      <c r="H18" s="1" t="s">
        <v>65</v>
      </c>
      <c r="I18" s="2">
        <v>2.96</v>
      </c>
      <c r="J18" s="2">
        <f t="shared" si="8"/>
        <v>1.9999999552965161E-2</v>
      </c>
      <c r="K18" s="2">
        <f t="shared" si="0"/>
        <v>1.9999999552965161E-2</v>
      </c>
      <c r="L18" s="2">
        <f t="shared" si="1"/>
        <v>0</v>
      </c>
      <c r="R18" s="7">
        <v>1.9999999552965161E-2</v>
      </c>
      <c r="S18" s="5">
        <v>23.709999470040199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9"/>
        <v>23.709999470040199</v>
      </c>
      <c r="AT18" s="11">
        <f t="shared" si="6"/>
        <v>3.1081981472700381E-3</v>
      </c>
      <c r="AU18" s="5">
        <f t="shared" si="7"/>
        <v>3.1081981472700382</v>
      </c>
    </row>
    <row r="19" spans="1:47" x14ac:dyDescent="0.3">
      <c r="A19" s="1" t="s">
        <v>82</v>
      </c>
      <c r="B19" s="1" t="s">
        <v>83</v>
      </c>
      <c r="C19" s="1" t="s">
        <v>84</v>
      </c>
      <c r="D19" s="1" t="s">
        <v>85</v>
      </c>
      <c r="E19" s="1" t="s">
        <v>73</v>
      </c>
      <c r="F19" s="1" t="s">
        <v>63</v>
      </c>
      <c r="G19" s="1" t="s">
        <v>64</v>
      </c>
      <c r="H19" s="1" t="s">
        <v>65</v>
      </c>
      <c r="I19" s="2">
        <v>90.84</v>
      </c>
      <c r="J19" s="2">
        <f t="shared" si="8"/>
        <v>1.279999971389771</v>
      </c>
      <c r="K19" s="2">
        <f t="shared" si="0"/>
        <v>1.279999971389771</v>
      </c>
      <c r="L19" s="2">
        <f t="shared" si="1"/>
        <v>0</v>
      </c>
      <c r="T19" s="8">
        <v>1.279999971389771</v>
      </c>
      <c r="U19" s="5">
        <v>455.03998982906342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9"/>
        <v>455.03998982906342</v>
      </c>
      <c r="AT19" s="11">
        <f t="shared" si="6"/>
        <v>5.9652234708298536E-2</v>
      </c>
      <c r="AU19" s="5">
        <f t="shared" si="7"/>
        <v>59.652234708298536</v>
      </c>
    </row>
    <row r="20" spans="1:47" x14ac:dyDescent="0.3">
      <c r="A20" s="1" t="s">
        <v>86</v>
      </c>
      <c r="B20" s="1" t="s">
        <v>87</v>
      </c>
      <c r="C20" s="1" t="s">
        <v>60</v>
      </c>
      <c r="D20" s="1" t="s">
        <v>61</v>
      </c>
      <c r="E20" s="1" t="s">
        <v>88</v>
      </c>
      <c r="F20" s="1" t="s">
        <v>89</v>
      </c>
      <c r="G20" s="1" t="s">
        <v>64</v>
      </c>
      <c r="H20" s="1" t="s">
        <v>65</v>
      </c>
      <c r="I20" s="2">
        <v>109.02</v>
      </c>
      <c r="J20" s="2">
        <f t="shared" si="8"/>
        <v>2.9999999329447743E-2</v>
      </c>
      <c r="K20" s="2">
        <f t="shared" si="0"/>
        <v>2.9999999329447743E-2</v>
      </c>
      <c r="L20" s="2">
        <f t="shared" si="1"/>
        <v>0</v>
      </c>
      <c r="R20" s="7">
        <v>9.9999997764825821E-3</v>
      </c>
      <c r="S20" s="5">
        <v>11.854999735020099</v>
      </c>
      <c r="T20" s="8">
        <v>1.9999999552965161E-2</v>
      </c>
      <c r="U20" s="5">
        <v>7.1099998410791159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9"/>
        <v>18.964999576099217</v>
      </c>
      <c r="AT20" s="11">
        <f t="shared" si="6"/>
        <v>2.4861652409521838E-3</v>
      </c>
      <c r="AU20" s="5">
        <f t="shared" si="7"/>
        <v>2.4861652409521837</v>
      </c>
    </row>
    <row r="21" spans="1:47" x14ac:dyDescent="0.3">
      <c r="A21" s="1" t="s">
        <v>86</v>
      </c>
      <c r="B21" s="1" t="s">
        <v>87</v>
      </c>
      <c r="C21" s="1" t="s">
        <v>60</v>
      </c>
      <c r="D21" s="1" t="s">
        <v>61</v>
      </c>
      <c r="E21" s="1" t="s">
        <v>73</v>
      </c>
      <c r="F21" s="1" t="s">
        <v>89</v>
      </c>
      <c r="G21" s="1" t="s">
        <v>64</v>
      </c>
      <c r="H21" s="1" t="s">
        <v>65</v>
      </c>
      <c r="I21" s="2">
        <v>109.02</v>
      </c>
      <c r="J21" s="2">
        <f t="shared" si="8"/>
        <v>0.92000000551342964</v>
      </c>
      <c r="K21" s="2">
        <f t="shared" si="0"/>
        <v>0.92000000551342964</v>
      </c>
      <c r="L21" s="2">
        <f t="shared" si="1"/>
        <v>0</v>
      </c>
      <c r="P21" s="6">
        <v>1.9999999552965161E-2</v>
      </c>
      <c r="Q21" s="5">
        <v>36.589999182149768</v>
      </c>
      <c r="R21" s="7">
        <v>0.34000000357627869</v>
      </c>
      <c r="S21" s="5">
        <v>403.07000423967838</v>
      </c>
      <c r="T21" s="8">
        <v>0.56000000238418579</v>
      </c>
      <c r="U21" s="5">
        <v>199.08000084757799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9"/>
        <v>638.7400042694062</v>
      </c>
      <c r="AT21" s="11">
        <f t="shared" si="6"/>
        <v>8.3733890435808533E-2</v>
      </c>
      <c r="AU21" s="5">
        <f t="shared" si="7"/>
        <v>83.733890435808533</v>
      </c>
    </row>
    <row r="22" spans="1:47" x14ac:dyDescent="0.3">
      <c r="A22" s="1" t="s">
        <v>86</v>
      </c>
      <c r="B22" s="1" t="s">
        <v>87</v>
      </c>
      <c r="C22" s="1" t="s">
        <v>60</v>
      </c>
      <c r="D22" s="1" t="s">
        <v>61</v>
      </c>
      <c r="E22" s="1" t="s">
        <v>74</v>
      </c>
      <c r="F22" s="1" t="s">
        <v>89</v>
      </c>
      <c r="G22" s="1" t="s">
        <v>64</v>
      </c>
      <c r="H22" s="1" t="s">
        <v>65</v>
      </c>
      <c r="I22" s="2">
        <v>109.02</v>
      </c>
      <c r="J22" s="2">
        <f t="shared" si="8"/>
        <v>0.9999999888241291</v>
      </c>
      <c r="K22" s="2">
        <f t="shared" si="0"/>
        <v>0.9999999888241291</v>
      </c>
      <c r="L22" s="2">
        <f t="shared" si="1"/>
        <v>0</v>
      </c>
      <c r="P22" s="6">
        <v>5.000000074505806E-2</v>
      </c>
      <c r="Q22" s="5">
        <v>91.47500136308372</v>
      </c>
      <c r="R22" s="7">
        <v>0.94999998807907104</v>
      </c>
      <c r="S22" s="5">
        <v>1126.224985867739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S22" s="5">
        <f t="shared" si="9"/>
        <v>1217.6999872308227</v>
      </c>
      <c r="AT22" s="11">
        <f t="shared" si="6"/>
        <v>0.15963108092955075</v>
      </c>
      <c r="AU22" s="5">
        <f t="shared" si="7"/>
        <v>159.63108092955073</v>
      </c>
    </row>
    <row r="23" spans="1:47" x14ac:dyDescent="0.3">
      <c r="A23" s="1" t="s">
        <v>86</v>
      </c>
      <c r="B23" s="1" t="s">
        <v>87</v>
      </c>
      <c r="C23" s="1" t="s">
        <v>60</v>
      </c>
      <c r="D23" s="1" t="s">
        <v>61</v>
      </c>
      <c r="E23" s="1" t="s">
        <v>67</v>
      </c>
      <c r="F23" s="1" t="s">
        <v>89</v>
      </c>
      <c r="G23" s="1" t="s">
        <v>64</v>
      </c>
      <c r="H23" s="1" t="s">
        <v>65</v>
      </c>
      <c r="I23" s="2">
        <v>109.02</v>
      </c>
      <c r="J23" s="2">
        <f t="shared" si="8"/>
        <v>38.15000057220459</v>
      </c>
      <c r="K23" s="2">
        <f t="shared" si="0"/>
        <v>38.15000057220459</v>
      </c>
      <c r="L23" s="2">
        <f t="shared" si="1"/>
        <v>0</v>
      </c>
      <c r="P23" s="6">
        <v>11.77000045776367</v>
      </c>
      <c r="Q23" s="5">
        <v>21533.215837478641</v>
      </c>
      <c r="R23" s="7">
        <v>11.35000038146973</v>
      </c>
      <c r="S23" s="5">
        <v>13455.425452232361</v>
      </c>
      <c r="T23" s="8">
        <v>15.02999973297119</v>
      </c>
      <c r="U23" s="5">
        <v>5343.1649050712595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9"/>
        <v>40331.806194782257</v>
      </c>
      <c r="AT23" s="11">
        <f t="shared" si="6"/>
        <v>5.2871888693662594</v>
      </c>
      <c r="AU23" s="5">
        <f t="shared" si="7"/>
        <v>5287.1888693662595</v>
      </c>
    </row>
    <row r="24" spans="1:47" x14ac:dyDescent="0.3">
      <c r="A24" s="1" t="s">
        <v>86</v>
      </c>
      <c r="B24" s="1" t="s">
        <v>87</v>
      </c>
      <c r="C24" s="1" t="s">
        <v>60</v>
      </c>
      <c r="D24" s="1" t="s">
        <v>61</v>
      </c>
      <c r="E24" s="1" t="s">
        <v>68</v>
      </c>
      <c r="F24" s="1" t="s">
        <v>89</v>
      </c>
      <c r="G24" s="1" t="s">
        <v>64</v>
      </c>
      <c r="H24" s="1" t="s">
        <v>65</v>
      </c>
      <c r="I24" s="2">
        <v>109.02</v>
      </c>
      <c r="J24" s="2">
        <f t="shared" si="8"/>
        <v>6.4500000476837158</v>
      </c>
      <c r="K24" s="2">
        <f t="shared" si="0"/>
        <v>6.4500000476837158</v>
      </c>
      <c r="L24" s="2">
        <f t="shared" si="1"/>
        <v>0</v>
      </c>
      <c r="R24" s="7">
        <v>3.8900001049041748</v>
      </c>
      <c r="S24" s="5">
        <v>4611.5951243638992</v>
      </c>
      <c r="T24" s="8">
        <v>2.559999942779541</v>
      </c>
      <c r="U24" s="5">
        <v>910.07997965812683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9"/>
        <v>5521.6751040220261</v>
      </c>
      <c r="AT24" s="11">
        <f t="shared" si="6"/>
        <v>0.72384903887639185</v>
      </c>
      <c r="AU24" s="5">
        <f t="shared" si="7"/>
        <v>723.84903887639189</v>
      </c>
    </row>
    <row r="25" spans="1:47" x14ac:dyDescent="0.3">
      <c r="A25" s="1" t="s">
        <v>90</v>
      </c>
      <c r="B25" s="1" t="s">
        <v>91</v>
      </c>
      <c r="C25" s="1" t="s">
        <v>72</v>
      </c>
      <c r="D25" s="1" t="s">
        <v>61</v>
      </c>
      <c r="E25" s="1" t="s">
        <v>92</v>
      </c>
      <c r="F25" s="1" t="s">
        <v>89</v>
      </c>
      <c r="G25" s="1" t="s">
        <v>64</v>
      </c>
      <c r="H25" s="1" t="s">
        <v>65</v>
      </c>
      <c r="I25" s="2">
        <v>39</v>
      </c>
      <c r="J25" s="2">
        <f t="shared" si="8"/>
        <v>6.9999998435378075E-2</v>
      </c>
      <c r="K25" s="2">
        <f t="shared" si="0"/>
        <v>6.9999998435378075E-2</v>
      </c>
      <c r="L25" s="2">
        <f t="shared" si="1"/>
        <v>0</v>
      </c>
      <c r="P25" s="6">
        <v>2.999999932944775E-2</v>
      </c>
      <c r="Q25" s="5">
        <v>54.884999999999998</v>
      </c>
      <c r="R25" s="7">
        <v>1.9999999552965161E-2</v>
      </c>
      <c r="S25" s="5">
        <v>23.71</v>
      </c>
      <c r="T25" s="8">
        <v>1.9999999552965161E-2</v>
      </c>
      <c r="U25" s="5">
        <v>7.11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9"/>
        <v>85.704999999999998</v>
      </c>
      <c r="AT25" s="11">
        <f t="shared" si="6"/>
        <v>1.1235264789794065E-2</v>
      </c>
      <c r="AU25" s="5">
        <f t="shared" si="7"/>
        <v>11.235264789794066</v>
      </c>
    </row>
    <row r="26" spans="1:47" x14ac:dyDescent="0.3">
      <c r="A26" s="1" t="s">
        <v>90</v>
      </c>
      <c r="B26" s="1" t="s">
        <v>91</v>
      </c>
      <c r="C26" s="1" t="s">
        <v>72</v>
      </c>
      <c r="D26" s="1" t="s">
        <v>61</v>
      </c>
      <c r="E26" s="1" t="s">
        <v>74</v>
      </c>
      <c r="F26" s="1" t="s">
        <v>89</v>
      </c>
      <c r="G26" s="1" t="s">
        <v>64</v>
      </c>
      <c r="H26" s="1" t="s">
        <v>65</v>
      </c>
      <c r="I26" s="2">
        <v>39</v>
      </c>
      <c r="J26" s="2">
        <f t="shared" si="8"/>
        <v>38.860000371932983</v>
      </c>
      <c r="K26" s="2">
        <f t="shared" si="0"/>
        <v>36.220000267028809</v>
      </c>
      <c r="L26" s="2">
        <f t="shared" si="1"/>
        <v>2.6400001049041748</v>
      </c>
      <c r="P26" s="6">
        <v>9.7899999618530273</v>
      </c>
      <c r="Q26" s="5">
        <v>17910.805</v>
      </c>
      <c r="R26" s="7">
        <v>17.409999847412109</v>
      </c>
      <c r="S26" s="5">
        <v>20639.555</v>
      </c>
      <c r="T26" s="8">
        <v>9.0200004577636719</v>
      </c>
      <c r="U26" s="5">
        <v>3206.61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R26" s="2">
        <v>2.6400001049041748</v>
      </c>
      <c r="AS26" s="5">
        <f t="shared" si="9"/>
        <v>41756.97</v>
      </c>
      <c r="AT26" s="11">
        <f t="shared" si="6"/>
        <v>5.4740168574702421</v>
      </c>
      <c r="AU26" s="5">
        <f t="shared" si="7"/>
        <v>5474.016857470242</v>
      </c>
    </row>
    <row r="27" spans="1:47" x14ac:dyDescent="0.3">
      <c r="A27" s="1" t="s">
        <v>90</v>
      </c>
      <c r="B27" s="1" t="s">
        <v>91</v>
      </c>
      <c r="C27" s="1" t="s">
        <v>72</v>
      </c>
      <c r="D27" s="1" t="s">
        <v>61</v>
      </c>
      <c r="E27" s="1" t="s">
        <v>67</v>
      </c>
      <c r="F27" s="1" t="s">
        <v>89</v>
      </c>
      <c r="G27" s="1" t="s">
        <v>64</v>
      </c>
      <c r="H27" s="1" t="s">
        <v>65</v>
      </c>
      <c r="I27" s="2">
        <v>39</v>
      </c>
      <c r="J27" s="2">
        <f t="shared" si="8"/>
        <v>5.9999998658895493E-2</v>
      </c>
      <c r="K27" s="2">
        <f t="shared" si="0"/>
        <v>5.9999998658895493E-2</v>
      </c>
      <c r="L27" s="2">
        <f t="shared" si="1"/>
        <v>0</v>
      </c>
      <c r="P27" s="6">
        <v>5.9999998658895493E-2</v>
      </c>
      <c r="Q27" s="5">
        <v>109.77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S27" s="5">
        <f t="shared" si="9"/>
        <v>109.77</v>
      </c>
      <c r="AT27" s="11">
        <f t="shared" si="6"/>
        <v>1.4390000769799833E-2</v>
      </c>
      <c r="AU27" s="5">
        <f t="shared" si="7"/>
        <v>14.390000769799833</v>
      </c>
    </row>
    <row r="28" spans="1:47" x14ac:dyDescent="0.3">
      <c r="A28" s="1" t="s">
        <v>93</v>
      </c>
      <c r="B28" s="1" t="s">
        <v>59</v>
      </c>
      <c r="C28" s="1" t="s">
        <v>60</v>
      </c>
      <c r="D28" s="1" t="s">
        <v>61</v>
      </c>
      <c r="E28" s="1" t="s">
        <v>66</v>
      </c>
      <c r="F28" s="1" t="s">
        <v>89</v>
      </c>
      <c r="G28" s="1" t="s">
        <v>64</v>
      </c>
      <c r="H28" s="1" t="s">
        <v>65</v>
      </c>
      <c r="I28" s="2">
        <v>80</v>
      </c>
      <c r="J28" s="2">
        <f t="shared" si="8"/>
        <v>16.39000034332275</v>
      </c>
      <c r="K28" s="2">
        <f>SUM(N28,P28,R28,T28,V28,X28,Z28,AB28,AE28,AG28,AI28,AV28,AX28,AZ28,BB28,BD28)</f>
        <v>16.39000034332275</v>
      </c>
      <c r="L28" s="2">
        <f t="shared" si="1"/>
        <v>0</v>
      </c>
      <c r="R28" s="7">
        <v>3</v>
      </c>
      <c r="S28" s="5">
        <v>3556.5</v>
      </c>
      <c r="T28" s="8">
        <v>13.39000034332275</v>
      </c>
      <c r="U28" s="5">
        <v>4760.145122051239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S28" s="5">
        <f t="shared" si="9"/>
        <v>8316.645122051239</v>
      </c>
      <c r="AT28" s="11">
        <f t="shared" si="6"/>
        <v>1.0902480614782668</v>
      </c>
      <c r="AU28" s="5">
        <f t="shared" si="7"/>
        <v>1090.2480614782669</v>
      </c>
    </row>
    <row r="29" spans="1:47" x14ac:dyDescent="0.3">
      <c r="A29" s="1" t="s">
        <v>93</v>
      </c>
      <c r="B29" s="1" t="s">
        <v>59</v>
      </c>
      <c r="C29" s="1" t="s">
        <v>60</v>
      </c>
      <c r="D29" s="1" t="s">
        <v>61</v>
      </c>
      <c r="E29" s="1" t="s">
        <v>77</v>
      </c>
      <c r="F29" s="1" t="s">
        <v>89</v>
      </c>
      <c r="G29" s="1" t="s">
        <v>64</v>
      </c>
      <c r="H29" s="1" t="s">
        <v>65</v>
      </c>
      <c r="I29" s="2">
        <v>80</v>
      </c>
      <c r="J29" s="2">
        <f t="shared" si="8"/>
        <v>37.329999861717219</v>
      </c>
      <c r="K29" s="2">
        <f t="shared" si="0"/>
        <v>35.679999885559077</v>
      </c>
      <c r="L29" s="2">
        <f t="shared" si="1"/>
        <v>1.6499999761581421</v>
      </c>
      <c r="R29" s="7">
        <v>24.81</v>
      </c>
      <c r="S29" s="5">
        <v>29412.254999999994</v>
      </c>
      <c r="T29" s="8">
        <v>10.86999988555908</v>
      </c>
      <c r="U29" s="5">
        <v>3864.2849593162541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1.6499999761581421</v>
      </c>
      <c r="AS29" s="5">
        <f t="shared" si="9"/>
        <v>33276.539959316251</v>
      </c>
      <c r="AT29" s="11">
        <f t="shared" si="6"/>
        <v>4.3622978557969914</v>
      </c>
      <c r="AU29" s="5">
        <f t="shared" si="7"/>
        <v>4362.2978557969909</v>
      </c>
    </row>
    <row r="30" spans="1:47" x14ac:dyDescent="0.3">
      <c r="A30" s="1" t="s">
        <v>94</v>
      </c>
      <c r="B30" s="1" t="s">
        <v>59</v>
      </c>
      <c r="C30" s="1" t="s">
        <v>60</v>
      </c>
      <c r="D30" s="1" t="s">
        <v>61</v>
      </c>
      <c r="E30" s="1" t="s">
        <v>95</v>
      </c>
      <c r="F30" s="1" t="s">
        <v>89</v>
      </c>
      <c r="G30" s="1" t="s">
        <v>64</v>
      </c>
      <c r="H30" s="1" t="s">
        <v>65</v>
      </c>
      <c r="I30" s="2">
        <v>118</v>
      </c>
      <c r="J30" s="2">
        <f t="shared" si="8"/>
        <v>33.55999962426722</v>
      </c>
      <c r="K30" s="2">
        <f t="shared" si="0"/>
        <v>26.959999561309814</v>
      </c>
      <c r="L30" s="2">
        <f t="shared" si="1"/>
        <v>6.600000062957406</v>
      </c>
      <c r="N30" s="4">
        <v>5.5900001525878906</v>
      </c>
      <c r="O30" s="5">
        <v>12968.80035400391</v>
      </c>
      <c r="P30" s="6">
        <v>7.4899997711181641</v>
      </c>
      <c r="Q30" s="5">
        <v>13702.954581260679</v>
      </c>
      <c r="R30" s="7">
        <v>12.069999694824221</v>
      </c>
      <c r="S30" s="5">
        <v>14308.98463821411</v>
      </c>
      <c r="T30" s="8">
        <v>1.809999942779541</v>
      </c>
      <c r="U30" s="5">
        <v>643.45497965812683</v>
      </c>
      <c r="AL30" s="5" t="str">
        <f t="shared" si="2"/>
        <v/>
      </c>
      <c r="AM30" s="3">
        <v>0.40999999642372131</v>
      </c>
      <c r="AN30" s="5">
        <f t="shared" si="3"/>
        <v>3349.6999707818031</v>
      </c>
      <c r="AO30" s="2">
        <v>9.9999997764825821E-3</v>
      </c>
      <c r="AP30" s="5">
        <f t="shared" si="4"/>
        <v>9.9999997764825821E-3</v>
      </c>
      <c r="AQ30" s="2">
        <v>0.72000002861022949</v>
      </c>
      <c r="AR30" s="2">
        <v>5.4600000381469727</v>
      </c>
      <c r="AS30" s="5">
        <f t="shared" si="9"/>
        <v>41624.194553136826</v>
      </c>
      <c r="AT30" s="11">
        <f t="shared" si="6"/>
        <v>5.4566110199684514</v>
      </c>
      <c r="AU30" s="5">
        <f t="shared" si="7"/>
        <v>5456.6110199684517</v>
      </c>
    </row>
    <row r="31" spans="1:47" x14ac:dyDescent="0.3">
      <c r="A31" s="1" t="s">
        <v>94</v>
      </c>
      <c r="B31" s="1" t="s">
        <v>59</v>
      </c>
      <c r="C31" s="1" t="s">
        <v>60</v>
      </c>
      <c r="D31" s="1" t="s">
        <v>61</v>
      </c>
      <c r="E31" s="1" t="s">
        <v>96</v>
      </c>
      <c r="F31" s="1" t="s">
        <v>89</v>
      </c>
      <c r="G31" s="1" t="s">
        <v>64</v>
      </c>
      <c r="H31" s="1" t="s">
        <v>65</v>
      </c>
      <c r="I31" s="2">
        <v>118</v>
      </c>
      <c r="J31" s="2">
        <f t="shared" si="8"/>
        <v>3.1099998950958256</v>
      </c>
      <c r="K31" s="2">
        <f t="shared" ref="K31:K61" si="10">SUM(N31,P31,R31,T31,V31,X31,Z31,AB31,AE31,AG31,AI31,AV31,AX31,AZ31,BB31,BD31)</f>
        <v>2.5799999237060551</v>
      </c>
      <c r="L31" s="2">
        <f t="shared" ref="L31:L61" si="11">SUM(M31,AD31,AK31,AM31,AO31,AQ31,AR31)</f>
        <v>0.52999997138977051</v>
      </c>
      <c r="R31" s="7">
        <v>2.5799999237060551</v>
      </c>
      <c r="S31" s="5">
        <v>3058.5899095535278</v>
      </c>
      <c r="AL31" s="5" t="str">
        <f t="shared" ref="AL31:AL61" si="12">IF(AK31&gt;0,AK31*$AL$1,"")</f>
        <v/>
      </c>
      <c r="AN31" s="5" t="str">
        <f t="shared" ref="AN31:AN61" si="13">IF(AM31&gt;0,AM31*$AN$1,"")</f>
        <v/>
      </c>
      <c r="AP31" s="5" t="str">
        <f t="shared" ref="AP31:AP61" si="14">IF(AO31&gt;0,AO31*$AP$1,"")</f>
        <v/>
      </c>
      <c r="AR31" s="2">
        <v>0.52999997138977051</v>
      </c>
      <c r="AS31" s="5">
        <f t="shared" si="9"/>
        <v>3058.5899095535278</v>
      </c>
      <c r="AT31" s="11">
        <f t="shared" si="6"/>
        <v>0.4009575581030998</v>
      </c>
      <c r="AU31" s="5">
        <f t="shared" si="7"/>
        <v>400.95755810309981</v>
      </c>
    </row>
    <row r="32" spans="1:47" x14ac:dyDescent="0.3">
      <c r="A32" s="1" t="s">
        <v>94</v>
      </c>
      <c r="B32" s="1" t="s">
        <v>59</v>
      </c>
      <c r="C32" s="1" t="s">
        <v>60</v>
      </c>
      <c r="D32" s="1" t="s">
        <v>61</v>
      </c>
      <c r="E32" s="1" t="s">
        <v>88</v>
      </c>
      <c r="F32" s="1" t="s">
        <v>89</v>
      </c>
      <c r="G32" s="1" t="s">
        <v>64</v>
      </c>
      <c r="H32" s="1" t="s">
        <v>65</v>
      </c>
      <c r="I32" s="2">
        <v>118</v>
      </c>
      <c r="J32" s="2">
        <f t="shared" si="8"/>
        <v>9.9900000286102291</v>
      </c>
      <c r="K32" s="2">
        <f t="shared" si="10"/>
        <v>9.9900000286102291</v>
      </c>
      <c r="L32" s="2">
        <f t="shared" si="11"/>
        <v>0</v>
      </c>
      <c r="R32" s="7">
        <v>8.02</v>
      </c>
      <c r="S32" s="5">
        <v>9507.7099999999991</v>
      </c>
      <c r="T32" s="8">
        <v>1.970000028610229</v>
      </c>
      <c r="U32" s="5">
        <v>700.33501017093658</v>
      </c>
      <c r="AL32" s="5" t="str">
        <f t="shared" si="12"/>
        <v/>
      </c>
      <c r="AN32" s="5" t="str">
        <f t="shared" si="13"/>
        <v/>
      </c>
      <c r="AP32" s="5" t="str">
        <f t="shared" si="14"/>
        <v/>
      </c>
      <c r="AS32" s="5">
        <f t="shared" si="9"/>
        <v>10208.045010170936</v>
      </c>
      <c r="AT32" s="11">
        <f t="shared" si="6"/>
        <v>1.3381960057803688</v>
      </c>
      <c r="AU32" s="5">
        <f t="shared" si="7"/>
        <v>1338.1960057803688</v>
      </c>
    </row>
    <row r="33" spans="1:47" x14ac:dyDescent="0.3">
      <c r="A33" s="1" t="s">
        <v>94</v>
      </c>
      <c r="B33" s="1" t="s">
        <v>59</v>
      </c>
      <c r="C33" s="1" t="s">
        <v>60</v>
      </c>
      <c r="D33" s="1" t="s">
        <v>61</v>
      </c>
      <c r="E33" s="1" t="s">
        <v>73</v>
      </c>
      <c r="F33" s="1" t="s">
        <v>89</v>
      </c>
      <c r="G33" s="1" t="s">
        <v>64</v>
      </c>
      <c r="H33" s="1" t="s">
        <v>65</v>
      </c>
      <c r="I33" s="2">
        <v>118</v>
      </c>
      <c r="J33" s="2">
        <f t="shared" si="8"/>
        <v>37.720001339912415</v>
      </c>
      <c r="K33" s="2">
        <f t="shared" si="10"/>
        <v>37.240001320838928</v>
      </c>
      <c r="L33" s="2">
        <f t="shared" si="11"/>
        <v>0.48000001907348644</v>
      </c>
      <c r="N33" s="4">
        <v>1.370000004768372</v>
      </c>
      <c r="O33" s="5">
        <v>3178.4000110626221</v>
      </c>
      <c r="P33" s="6">
        <v>15.52000045776367</v>
      </c>
      <c r="Q33" s="5">
        <v>28393.840837478641</v>
      </c>
      <c r="R33" s="7">
        <v>19.29000091552734</v>
      </c>
      <c r="S33" s="5">
        <v>22868.29608535767</v>
      </c>
      <c r="T33" s="8">
        <v>1.059999942779541</v>
      </c>
      <c r="U33" s="5">
        <v>376.82997965812677</v>
      </c>
      <c r="AL33" s="5" t="str">
        <f t="shared" si="12"/>
        <v/>
      </c>
      <c r="AM33" s="3">
        <v>0.1800000071525574</v>
      </c>
      <c r="AN33" s="5">
        <f t="shared" si="13"/>
        <v>1470.600058436394</v>
      </c>
      <c r="AP33" s="5" t="str">
        <f t="shared" si="14"/>
        <v/>
      </c>
      <c r="AQ33" s="2">
        <v>0.30000001192092901</v>
      </c>
      <c r="AS33" s="5">
        <f t="shared" si="9"/>
        <v>54817.36691355706</v>
      </c>
      <c r="AT33" s="11">
        <f t="shared" si="6"/>
        <v>7.1861342086588857</v>
      </c>
      <c r="AU33" s="5">
        <f t="shared" si="7"/>
        <v>7186.1342086588857</v>
      </c>
    </row>
    <row r="34" spans="1:47" x14ac:dyDescent="0.3">
      <c r="A34" s="1" t="s">
        <v>97</v>
      </c>
      <c r="B34" s="1" t="s">
        <v>59</v>
      </c>
      <c r="C34" s="1" t="s">
        <v>60</v>
      </c>
      <c r="D34" s="1" t="s">
        <v>61</v>
      </c>
      <c r="E34" s="1" t="s">
        <v>98</v>
      </c>
      <c r="F34" s="1" t="s">
        <v>89</v>
      </c>
      <c r="G34" s="1" t="s">
        <v>64</v>
      </c>
      <c r="H34" s="1" t="s">
        <v>65</v>
      </c>
      <c r="I34" s="2">
        <v>39.94</v>
      </c>
      <c r="J34" s="2">
        <f t="shared" si="8"/>
        <v>3.1299999691545959</v>
      </c>
      <c r="K34" s="2">
        <f t="shared" si="10"/>
        <v>2.9699999690055843</v>
      </c>
      <c r="L34" s="2">
        <f t="shared" si="11"/>
        <v>0.16000000014901161</v>
      </c>
      <c r="N34" s="4">
        <v>0.5899999737739563</v>
      </c>
      <c r="O34" s="5">
        <v>1368.7999391555791</v>
      </c>
      <c r="P34" s="6">
        <v>0.75</v>
      </c>
      <c r="Q34" s="5">
        <v>1372.125</v>
      </c>
      <c r="R34" s="7">
        <v>1.629999995231628</v>
      </c>
      <c r="S34" s="5">
        <v>1932.364994347095</v>
      </c>
      <c r="AL34" s="5" t="str">
        <f t="shared" si="12"/>
        <v/>
      </c>
      <c r="AM34" s="3">
        <v>5.000000074505806E-2</v>
      </c>
      <c r="AN34" s="5">
        <f t="shared" si="13"/>
        <v>408.50000608712435</v>
      </c>
      <c r="AP34" s="5" t="str">
        <f t="shared" si="14"/>
        <v/>
      </c>
      <c r="AQ34" s="2">
        <v>5.000000074505806E-2</v>
      </c>
      <c r="AR34" s="2">
        <v>5.9999998658895493E-2</v>
      </c>
      <c r="AS34" s="5">
        <f t="shared" si="9"/>
        <v>4673.2899335026741</v>
      </c>
      <c r="AT34" s="11">
        <f t="shared" si="6"/>
        <v>0.61263228332514608</v>
      </c>
      <c r="AU34" s="5">
        <f t="shared" si="7"/>
        <v>612.63228332514609</v>
      </c>
    </row>
    <row r="35" spans="1:47" x14ac:dyDescent="0.3">
      <c r="A35" s="1" t="s">
        <v>97</v>
      </c>
      <c r="B35" s="1" t="s">
        <v>59</v>
      </c>
      <c r="C35" s="1" t="s">
        <v>60</v>
      </c>
      <c r="D35" s="1" t="s">
        <v>61</v>
      </c>
      <c r="E35" s="1" t="s">
        <v>73</v>
      </c>
      <c r="F35" s="1" t="s">
        <v>89</v>
      </c>
      <c r="G35" s="1" t="s">
        <v>64</v>
      </c>
      <c r="H35" s="1" t="s">
        <v>65</v>
      </c>
      <c r="I35" s="2">
        <v>39.94</v>
      </c>
      <c r="J35" s="2">
        <f t="shared" si="8"/>
        <v>8.9999997988343239E-2</v>
      </c>
      <c r="K35" s="2">
        <f t="shared" si="10"/>
        <v>5.9999998658895493E-2</v>
      </c>
      <c r="L35" s="2">
        <f t="shared" si="11"/>
        <v>2.999999932944775E-2</v>
      </c>
      <c r="P35" s="6">
        <v>3.9999999105930328E-2</v>
      </c>
      <c r="Q35" s="5">
        <v>73.179998364299536</v>
      </c>
      <c r="R35" s="7">
        <v>1.9999999552965161E-2</v>
      </c>
      <c r="S35" s="5">
        <v>23.709999470040199</v>
      </c>
      <c r="AL35" s="5" t="str">
        <f t="shared" si="12"/>
        <v/>
      </c>
      <c r="AN35" s="5" t="str">
        <f t="shared" si="13"/>
        <v/>
      </c>
      <c r="AP35" s="5" t="str">
        <f t="shared" si="14"/>
        <v/>
      </c>
      <c r="AQ35" s="2">
        <v>2.999999932944775E-2</v>
      </c>
      <c r="AS35" s="5">
        <f t="shared" si="9"/>
        <v>96.889997834339738</v>
      </c>
      <c r="AT35" s="11">
        <f t="shared" ref="AT35:AT62" si="15">(AS35/$AS$73)*100</f>
        <v>1.2701531779375538E-2</v>
      </c>
      <c r="AU35" s="5">
        <f t="shared" si="7"/>
        <v>12.701531779375538</v>
      </c>
    </row>
    <row r="36" spans="1:47" x14ac:dyDescent="0.3">
      <c r="A36" s="1" t="s">
        <v>97</v>
      </c>
      <c r="B36" s="1" t="s">
        <v>59</v>
      </c>
      <c r="C36" s="1" t="s">
        <v>60</v>
      </c>
      <c r="D36" s="1" t="s">
        <v>61</v>
      </c>
      <c r="E36" s="1" t="s">
        <v>92</v>
      </c>
      <c r="F36" s="1" t="s">
        <v>89</v>
      </c>
      <c r="G36" s="1" t="s">
        <v>64</v>
      </c>
      <c r="H36" s="1" t="s">
        <v>65</v>
      </c>
      <c r="I36" s="2">
        <v>39.94</v>
      </c>
      <c r="J36" s="2">
        <f t="shared" si="8"/>
        <v>36.600000631064177</v>
      </c>
      <c r="K36" s="2">
        <f t="shared" si="10"/>
        <v>36.150000620633364</v>
      </c>
      <c r="L36" s="2">
        <f t="shared" si="11"/>
        <v>0.45000001043081284</v>
      </c>
      <c r="N36" s="4">
        <v>0.77999997138977051</v>
      </c>
      <c r="O36" s="5">
        <v>1809.599933624268</v>
      </c>
      <c r="P36" s="6">
        <v>13.060000419616699</v>
      </c>
      <c r="Q36" s="5">
        <v>23893.270767688751</v>
      </c>
      <c r="R36" s="7">
        <v>16.010000228881839</v>
      </c>
      <c r="S36" s="5">
        <v>18979.85527133942</v>
      </c>
      <c r="T36" s="8">
        <v>6.25</v>
      </c>
      <c r="U36" s="5">
        <v>2221.875</v>
      </c>
      <c r="Z36" s="9">
        <v>5.000000074505806E-2</v>
      </c>
      <c r="AA36" s="5">
        <v>6.4125000955536962</v>
      </c>
      <c r="AL36" s="5" t="str">
        <f t="shared" si="12"/>
        <v/>
      </c>
      <c r="AM36" s="3">
        <v>0.1800000071525574</v>
      </c>
      <c r="AN36" s="5">
        <f t="shared" si="13"/>
        <v>1470.600058436394</v>
      </c>
      <c r="AP36" s="5" t="str">
        <f t="shared" si="14"/>
        <v/>
      </c>
      <c r="AQ36" s="2">
        <v>0.17000000178813929</v>
      </c>
      <c r="AR36" s="2">
        <v>0.10000000149011611</v>
      </c>
      <c r="AS36" s="5">
        <f t="shared" si="9"/>
        <v>46911.013472747989</v>
      </c>
      <c r="AT36" s="11">
        <f t="shared" si="15"/>
        <v>6.1496722236032966</v>
      </c>
      <c r="AU36" s="5">
        <f t="shared" si="7"/>
        <v>6149.6722236032965</v>
      </c>
    </row>
    <row r="37" spans="1:47" x14ac:dyDescent="0.3">
      <c r="A37" s="1" t="s">
        <v>99</v>
      </c>
      <c r="B37" s="1" t="s">
        <v>148</v>
      </c>
      <c r="C37" s="1" t="s">
        <v>149</v>
      </c>
      <c r="D37" s="1" t="s">
        <v>150</v>
      </c>
      <c r="E37" s="1" t="s">
        <v>77</v>
      </c>
      <c r="F37" s="1" t="s">
        <v>63</v>
      </c>
      <c r="G37" s="1" t="s">
        <v>64</v>
      </c>
      <c r="H37" s="1" t="s">
        <v>65</v>
      </c>
      <c r="I37" s="2">
        <v>35.06</v>
      </c>
      <c r="J37" s="2">
        <f t="shared" si="8"/>
        <v>3.9999999105930328E-2</v>
      </c>
      <c r="K37" s="2">
        <f t="shared" si="10"/>
        <v>1.9999999552965161E-2</v>
      </c>
      <c r="L37" s="2">
        <f t="shared" si="11"/>
        <v>1.9999999552965164E-2</v>
      </c>
      <c r="Z37" s="9">
        <v>1.9999999552965161E-2</v>
      </c>
      <c r="AA37" s="5">
        <v>3.291749926423654</v>
      </c>
      <c r="AL37" s="5" t="str">
        <f t="shared" si="12"/>
        <v/>
      </c>
      <c r="AN37" s="5" t="str">
        <f t="shared" si="13"/>
        <v/>
      </c>
      <c r="AP37" s="5" t="str">
        <f t="shared" si="14"/>
        <v/>
      </c>
      <c r="AQ37" s="2">
        <v>9.9999997764825821E-3</v>
      </c>
      <c r="AR37" s="2">
        <v>9.9999997764825821E-3</v>
      </c>
      <c r="AS37" s="5">
        <f t="shared" si="9"/>
        <v>3.291749926423654</v>
      </c>
      <c r="AT37" s="11">
        <f t="shared" si="15"/>
        <v>4.3152303885601645E-4</v>
      </c>
      <c r="AU37" s="5">
        <f t="shared" si="7"/>
        <v>0.43152303885601645</v>
      </c>
    </row>
    <row r="38" spans="1:47" x14ac:dyDescent="0.3">
      <c r="A38" s="1" t="s">
        <v>99</v>
      </c>
      <c r="B38" s="1" t="s">
        <v>148</v>
      </c>
      <c r="C38" s="1" t="s">
        <v>149</v>
      </c>
      <c r="D38" s="1" t="s">
        <v>150</v>
      </c>
      <c r="E38" s="1" t="s">
        <v>98</v>
      </c>
      <c r="F38" s="1" t="s">
        <v>89</v>
      </c>
      <c r="G38" s="1" t="s">
        <v>64</v>
      </c>
      <c r="H38" s="1" t="s">
        <v>65</v>
      </c>
      <c r="I38" s="2">
        <v>35.06</v>
      </c>
      <c r="J38" s="2">
        <f t="shared" si="8"/>
        <v>33.970000326633453</v>
      </c>
      <c r="K38" s="2">
        <f t="shared" si="10"/>
        <v>31.630000352859494</v>
      </c>
      <c r="L38" s="2">
        <f t="shared" si="11"/>
        <v>2.3399999737739563</v>
      </c>
      <c r="N38" s="4">
        <v>5.6399998664855957</v>
      </c>
      <c r="O38" s="5">
        <v>13084.79969024658</v>
      </c>
      <c r="P38" s="6">
        <v>23.520000457763668</v>
      </c>
      <c r="Q38" s="5">
        <v>43029.840837478638</v>
      </c>
      <c r="R38" s="7">
        <v>2.470000028610229</v>
      </c>
      <c r="S38" s="5">
        <v>2928.1850339174271</v>
      </c>
      <c r="AL38" s="5" t="str">
        <f t="shared" si="12"/>
        <v/>
      </c>
      <c r="AM38" s="3">
        <v>0.57999998331069946</v>
      </c>
      <c r="AN38" s="5">
        <f t="shared" si="13"/>
        <v>4738.5998636484146</v>
      </c>
      <c r="AO38" s="2">
        <v>0.12999999523162839</v>
      </c>
      <c r="AP38" s="5">
        <f t="shared" si="14"/>
        <v>0.12999999523162839</v>
      </c>
      <c r="AQ38" s="2">
        <v>1.0199999809265139</v>
      </c>
      <c r="AR38" s="2">
        <v>0.61000001430511475</v>
      </c>
      <c r="AS38" s="5">
        <f t="shared" si="9"/>
        <v>59042.825561642647</v>
      </c>
      <c r="AT38" s="11">
        <f t="shared" si="15"/>
        <v>7.7400592628513705</v>
      </c>
      <c r="AU38" s="5">
        <f t="shared" si="7"/>
        <v>7740.0592628513705</v>
      </c>
    </row>
    <row r="39" spans="1:47" x14ac:dyDescent="0.3">
      <c r="A39" s="1" t="s">
        <v>99</v>
      </c>
      <c r="B39" s="1" t="s">
        <v>148</v>
      </c>
      <c r="C39" s="1" t="s">
        <v>149</v>
      </c>
      <c r="D39" s="1" t="s">
        <v>150</v>
      </c>
      <c r="E39" s="1" t="s">
        <v>95</v>
      </c>
      <c r="F39" s="1" t="s">
        <v>89</v>
      </c>
      <c r="G39" s="1" t="s">
        <v>64</v>
      </c>
      <c r="H39" s="1" t="s">
        <v>65</v>
      </c>
      <c r="I39" s="2">
        <v>35.06</v>
      </c>
      <c r="J39" s="2">
        <f t="shared" si="8"/>
        <v>6.9999998435378075E-2</v>
      </c>
      <c r="K39" s="2">
        <f t="shared" si="10"/>
        <v>0</v>
      </c>
      <c r="L39" s="2">
        <f t="shared" si="11"/>
        <v>6.9999998435378075E-2</v>
      </c>
      <c r="AL39" s="5" t="str">
        <f t="shared" si="12"/>
        <v/>
      </c>
      <c r="AN39" s="5" t="str">
        <f t="shared" si="13"/>
        <v/>
      </c>
      <c r="AP39" s="5" t="str">
        <f t="shared" si="14"/>
        <v/>
      </c>
      <c r="AQ39" s="2">
        <v>5.9999998658895493E-2</v>
      </c>
      <c r="AR39" s="2">
        <v>9.9999997764825821E-3</v>
      </c>
      <c r="AS39" s="5">
        <f t="shared" si="9"/>
        <v>0</v>
      </c>
      <c r="AT39" s="11">
        <f t="shared" si="15"/>
        <v>0</v>
      </c>
      <c r="AU39" s="5">
        <f t="shared" si="7"/>
        <v>0</v>
      </c>
    </row>
    <row r="40" spans="1:47" x14ac:dyDescent="0.3">
      <c r="A40" s="1" t="s">
        <v>100</v>
      </c>
      <c r="B40" s="1" t="s">
        <v>101</v>
      </c>
      <c r="C40" s="1" t="s">
        <v>102</v>
      </c>
      <c r="D40" s="1" t="s">
        <v>61</v>
      </c>
      <c r="E40" s="1" t="s">
        <v>98</v>
      </c>
      <c r="F40" s="1" t="s">
        <v>89</v>
      </c>
      <c r="G40" s="1" t="s">
        <v>64</v>
      </c>
      <c r="H40" s="1" t="s">
        <v>65</v>
      </c>
      <c r="I40" s="2">
        <v>5</v>
      </c>
      <c r="J40" s="2">
        <f t="shared" si="8"/>
        <v>1.8899999670684338</v>
      </c>
      <c r="K40" s="2">
        <f t="shared" si="10"/>
        <v>1.7499999701976776</v>
      </c>
      <c r="L40" s="2">
        <f t="shared" si="11"/>
        <v>0.13999999687075615</v>
      </c>
      <c r="N40" s="4">
        <v>0.1800000071525574</v>
      </c>
      <c r="O40" s="5">
        <v>417.60001659393311</v>
      </c>
      <c r="P40" s="6">
        <v>0.41999998688697809</v>
      </c>
      <c r="Q40" s="5">
        <v>768.38997600972652</v>
      </c>
      <c r="R40" s="7">
        <v>1.1499999761581421</v>
      </c>
      <c r="S40" s="5">
        <v>1363.324971735477</v>
      </c>
      <c r="AL40" s="5" t="str">
        <f t="shared" si="12"/>
        <v/>
      </c>
      <c r="AM40" s="3">
        <v>9.9999997764825821E-3</v>
      </c>
      <c r="AN40" s="5">
        <f t="shared" si="13"/>
        <v>81.699998173862696</v>
      </c>
      <c r="AP40" s="5" t="str">
        <f t="shared" si="14"/>
        <v/>
      </c>
      <c r="AQ40" s="2">
        <v>9.9999997764825821E-3</v>
      </c>
      <c r="AR40" s="2">
        <v>0.119999997317791</v>
      </c>
      <c r="AS40" s="5">
        <f t="shared" si="9"/>
        <v>2549.3149643391366</v>
      </c>
      <c r="AT40" s="11">
        <f t="shared" si="15"/>
        <v>0.33419553884761233</v>
      </c>
      <c r="AU40" s="5">
        <f t="shared" si="7"/>
        <v>334.19553884761234</v>
      </c>
    </row>
    <row r="41" spans="1:47" x14ac:dyDescent="0.3">
      <c r="A41" s="1" t="s">
        <v>100</v>
      </c>
      <c r="B41" s="1" t="s">
        <v>101</v>
      </c>
      <c r="C41" s="1" t="s">
        <v>102</v>
      </c>
      <c r="D41" s="1" t="s">
        <v>61</v>
      </c>
      <c r="E41" s="1" t="s">
        <v>92</v>
      </c>
      <c r="F41" s="1" t="s">
        <v>89</v>
      </c>
      <c r="G41" s="1" t="s">
        <v>64</v>
      </c>
      <c r="H41" s="1" t="s">
        <v>65</v>
      </c>
      <c r="I41" s="2">
        <v>5</v>
      </c>
      <c r="J41" s="2">
        <f t="shared" si="8"/>
        <v>2.6999999973922972</v>
      </c>
      <c r="K41" s="2">
        <f t="shared" si="10"/>
        <v>2.0299999807029967</v>
      </c>
      <c r="L41" s="2">
        <f t="shared" si="11"/>
        <v>0.67000001668930054</v>
      </c>
      <c r="R41" s="7">
        <v>9.9999997764825821E-3</v>
      </c>
      <c r="S41" s="5">
        <v>11.854999735020099</v>
      </c>
      <c r="Z41" s="9">
        <v>2.0199999809265141</v>
      </c>
      <c r="AA41" s="5">
        <v>277.01999741792679</v>
      </c>
      <c r="AL41" s="5" t="str">
        <f t="shared" si="12"/>
        <v/>
      </c>
      <c r="AN41" s="5" t="str">
        <f t="shared" si="13"/>
        <v/>
      </c>
      <c r="AP41" s="5" t="str">
        <f t="shared" si="14"/>
        <v/>
      </c>
      <c r="AR41" s="2">
        <v>0.67000001668930054</v>
      </c>
      <c r="AS41" s="5">
        <f t="shared" si="9"/>
        <v>288.87499715294689</v>
      </c>
      <c r="AT41" s="11">
        <f t="shared" si="15"/>
        <v>3.7869285154475997E-2</v>
      </c>
      <c r="AU41" s="5">
        <f t="shared" si="7"/>
        <v>37.869285154475996</v>
      </c>
    </row>
    <row r="42" spans="1:47" x14ac:dyDescent="0.3">
      <c r="A42" s="1" t="s">
        <v>103</v>
      </c>
      <c r="B42" s="1" t="s">
        <v>104</v>
      </c>
      <c r="C42" s="1" t="s">
        <v>105</v>
      </c>
      <c r="D42" s="1" t="s">
        <v>61</v>
      </c>
      <c r="E42" s="1" t="s">
        <v>77</v>
      </c>
      <c r="F42" s="1" t="s">
        <v>89</v>
      </c>
      <c r="G42" s="1" t="s">
        <v>64</v>
      </c>
      <c r="H42" s="1" t="s">
        <v>65</v>
      </c>
      <c r="I42" s="2">
        <v>47</v>
      </c>
      <c r="J42" s="2">
        <f t="shared" si="8"/>
        <v>3.9999999105930328E-2</v>
      </c>
      <c r="K42" s="2">
        <f t="shared" si="10"/>
        <v>0</v>
      </c>
      <c r="L42" s="2">
        <f t="shared" si="11"/>
        <v>3.9999999105930328E-2</v>
      </c>
      <c r="AL42" s="5" t="str">
        <f t="shared" si="12"/>
        <v/>
      </c>
      <c r="AN42" s="5" t="str">
        <f t="shared" si="13"/>
        <v/>
      </c>
      <c r="AP42" s="5" t="str">
        <f t="shared" si="14"/>
        <v/>
      </c>
      <c r="AR42" s="2">
        <v>3.9999999105930328E-2</v>
      </c>
      <c r="AS42" s="5">
        <f t="shared" si="9"/>
        <v>0</v>
      </c>
      <c r="AT42" s="11">
        <f t="shared" si="15"/>
        <v>0</v>
      </c>
      <c r="AU42" s="5">
        <f t="shared" si="7"/>
        <v>0</v>
      </c>
    </row>
    <row r="43" spans="1:47" x14ac:dyDescent="0.3">
      <c r="A43" s="1" t="s">
        <v>103</v>
      </c>
      <c r="B43" s="1" t="s">
        <v>104</v>
      </c>
      <c r="C43" s="1" t="s">
        <v>105</v>
      </c>
      <c r="D43" s="1" t="s">
        <v>61</v>
      </c>
      <c r="E43" s="1" t="s">
        <v>98</v>
      </c>
      <c r="F43" s="1" t="s">
        <v>106</v>
      </c>
      <c r="G43" s="1" t="s">
        <v>64</v>
      </c>
      <c r="H43" s="1" t="s">
        <v>65</v>
      </c>
      <c r="I43" s="2">
        <v>47</v>
      </c>
      <c r="J43" s="2">
        <f t="shared" si="8"/>
        <v>19.76999926567078</v>
      </c>
      <c r="K43" s="2">
        <f t="shared" si="10"/>
        <v>19.04999923706055</v>
      </c>
      <c r="L43" s="2">
        <f t="shared" si="11"/>
        <v>0.72000002861022949</v>
      </c>
      <c r="R43" s="7">
        <v>0.25</v>
      </c>
      <c r="S43" s="5">
        <v>296.375</v>
      </c>
      <c r="T43" s="8">
        <v>18.79999923706055</v>
      </c>
      <c r="U43" s="5">
        <v>6683.3997287750244</v>
      </c>
      <c r="AL43" s="5" t="str">
        <f t="shared" si="12"/>
        <v/>
      </c>
      <c r="AN43" s="5" t="str">
        <f t="shared" si="13"/>
        <v/>
      </c>
      <c r="AP43" s="5" t="str">
        <f t="shared" si="14"/>
        <v/>
      </c>
      <c r="AR43" s="2">
        <v>0.72000002861022949</v>
      </c>
      <c r="AS43" s="5">
        <f t="shared" si="9"/>
        <v>6979.7747287750244</v>
      </c>
      <c r="AT43" s="11">
        <f t="shared" si="15"/>
        <v>0.91499465901523203</v>
      </c>
      <c r="AU43" s="5">
        <f t="shared" si="7"/>
        <v>914.99465901523206</v>
      </c>
    </row>
    <row r="44" spans="1:47" x14ac:dyDescent="0.3">
      <c r="A44" s="1" t="s">
        <v>107</v>
      </c>
      <c r="B44" s="1" t="s">
        <v>104</v>
      </c>
      <c r="C44" s="1" t="s">
        <v>105</v>
      </c>
      <c r="D44" s="1" t="s">
        <v>61</v>
      </c>
      <c r="E44" s="1" t="s">
        <v>98</v>
      </c>
      <c r="F44" s="1" t="s">
        <v>106</v>
      </c>
      <c r="G44" s="1" t="s">
        <v>64</v>
      </c>
      <c r="H44" s="1" t="s">
        <v>65</v>
      </c>
      <c r="I44" s="2">
        <v>32.6</v>
      </c>
      <c r="J44" s="2">
        <f t="shared" si="8"/>
        <v>8.0000000074505806E-2</v>
      </c>
      <c r="K44" s="2">
        <f t="shared" si="10"/>
        <v>8.0000000074505806E-2</v>
      </c>
      <c r="L44" s="2">
        <f t="shared" si="11"/>
        <v>0</v>
      </c>
      <c r="R44" s="7">
        <v>9.9999997764825821E-3</v>
      </c>
      <c r="S44" s="5">
        <v>11.854999735020099</v>
      </c>
      <c r="T44" s="8">
        <v>7.0000000298023224E-2</v>
      </c>
      <c r="U44" s="5">
        <v>24.88500010594726</v>
      </c>
      <c r="AL44" s="5" t="str">
        <f t="shared" si="12"/>
        <v/>
      </c>
      <c r="AN44" s="5" t="str">
        <f t="shared" si="13"/>
        <v/>
      </c>
      <c r="AP44" s="5" t="str">
        <f t="shared" si="14"/>
        <v/>
      </c>
      <c r="AS44" s="5">
        <f t="shared" si="9"/>
        <v>36.739999840967357</v>
      </c>
      <c r="AT44" s="11">
        <f t="shared" si="15"/>
        <v>4.8163307460505241E-3</v>
      </c>
      <c r="AU44" s="5">
        <f t="shared" si="7"/>
        <v>4.8163307460505242</v>
      </c>
    </row>
    <row r="45" spans="1:47" x14ac:dyDescent="0.3">
      <c r="A45" s="1" t="s">
        <v>107</v>
      </c>
      <c r="B45" s="1" t="s">
        <v>104</v>
      </c>
      <c r="C45" s="1" t="s">
        <v>105</v>
      </c>
      <c r="D45" s="1" t="s">
        <v>61</v>
      </c>
      <c r="E45" s="1" t="s">
        <v>108</v>
      </c>
      <c r="F45" s="1" t="s">
        <v>109</v>
      </c>
      <c r="G45" s="1" t="s">
        <v>64</v>
      </c>
      <c r="H45" s="1" t="s">
        <v>65</v>
      </c>
      <c r="I45" s="2">
        <v>32.6</v>
      </c>
      <c r="J45" s="2">
        <f t="shared" si="8"/>
        <v>0.18999999761581421</v>
      </c>
      <c r="K45" s="2">
        <f t="shared" si="10"/>
        <v>0.18999999761581421</v>
      </c>
      <c r="L45" s="2">
        <f t="shared" si="11"/>
        <v>0</v>
      </c>
      <c r="R45" s="7">
        <v>0.18999999761581421</v>
      </c>
      <c r="S45" s="5">
        <v>225.24499717354769</v>
      </c>
      <c r="AL45" s="5" t="str">
        <f t="shared" si="12"/>
        <v/>
      </c>
      <c r="AN45" s="5" t="str">
        <f t="shared" si="13"/>
        <v/>
      </c>
      <c r="AP45" s="5" t="str">
        <f t="shared" si="14"/>
        <v/>
      </c>
      <c r="AS45" s="5">
        <f t="shared" si="9"/>
        <v>225.24499717354769</v>
      </c>
      <c r="AT45" s="11">
        <f t="shared" si="15"/>
        <v>2.9527882688538874E-2</v>
      </c>
      <c r="AU45" s="5">
        <f t="shared" si="7"/>
        <v>29.52788268853887</v>
      </c>
    </row>
    <row r="46" spans="1:47" x14ac:dyDescent="0.3">
      <c r="A46" s="1" t="s">
        <v>107</v>
      </c>
      <c r="B46" s="1" t="s">
        <v>104</v>
      </c>
      <c r="C46" s="1" t="s">
        <v>105</v>
      </c>
      <c r="D46" s="1" t="s">
        <v>61</v>
      </c>
      <c r="E46" s="1" t="s">
        <v>96</v>
      </c>
      <c r="F46" s="1" t="s">
        <v>109</v>
      </c>
      <c r="G46" s="1" t="s">
        <v>64</v>
      </c>
      <c r="H46" s="1" t="s">
        <v>65</v>
      </c>
      <c r="I46" s="2">
        <v>32.6</v>
      </c>
      <c r="J46" s="2">
        <f t="shared" si="8"/>
        <v>0.37000000476837158</v>
      </c>
      <c r="K46" s="2">
        <f t="shared" si="10"/>
        <v>0.37000000476837158</v>
      </c>
      <c r="L46" s="2">
        <f t="shared" si="11"/>
        <v>0</v>
      </c>
      <c r="T46" s="8">
        <v>0.37000000476837158</v>
      </c>
      <c r="U46" s="5">
        <v>131.5350016951561</v>
      </c>
      <c r="AL46" s="5" t="str">
        <f t="shared" si="12"/>
        <v/>
      </c>
      <c r="AN46" s="5" t="str">
        <f t="shared" si="13"/>
        <v/>
      </c>
      <c r="AP46" s="5" t="str">
        <f t="shared" si="14"/>
        <v/>
      </c>
      <c r="AS46" s="5">
        <f t="shared" si="9"/>
        <v>131.5350016951561</v>
      </c>
      <c r="AT46" s="11">
        <f t="shared" si="15"/>
        <v>1.7243224703005544E-2</v>
      </c>
      <c r="AU46" s="5">
        <f t="shared" si="7"/>
        <v>17.243224703005545</v>
      </c>
    </row>
    <row r="47" spans="1:47" x14ac:dyDescent="0.3">
      <c r="A47" s="1" t="s">
        <v>107</v>
      </c>
      <c r="B47" s="1" t="s">
        <v>104</v>
      </c>
      <c r="C47" s="1" t="s">
        <v>105</v>
      </c>
      <c r="D47" s="1" t="s">
        <v>61</v>
      </c>
      <c r="E47" s="1" t="s">
        <v>110</v>
      </c>
      <c r="F47" s="1" t="s">
        <v>109</v>
      </c>
      <c r="G47" s="1" t="s">
        <v>64</v>
      </c>
      <c r="H47" s="1" t="s">
        <v>65</v>
      </c>
      <c r="I47" s="2">
        <v>32.6</v>
      </c>
      <c r="J47" s="2">
        <f t="shared" si="8"/>
        <v>26.290000457316637</v>
      </c>
      <c r="K47" s="2">
        <f t="shared" si="10"/>
        <v>26.270000457763672</v>
      </c>
      <c r="L47" s="2">
        <f t="shared" si="11"/>
        <v>1.9999999552965161E-2</v>
      </c>
      <c r="R47" s="7">
        <v>10.430000305175779</v>
      </c>
      <c r="S47" s="5">
        <v>12364.76536178589</v>
      </c>
      <c r="T47" s="8">
        <v>15.840000152587891</v>
      </c>
      <c r="U47" s="5">
        <v>5631.1200542449951</v>
      </c>
      <c r="AL47" s="5" t="str">
        <f t="shared" si="12"/>
        <v/>
      </c>
      <c r="AN47" s="5" t="str">
        <f t="shared" si="13"/>
        <v/>
      </c>
      <c r="AP47" s="5" t="str">
        <f t="shared" si="14"/>
        <v/>
      </c>
      <c r="AR47" s="2">
        <v>1.9999999552965161E-2</v>
      </c>
      <c r="AS47" s="5">
        <f t="shared" si="9"/>
        <v>17995.885416030884</v>
      </c>
      <c r="AT47" s="11">
        <f t="shared" si="15"/>
        <v>2.3591218455854421</v>
      </c>
      <c r="AU47" s="5">
        <f t="shared" si="7"/>
        <v>2359.1218455854419</v>
      </c>
    </row>
    <row r="48" spans="1:47" x14ac:dyDescent="0.3">
      <c r="A48" s="1" t="s">
        <v>107</v>
      </c>
      <c r="B48" s="1" t="s">
        <v>104</v>
      </c>
      <c r="C48" s="1" t="s">
        <v>105</v>
      </c>
      <c r="D48" s="1" t="s">
        <v>61</v>
      </c>
      <c r="E48" s="1" t="s">
        <v>69</v>
      </c>
      <c r="F48" s="1" t="s">
        <v>111</v>
      </c>
      <c r="G48" s="1" t="s">
        <v>64</v>
      </c>
      <c r="H48" s="1" t="s">
        <v>65</v>
      </c>
      <c r="I48" s="2">
        <v>32.6</v>
      </c>
      <c r="J48" s="2">
        <f t="shared" si="8"/>
        <v>5.9999998658895493E-2</v>
      </c>
      <c r="K48" s="2">
        <f t="shared" si="10"/>
        <v>5.9999998658895493E-2</v>
      </c>
      <c r="L48" s="2">
        <f t="shared" si="11"/>
        <v>0</v>
      </c>
      <c r="R48" s="7">
        <v>3.9999999105930328E-2</v>
      </c>
      <c r="S48" s="5">
        <v>47.419998940080397</v>
      </c>
      <c r="T48" s="8">
        <v>1.9999999552965161E-2</v>
      </c>
      <c r="U48" s="5">
        <v>7.1099998410791159</v>
      </c>
      <c r="AL48" s="5" t="str">
        <f t="shared" si="12"/>
        <v/>
      </c>
      <c r="AN48" s="5" t="str">
        <f t="shared" si="13"/>
        <v/>
      </c>
      <c r="AP48" s="5" t="str">
        <f t="shared" si="14"/>
        <v/>
      </c>
      <c r="AS48" s="5">
        <f t="shared" si="9"/>
        <v>54.529998781159513</v>
      </c>
      <c r="AT48" s="11">
        <f t="shared" si="15"/>
        <v>7.1484624618572412E-3</v>
      </c>
      <c r="AU48" s="5">
        <f t="shared" si="7"/>
        <v>7.1484624618572408</v>
      </c>
    </row>
    <row r="49" spans="1:47" x14ac:dyDescent="0.3">
      <c r="A49" s="1" t="s">
        <v>146</v>
      </c>
      <c r="B49" s="1" t="s">
        <v>113</v>
      </c>
      <c r="C49" s="1" t="s">
        <v>114</v>
      </c>
      <c r="D49" s="1" t="s">
        <v>115</v>
      </c>
      <c r="E49" s="1" t="s">
        <v>88</v>
      </c>
      <c r="F49" s="1" t="s">
        <v>109</v>
      </c>
      <c r="G49" s="1" t="s">
        <v>64</v>
      </c>
      <c r="H49" s="1" t="s">
        <v>65</v>
      </c>
      <c r="I49" s="2">
        <v>32.72</v>
      </c>
      <c r="J49" s="2">
        <f t="shared" ref="J49:J50" si="16">SUM(K49:L49)</f>
        <v>4.4000000000000004</v>
      </c>
      <c r="K49" s="2">
        <f t="shared" ref="K49:K50" si="17">SUM(N49,P49,R49,T49,V49,X49,Z49,AB49,AE49,AG49,AI49,AV49,AX49,AZ49,BB49,BD49)</f>
        <v>4.4000000000000004</v>
      </c>
      <c r="L49" s="2">
        <f t="shared" ref="L49:L50" si="18">SUM(M49,AD49,AK49,AM49,AO49,AQ49,AR49)</f>
        <v>0</v>
      </c>
      <c r="R49" s="7">
        <v>0.03</v>
      </c>
      <c r="S49" s="5">
        <v>59.275001000000003</v>
      </c>
      <c r="T49" s="8">
        <v>4.37</v>
      </c>
      <c r="U49" s="5">
        <v>1553.5349590000001</v>
      </c>
      <c r="AL49" s="5" t="str">
        <f t="shared" ref="AL49:AL50" si="19">IF(AK49&gt;0,AK49*$AL$1,"")</f>
        <v/>
      </c>
      <c r="AN49" s="5" t="str">
        <f t="shared" ref="AN49:AN50" si="20">IF(AM49&gt;0,AM49*$AN$1,"")</f>
        <v/>
      </c>
      <c r="AP49" s="5" t="str">
        <f t="shared" ref="AP49:AP50" si="21">IF(AO49&gt;0,AO49*$AP$1,"")</f>
        <v/>
      </c>
      <c r="AS49" s="5">
        <f t="shared" ref="AS49:AS50" si="22">SUM(O49,Q49,S49,U49,W49,Y49,AA49,AC49,AF49,AH49,AJ49,AW49,AY49,BA49,BC49,BE49)</f>
        <v>1612.80996</v>
      </c>
      <c r="AT49" s="11">
        <f t="shared" si="15"/>
        <v>0.21142695240904472</v>
      </c>
      <c r="AU49" s="5">
        <f t="shared" ref="AU49:AU50" si="23">(AT49/100)*$AU$1</f>
        <v>211.4269524090447</v>
      </c>
    </row>
    <row r="50" spans="1:47" x14ac:dyDescent="0.3">
      <c r="A50" s="1" t="s">
        <v>146</v>
      </c>
      <c r="B50" s="1" t="s">
        <v>113</v>
      </c>
      <c r="C50" s="1" t="s">
        <v>114</v>
      </c>
      <c r="D50" s="1" t="s">
        <v>115</v>
      </c>
      <c r="E50" s="1" t="s">
        <v>96</v>
      </c>
      <c r="F50" s="1" t="s">
        <v>109</v>
      </c>
      <c r="G50" s="1" t="s">
        <v>64</v>
      </c>
      <c r="H50" s="1" t="s">
        <v>65</v>
      </c>
      <c r="I50" s="2">
        <v>32.72</v>
      </c>
      <c r="J50" s="2">
        <f t="shared" si="16"/>
        <v>0.05</v>
      </c>
      <c r="K50" s="2">
        <f t="shared" si="17"/>
        <v>0.05</v>
      </c>
      <c r="L50" s="2">
        <f t="shared" si="18"/>
        <v>0</v>
      </c>
      <c r="R50" s="7">
        <v>0.01</v>
      </c>
      <c r="S50" s="5">
        <v>11.855</v>
      </c>
      <c r="T50" s="8">
        <v>0.04</v>
      </c>
      <c r="U50" s="5">
        <v>14.22</v>
      </c>
      <c r="AL50" s="5" t="str">
        <f t="shared" si="19"/>
        <v/>
      </c>
      <c r="AN50" s="5" t="str">
        <f t="shared" si="20"/>
        <v/>
      </c>
      <c r="AP50" s="5" t="str">
        <f t="shared" si="21"/>
        <v/>
      </c>
      <c r="AS50" s="5">
        <f t="shared" si="22"/>
        <v>26.075000000000003</v>
      </c>
      <c r="AT50" s="11">
        <f t="shared" si="15"/>
        <v>3.4182314846727762E-3</v>
      </c>
      <c r="AU50" s="5">
        <f t="shared" si="23"/>
        <v>3.4182314846727762</v>
      </c>
    </row>
    <row r="51" spans="1:47" x14ac:dyDescent="0.3">
      <c r="A51" s="1" t="s">
        <v>112</v>
      </c>
      <c r="B51" s="1" t="s">
        <v>113</v>
      </c>
      <c r="C51" s="1" t="s">
        <v>114</v>
      </c>
      <c r="D51" s="1" t="s">
        <v>115</v>
      </c>
      <c r="E51" s="1" t="s">
        <v>96</v>
      </c>
      <c r="F51" s="1" t="s">
        <v>109</v>
      </c>
      <c r="G51" s="1" t="s">
        <v>64</v>
      </c>
      <c r="H51" s="1" t="s">
        <v>65</v>
      </c>
      <c r="I51" s="2">
        <v>36.81</v>
      </c>
      <c r="J51" s="2">
        <f t="shared" si="8"/>
        <v>31.23</v>
      </c>
      <c r="K51" s="2">
        <f t="shared" si="10"/>
        <v>31.23</v>
      </c>
      <c r="L51" s="2">
        <f t="shared" si="11"/>
        <v>0</v>
      </c>
      <c r="R51" s="7">
        <v>12.89</v>
      </c>
      <c r="S51" s="5">
        <v>15281.095407000001</v>
      </c>
      <c r="T51" s="8">
        <v>18.34</v>
      </c>
      <c r="U51" s="5">
        <v>6519.870054</v>
      </c>
      <c r="AL51" s="5" t="str">
        <f t="shared" si="12"/>
        <v/>
      </c>
      <c r="AN51" s="5" t="str">
        <f t="shared" si="13"/>
        <v/>
      </c>
      <c r="AP51" s="5" t="str">
        <f t="shared" si="14"/>
        <v/>
      </c>
      <c r="AS51" s="5">
        <f t="shared" si="9"/>
        <v>21800.965461</v>
      </c>
      <c r="AT51" s="11">
        <f t="shared" si="15"/>
        <v>2.857938505658828</v>
      </c>
      <c r="AU51" s="5">
        <f t="shared" si="7"/>
        <v>2857.938505658828</v>
      </c>
    </row>
    <row r="52" spans="1:47" x14ac:dyDescent="0.3">
      <c r="A52" s="1" t="s">
        <v>112</v>
      </c>
      <c r="B52" s="1" t="s">
        <v>113</v>
      </c>
      <c r="C52" s="1" t="s">
        <v>114</v>
      </c>
      <c r="D52" s="1" t="s">
        <v>115</v>
      </c>
      <c r="E52" s="1" t="s">
        <v>110</v>
      </c>
      <c r="F52" s="1" t="s">
        <v>109</v>
      </c>
      <c r="G52" s="1" t="s">
        <v>64</v>
      </c>
      <c r="H52" s="1" t="s">
        <v>65</v>
      </c>
      <c r="I52" s="2">
        <v>36.81</v>
      </c>
      <c r="J52" s="2">
        <f t="shared" si="8"/>
        <v>5.000000074505806E-2</v>
      </c>
      <c r="K52" s="2">
        <f t="shared" si="10"/>
        <v>5.000000074505806E-2</v>
      </c>
      <c r="L52" s="2">
        <f t="shared" si="11"/>
        <v>0</v>
      </c>
      <c r="T52" s="8">
        <v>5.000000074505806E-2</v>
      </c>
      <c r="U52" s="5">
        <v>17.77500026486814</v>
      </c>
      <c r="AL52" s="5" t="str">
        <f t="shared" si="12"/>
        <v/>
      </c>
      <c r="AN52" s="5" t="str">
        <f t="shared" si="13"/>
        <v/>
      </c>
      <c r="AP52" s="5" t="str">
        <f t="shared" si="14"/>
        <v/>
      </c>
      <c r="AS52" s="5">
        <f t="shared" si="9"/>
        <v>17.77500026486814</v>
      </c>
      <c r="AT52" s="11">
        <f t="shared" si="15"/>
        <v>2.3301655050983398E-3</v>
      </c>
      <c r="AU52" s="5">
        <f t="shared" si="7"/>
        <v>2.3301655050983401</v>
      </c>
    </row>
    <row r="53" spans="1:47" x14ac:dyDescent="0.3">
      <c r="A53" s="1" t="s">
        <v>116</v>
      </c>
      <c r="B53" s="1" t="s">
        <v>113</v>
      </c>
      <c r="C53" s="1" t="s">
        <v>114</v>
      </c>
      <c r="D53" s="1" t="s">
        <v>115</v>
      </c>
      <c r="E53" s="1" t="s">
        <v>110</v>
      </c>
      <c r="F53" s="1" t="s">
        <v>109</v>
      </c>
      <c r="G53" s="1" t="s">
        <v>64</v>
      </c>
      <c r="H53" s="1" t="s">
        <v>65</v>
      </c>
      <c r="I53" s="2">
        <v>96.71</v>
      </c>
      <c r="J53" s="2">
        <f t="shared" si="8"/>
        <v>6.35</v>
      </c>
      <c r="K53" s="2">
        <f t="shared" si="10"/>
        <v>6.35</v>
      </c>
      <c r="L53" s="2">
        <f t="shared" si="11"/>
        <v>0</v>
      </c>
      <c r="R53" s="7">
        <v>3.26</v>
      </c>
      <c r="S53" s="5">
        <v>3864.73</v>
      </c>
      <c r="T53" s="8">
        <v>3.09</v>
      </c>
      <c r="U53" s="5">
        <v>355.5</v>
      </c>
      <c r="AL53" s="5" t="str">
        <f t="shared" si="12"/>
        <v/>
      </c>
      <c r="AN53" s="5" t="str">
        <f t="shared" si="13"/>
        <v/>
      </c>
      <c r="AP53" s="5" t="str">
        <f t="shared" si="14"/>
        <v/>
      </c>
      <c r="AS53" s="5">
        <f t="shared" si="9"/>
        <v>4220.2299999999996</v>
      </c>
      <c r="AT53" s="11">
        <f t="shared" si="15"/>
        <v>0.55323961873674354</v>
      </c>
      <c r="AU53" s="5">
        <f t="shared" si="7"/>
        <v>553.23961873674352</v>
      </c>
    </row>
    <row r="54" spans="1:47" x14ac:dyDescent="0.3">
      <c r="A54" s="1" t="s">
        <v>117</v>
      </c>
      <c r="B54" s="1" t="s">
        <v>118</v>
      </c>
      <c r="C54" s="1" t="s">
        <v>119</v>
      </c>
      <c r="D54" s="1" t="s">
        <v>61</v>
      </c>
      <c r="E54" s="1" t="s">
        <v>92</v>
      </c>
      <c r="F54" s="1" t="s">
        <v>89</v>
      </c>
      <c r="G54" s="1" t="s">
        <v>64</v>
      </c>
      <c r="H54" s="1" t="s">
        <v>65</v>
      </c>
      <c r="I54" s="2">
        <v>99.34</v>
      </c>
      <c r="J54" s="2">
        <f t="shared" si="8"/>
        <v>2.9999999329447743E-2</v>
      </c>
      <c r="K54" s="2">
        <f t="shared" si="10"/>
        <v>2.9999999329447743E-2</v>
      </c>
      <c r="L54" s="2">
        <f t="shared" si="11"/>
        <v>0</v>
      </c>
      <c r="R54" s="7">
        <v>9.9999997764825821E-3</v>
      </c>
      <c r="S54" s="5">
        <v>11.854999735020099</v>
      </c>
      <c r="T54" s="8">
        <v>1.9999999552965161E-2</v>
      </c>
      <c r="U54" s="5">
        <v>7.1099998410791159</v>
      </c>
      <c r="AL54" s="5" t="str">
        <f t="shared" si="12"/>
        <v/>
      </c>
      <c r="AN54" s="5" t="str">
        <f t="shared" si="13"/>
        <v/>
      </c>
      <c r="AP54" s="5" t="str">
        <f t="shared" si="14"/>
        <v/>
      </c>
      <c r="AS54" s="5">
        <f t="shared" si="9"/>
        <v>18.964999576099217</v>
      </c>
      <c r="AT54" s="11">
        <f t="shared" si="15"/>
        <v>2.4861652409521838E-3</v>
      </c>
      <c r="AU54" s="5">
        <f t="shared" si="7"/>
        <v>2.4861652409521837</v>
      </c>
    </row>
    <row r="55" spans="1:47" x14ac:dyDescent="0.3">
      <c r="A55" s="1" t="s">
        <v>117</v>
      </c>
      <c r="B55" s="1" t="s">
        <v>118</v>
      </c>
      <c r="C55" s="1" t="s">
        <v>119</v>
      </c>
      <c r="D55" s="1" t="s">
        <v>61</v>
      </c>
      <c r="E55" s="1" t="s">
        <v>108</v>
      </c>
      <c r="F55" s="1" t="s">
        <v>111</v>
      </c>
      <c r="G55" s="1" t="s">
        <v>64</v>
      </c>
      <c r="H55" s="1" t="s">
        <v>65</v>
      </c>
      <c r="I55" s="2">
        <v>99.34</v>
      </c>
      <c r="J55" s="2">
        <f t="shared" si="8"/>
        <v>2.1399999856948853</v>
      </c>
      <c r="K55" s="2">
        <f t="shared" si="10"/>
        <v>2.1399999856948853</v>
      </c>
      <c r="L55" s="2">
        <f t="shared" si="11"/>
        <v>0</v>
      </c>
      <c r="R55" s="7">
        <v>1.4099999666213989</v>
      </c>
      <c r="S55" s="5">
        <v>1671.554960429668</v>
      </c>
      <c r="T55" s="8">
        <v>0.73000001907348633</v>
      </c>
      <c r="U55" s="5">
        <v>259.51500678062439</v>
      </c>
      <c r="AL55" s="5" t="str">
        <f t="shared" si="12"/>
        <v/>
      </c>
      <c r="AN55" s="5" t="str">
        <f t="shared" si="13"/>
        <v/>
      </c>
      <c r="AP55" s="5" t="str">
        <f t="shared" si="14"/>
        <v/>
      </c>
      <c r="AS55" s="5">
        <f t="shared" si="9"/>
        <v>1931.0699672102924</v>
      </c>
      <c r="AT55" s="11">
        <f t="shared" si="15"/>
        <v>0.25314838584944377</v>
      </c>
      <c r="AU55" s="5">
        <f t="shared" si="7"/>
        <v>253.14838584944377</v>
      </c>
    </row>
    <row r="56" spans="1:47" x14ac:dyDescent="0.3">
      <c r="A56" s="1" t="s">
        <v>120</v>
      </c>
      <c r="B56" s="1" t="s">
        <v>121</v>
      </c>
      <c r="C56" s="1" t="s">
        <v>122</v>
      </c>
      <c r="D56" s="1" t="s">
        <v>61</v>
      </c>
      <c r="E56" s="1" t="s">
        <v>110</v>
      </c>
      <c r="F56" s="1" t="s">
        <v>111</v>
      </c>
      <c r="G56" s="1" t="s">
        <v>64</v>
      </c>
      <c r="H56" s="1" t="s">
        <v>65</v>
      </c>
      <c r="I56" s="2">
        <v>80</v>
      </c>
      <c r="J56" s="2">
        <f t="shared" si="8"/>
        <v>6.7199997901916504</v>
      </c>
      <c r="K56" s="2">
        <f t="shared" si="10"/>
        <v>6.7199997901916504</v>
      </c>
      <c r="L56" s="2">
        <f t="shared" si="11"/>
        <v>0</v>
      </c>
      <c r="R56" s="7">
        <v>6.7199997901916504</v>
      </c>
      <c r="S56" s="5">
        <v>7966.5597512722024</v>
      </c>
      <c r="AL56" s="5" t="str">
        <f t="shared" si="12"/>
        <v/>
      </c>
      <c r="AN56" s="5" t="str">
        <f t="shared" si="13"/>
        <v/>
      </c>
      <c r="AP56" s="5" t="str">
        <f t="shared" si="14"/>
        <v/>
      </c>
      <c r="AS56" s="5">
        <f t="shared" si="9"/>
        <v>7966.5597512722024</v>
      </c>
      <c r="AT56" s="11">
        <f t="shared" si="15"/>
        <v>1.0443545682195805</v>
      </c>
      <c r="AU56" s="5">
        <f t="shared" si="7"/>
        <v>1044.3545682195806</v>
      </c>
    </row>
    <row r="57" spans="1:47" x14ac:dyDescent="0.3">
      <c r="A57" s="1" t="s">
        <v>123</v>
      </c>
      <c r="B57" s="1" t="s">
        <v>124</v>
      </c>
      <c r="C57" s="1" t="s">
        <v>125</v>
      </c>
      <c r="D57" s="1" t="s">
        <v>61</v>
      </c>
      <c r="E57" s="1" t="s">
        <v>77</v>
      </c>
      <c r="F57" s="1" t="s">
        <v>89</v>
      </c>
      <c r="G57" s="1" t="s">
        <v>64</v>
      </c>
      <c r="H57" s="1" t="s">
        <v>65</v>
      </c>
      <c r="I57" s="2">
        <v>37.74</v>
      </c>
      <c r="J57" s="2">
        <f t="shared" si="8"/>
        <v>7.9999998211860657E-2</v>
      </c>
      <c r="K57" s="2">
        <f t="shared" si="10"/>
        <v>3.9999999105930328E-2</v>
      </c>
      <c r="L57" s="2">
        <f t="shared" si="11"/>
        <v>3.9999999105930328E-2</v>
      </c>
      <c r="R57" s="7">
        <v>3.9999999105930328E-2</v>
      </c>
      <c r="S57" s="5">
        <v>47.419998940080397</v>
      </c>
      <c r="AL57" s="5" t="str">
        <f t="shared" si="12"/>
        <v/>
      </c>
      <c r="AN57" s="5" t="str">
        <f t="shared" si="13"/>
        <v/>
      </c>
      <c r="AP57" s="5" t="str">
        <f t="shared" si="14"/>
        <v/>
      </c>
      <c r="AR57" s="2">
        <v>3.9999999105930328E-2</v>
      </c>
      <c r="AS57" s="5">
        <f t="shared" si="9"/>
        <v>47.419998940080397</v>
      </c>
      <c r="AT57" s="11">
        <f t="shared" si="15"/>
        <v>6.2163962945400763E-3</v>
      </c>
      <c r="AU57" s="5">
        <f t="shared" si="7"/>
        <v>6.2163962945400764</v>
      </c>
    </row>
    <row r="58" spans="1:47" x14ac:dyDescent="0.3">
      <c r="A58" s="1" t="s">
        <v>123</v>
      </c>
      <c r="B58" s="1" t="s">
        <v>124</v>
      </c>
      <c r="C58" s="1" t="s">
        <v>125</v>
      </c>
      <c r="D58" s="1" t="s">
        <v>61</v>
      </c>
      <c r="E58" s="1" t="s">
        <v>126</v>
      </c>
      <c r="F58" s="1" t="s">
        <v>111</v>
      </c>
      <c r="G58" s="1" t="s">
        <v>64</v>
      </c>
      <c r="H58" s="1" t="s">
        <v>65</v>
      </c>
      <c r="I58" s="2">
        <v>37.74</v>
      </c>
      <c r="J58" s="2">
        <f t="shared" si="8"/>
        <v>5.2799998801201582</v>
      </c>
      <c r="K58" s="2">
        <f t="shared" si="10"/>
        <v>3.8499999325722456</v>
      </c>
      <c r="L58" s="2">
        <f t="shared" si="11"/>
        <v>1.429999947547913</v>
      </c>
      <c r="R58" s="7">
        <v>2.999999932944775E-2</v>
      </c>
      <c r="S58" s="5">
        <v>35.564999205060303</v>
      </c>
      <c r="T58" s="8">
        <v>3.8199999332427979</v>
      </c>
      <c r="U58" s="5">
        <v>1358.0099762678151</v>
      </c>
      <c r="AL58" s="5" t="str">
        <f t="shared" si="12"/>
        <v/>
      </c>
      <c r="AN58" s="5" t="str">
        <f t="shared" si="13"/>
        <v/>
      </c>
      <c r="AP58" s="5" t="str">
        <f t="shared" si="14"/>
        <v/>
      </c>
      <c r="AR58" s="2">
        <v>1.429999947547913</v>
      </c>
      <c r="AS58" s="5">
        <f t="shared" si="9"/>
        <v>1393.5749754728754</v>
      </c>
      <c r="AT58" s="11">
        <f t="shared" si="15"/>
        <v>0.18268693604653785</v>
      </c>
      <c r="AU58" s="5">
        <f t="shared" si="7"/>
        <v>182.68693604653785</v>
      </c>
    </row>
    <row r="59" spans="1:47" x14ac:dyDescent="0.3">
      <c r="A59" s="1" t="s">
        <v>123</v>
      </c>
      <c r="B59" s="1" t="s">
        <v>124</v>
      </c>
      <c r="C59" s="1" t="s">
        <v>125</v>
      </c>
      <c r="D59" s="1" t="s">
        <v>61</v>
      </c>
      <c r="E59" s="1" t="s">
        <v>69</v>
      </c>
      <c r="F59" s="1" t="s">
        <v>111</v>
      </c>
      <c r="G59" s="1" t="s">
        <v>64</v>
      </c>
      <c r="H59" s="1" t="s">
        <v>65</v>
      </c>
      <c r="I59" s="2">
        <v>37.74</v>
      </c>
      <c r="J59" s="2">
        <f t="shared" si="8"/>
        <v>30.410000590607524</v>
      </c>
      <c r="K59" s="2">
        <f t="shared" si="10"/>
        <v>21.160000590607524</v>
      </c>
      <c r="L59" s="2">
        <f t="shared" si="11"/>
        <v>9.25</v>
      </c>
      <c r="R59" s="7">
        <v>13.310000419616699</v>
      </c>
      <c r="S59" s="5">
        <v>15779.005497455601</v>
      </c>
      <c r="T59" s="8">
        <v>4.3400001525878906</v>
      </c>
      <c r="U59" s="5">
        <v>1542.8700542449949</v>
      </c>
      <c r="Z59" s="9">
        <v>3.5100000184029341</v>
      </c>
      <c r="AA59" s="5">
        <v>450.58500235062093</v>
      </c>
      <c r="AL59" s="5" t="str">
        <f t="shared" si="12"/>
        <v/>
      </c>
      <c r="AN59" s="5" t="str">
        <f t="shared" si="13"/>
        <v/>
      </c>
      <c r="AP59" s="5" t="str">
        <f t="shared" si="14"/>
        <v/>
      </c>
      <c r="AR59" s="2">
        <v>9.25</v>
      </c>
      <c r="AS59" s="5">
        <f t="shared" si="9"/>
        <v>17772.460554051217</v>
      </c>
      <c r="AT59" s="11">
        <f t="shared" si="15"/>
        <v>2.329832568589179</v>
      </c>
      <c r="AU59" s="5">
        <f t="shared" si="7"/>
        <v>2329.8325685891791</v>
      </c>
    </row>
    <row r="60" spans="1:47" x14ac:dyDescent="0.3">
      <c r="A60" s="1" t="s">
        <v>128</v>
      </c>
      <c r="B60" s="1" t="s">
        <v>129</v>
      </c>
      <c r="C60" s="1" t="s">
        <v>127</v>
      </c>
      <c r="D60" s="1" t="s">
        <v>61</v>
      </c>
      <c r="E60" s="1" t="s">
        <v>126</v>
      </c>
      <c r="F60" s="1" t="s">
        <v>111</v>
      </c>
      <c r="G60" s="1" t="s">
        <v>64</v>
      </c>
      <c r="H60" s="1" t="s">
        <v>65</v>
      </c>
      <c r="I60" s="2">
        <v>34.17</v>
      </c>
      <c r="J60" s="2">
        <f t="shared" si="8"/>
        <v>5.1799999475479117</v>
      </c>
      <c r="K60" s="2">
        <f t="shared" si="10"/>
        <v>5.1799999475479117</v>
      </c>
      <c r="L60" s="2">
        <f t="shared" si="11"/>
        <v>0</v>
      </c>
      <c r="R60" s="7">
        <v>3.2899999618530269</v>
      </c>
      <c r="S60" s="5">
        <v>3900.2949547767639</v>
      </c>
      <c r="T60" s="8">
        <v>1.889999985694885</v>
      </c>
      <c r="U60" s="5">
        <v>671.89499491453171</v>
      </c>
      <c r="AL60" s="5" t="str">
        <f t="shared" si="12"/>
        <v/>
      </c>
      <c r="AN60" s="5" t="str">
        <f t="shared" si="13"/>
        <v/>
      </c>
      <c r="AP60" s="5" t="str">
        <f t="shared" si="14"/>
        <v/>
      </c>
      <c r="AS60" s="5">
        <f t="shared" si="9"/>
        <v>4572.1899496912956</v>
      </c>
      <c r="AT60" s="11">
        <f t="shared" si="15"/>
        <v>0.59937885483947162</v>
      </c>
      <c r="AU60" s="5">
        <f t="shared" si="7"/>
        <v>599.37885483947161</v>
      </c>
    </row>
    <row r="61" spans="1:47" x14ac:dyDescent="0.3">
      <c r="A61" s="1" t="s">
        <v>128</v>
      </c>
      <c r="B61" s="1" t="s">
        <v>129</v>
      </c>
      <c r="C61" s="1" t="s">
        <v>127</v>
      </c>
      <c r="D61" s="1" t="s">
        <v>61</v>
      </c>
      <c r="E61" s="1" t="s">
        <v>69</v>
      </c>
      <c r="F61" s="1" t="s">
        <v>111</v>
      </c>
      <c r="G61" s="1" t="s">
        <v>64</v>
      </c>
      <c r="H61" s="1" t="s">
        <v>65</v>
      </c>
      <c r="I61" s="2">
        <v>34.17</v>
      </c>
      <c r="J61" s="2">
        <f t="shared" si="8"/>
        <v>2.1999998986721039</v>
      </c>
      <c r="K61" s="2">
        <f t="shared" si="10"/>
        <v>2.1999998986721039</v>
      </c>
      <c r="L61" s="2">
        <f t="shared" si="11"/>
        <v>0</v>
      </c>
      <c r="R61" s="7">
        <v>9.0000003576278687E-2</v>
      </c>
      <c r="S61" s="5">
        <v>106.6950042396784</v>
      </c>
      <c r="T61" s="8">
        <v>2.1099998950958252</v>
      </c>
      <c r="U61" s="5">
        <v>750.10496270656586</v>
      </c>
      <c r="AL61" s="5" t="str">
        <f t="shared" si="12"/>
        <v/>
      </c>
      <c r="AN61" s="5" t="str">
        <f t="shared" si="13"/>
        <v/>
      </c>
      <c r="AP61" s="5" t="str">
        <f t="shared" si="14"/>
        <v/>
      </c>
      <c r="AS61" s="5">
        <f t="shared" si="9"/>
        <v>856.79996694624424</v>
      </c>
      <c r="AT61" s="11">
        <f t="shared" si="15"/>
        <v>0.11231987049212831</v>
      </c>
      <c r="AU61" s="5">
        <f t="shared" si="7"/>
        <v>112.31987049212832</v>
      </c>
    </row>
    <row r="62" spans="1:47" x14ac:dyDescent="0.3">
      <c r="A62" s="1" t="s">
        <v>130</v>
      </c>
      <c r="B62" s="1" t="s">
        <v>91</v>
      </c>
      <c r="C62" s="1" t="s">
        <v>72</v>
      </c>
      <c r="D62" s="1" t="s">
        <v>61</v>
      </c>
      <c r="E62" s="1" t="s">
        <v>74</v>
      </c>
      <c r="F62" s="1" t="s">
        <v>89</v>
      </c>
      <c r="G62" s="1" t="s">
        <v>64</v>
      </c>
      <c r="H62" s="1" t="s">
        <v>65</v>
      </c>
      <c r="I62" s="2">
        <v>7.97</v>
      </c>
      <c r="J62" s="2">
        <f t="shared" si="8"/>
        <v>7.9999998211860657E-2</v>
      </c>
      <c r="K62" s="2">
        <f t="shared" ref="K62:K72" si="24">SUM(N62,P62,R62,T62,V62,X62,Z62,AB62,AE62,AG62,AI62,AV62,AX62,AZ62,BB62,BD62)</f>
        <v>6.9999998435378075E-2</v>
      </c>
      <c r="L62" s="2">
        <f t="shared" ref="L62:L72" si="25">SUM(M62,AD62,AK62,AM62,AO62,AQ62,AR62)</f>
        <v>9.9999997764825821E-3</v>
      </c>
      <c r="R62" s="7">
        <v>2.999999932944775E-2</v>
      </c>
      <c r="S62" s="5">
        <v>35.564999205060303</v>
      </c>
      <c r="T62" s="8">
        <v>3.9999999105930328E-2</v>
      </c>
      <c r="U62" s="5">
        <v>14.21999968215823</v>
      </c>
      <c r="AL62" s="5" t="str">
        <f t="shared" ref="AL62:AL72" si="26">IF(AK62&gt;0,AK62*$AL$1,"")</f>
        <v/>
      </c>
      <c r="AN62" s="5" t="str">
        <f t="shared" ref="AN62:AN72" si="27">IF(AM62&gt;0,AM62*$AN$1,"")</f>
        <v/>
      </c>
      <c r="AP62" s="5" t="str">
        <f t="shared" ref="AP62:AP72" si="28">IF(AO62&gt;0,AO62*$AP$1,"")</f>
        <v/>
      </c>
      <c r="AR62" s="2">
        <v>9.9999997764825821E-3</v>
      </c>
      <c r="AS62" s="5">
        <f t="shared" si="9"/>
        <v>49.784998887218535</v>
      </c>
      <c r="AT62" s="11">
        <f t="shared" si="15"/>
        <v>6.5264295555393873E-3</v>
      </c>
      <c r="AU62" s="5">
        <f t="shared" ref="AU62:AU72" si="29">(AT62/100)*$AU$1</f>
        <v>6.5264295555393872</v>
      </c>
    </row>
    <row r="63" spans="1:47" x14ac:dyDescent="0.3">
      <c r="A63" s="1" t="s">
        <v>130</v>
      </c>
      <c r="B63" s="1" t="s">
        <v>91</v>
      </c>
      <c r="C63" s="1" t="s">
        <v>72</v>
      </c>
      <c r="D63" s="1" t="s">
        <v>61</v>
      </c>
      <c r="E63" s="1" t="s">
        <v>126</v>
      </c>
      <c r="F63" s="1" t="s">
        <v>111</v>
      </c>
      <c r="G63" s="1" t="s">
        <v>64</v>
      </c>
      <c r="H63" s="1" t="s">
        <v>65</v>
      </c>
      <c r="I63" s="2">
        <v>7.97</v>
      </c>
      <c r="J63" s="2">
        <f t="shared" ref="J63:J72" si="30">SUM(K63:L63)</f>
        <v>7.2699999809265137</v>
      </c>
      <c r="K63" s="2">
        <f t="shared" si="24"/>
        <v>6.2300000190734872</v>
      </c>
      <c r="L63" s="2">
        <f t="shared" si="25"/>
        <v>1.0399999618530269</v>
      </c>
      <c r="R63" s="7">
        <v>3.8299999237060551</v>
      </c>
      <c r="S63" s="5">
        <v>4540.4649095535278</v>
      </c>
      <c r="T63" s="8">
        <v>2.4000000953674321</v>
      </c>
      <c r="U63" s="5">
        <v>853.20003390312195</v>
      </c>
      <c r="AL63" s="5" t="str">
        <f t="shared" si="26"/>
        <v/>
      </c>
      <c r="AN63" s="5" t="str">
        <f t="shared" si="27"/>
        <v/>
      </c>
      <c r="AP63" s="5" t="str">
        <f t="shared" si="28"/>
        <v/>
      </c>
      <c r="AR63" s="2">
        <v>1.0399999618530269</v>
      </c>
      <c r="AS63" s="5">
        <f t="shared" ref="AS63:AS72" si="31">SUM(O63,Q63,S63,U63,W63,Y63,AA63,AC63,AF63,AH63,AJ63,AW63,AY63,BA63,BC63,BE63)</f>
        <v>5393.6649434566498</v>
      </c>
      <c r="AT63" s="11">
        <f t="shared" ref="AT63:AT72" si="32">(AS63/$AS$73)*100</f>
        <v>0.70706789367207401</v>
      </c>
      <c r="AU63" s="5">
        <f t="shared" si="29"/>
        <v>707.06789367207409</v>
      </c>
    </row>
    <row r="64" spans="1:47" x14ac:dyDescent="0.3">
      <c r="A64" s="1" t="s">
        <v>131</v>
      </c>
      <c r="B64" s="1" t="s">
        <v>121</v>
      </c>
      <c r="C64" s="1" t="s">
        <v>122</v>
      </c>
      <c r="D64" s="1" t="s">
        <v>61</v>
      </c>
      <c r="E64" s="1" t="s">
        <v>69</v>
      </c>
      <c r="F64" s="1" t="s">
        <v>132</v>
      </c>
      <c r="G64" s="1" t="s">
        <v>64</v>
      </c>
      <c r="H64" s="1" t="s">
        <v>65</v>
      </c>
      <c r="I64" s="2">
        <v>51.44</v>
      </c>
      <c r="J64" s="2">
        <f t="shared" si="30"/>
        <v>10.200000314041972</v>
      </c>
      <c r="K64" s="2">
        <f t="shared" si="24"/>
        <v>10.200000314041972</v>
      </c>
      <c r="L64" s="2">
        <f t="shared" si="25"/>
        <v>0</v>
      </c>
      <c r="R64" s="7">
        <v>8.0600004196166992</v>
      </c>
      <c r="S64" s="5">
        <v>9555.1304974555969</v>
      </c>
      <c r="Z64" s="9">
        <v>2.1399998944252729</v>
      </c>
      <c r="AA64" s="5">
        <v>304.94998495560139</v>
      </c>
      <c r="AL64" s="5" t="str">
        <f t="shared" si="26"/>
        <v/>
      </c>
      <c r="AN64" s="5" t="str">
        <f t="shared" si="27"/>
        <v/>
      </c>
      <c r="AP64" s="5" t="str">
        <f t="shared" si="28"/>
        <v/>
      </c>
      <c r="AS64" s="5">
        <f t="shared" si="31"/>
        <v>9860.0804824111983</v>
      </c>
      <c r="AT64" s="11">
        <f t="shared" si="32"/>
        <v>1.2925805386916775</v>
      </c>
      <c r="AU64" s="5">
        <f t="shared" si="29"/>
        <v>1292.5805386916775</v>
      </c>
    </row>
    <row r="65" spans="1:57" x14ac:dyDescent="0.3">
      <c r="A65" s="1" t="s">
        <v>133</v>
      </c>
      <c r="B65" s="1" t="s">
        <v>134</v>
      </c>
      <c r="C65" s="1" t="s">
        <v>135</v>
      </c>
      <c r="D65" s="1" t="s">
        <v>136</v>
      </c>
      <c r="E65" s="1" t="s">
        <v>62</v>
      </c>
      <c r="F65" s="1" t="s">
        <v>63</v>
      </c>
      <c r="G65" s="1" t="s">
        <v>64</v>
      </c>
      <c r="H65" s="1" t="s">
        <v>65</v>
      </c>
      <c r="I65" s="2">
        <v>4.26</v>
      </c>
      <c r="J65" s="2">
        <f t="shared" si="30"/>
        <v>1.9100000038743019</v>
      </c>
      <c r="K65" s="2">
        <f t="shared" si="24"/>
        <v>0.97999997809529305</v>
      </c>
      <c r="L65" s="2">
        <f t="shared" si="25"/>
        <v>0.93000002577900887</v>
      </c>
      <c r="P65" s="6">
        <v>1.9999999552965161E-2</v>
      </c>
      <c r="Q65" s="5">
        <v>64.032498568762094</v>
      </c>
      <c r="R65" s="7">
        <v>0.95999997854232788</v>
      </c>
      <c r="S65" s="5">
        <v>1991.639955483377</v>
      </c>
      <c r="AL65" s="5" t="str">
        <f t="shared" si="26"/>
        <v/>
      </c>
      <c r="AN65" s="5" t="str">
        <f t="shared" si="27"/>
        <v/>
      </c>
      <c r="AO65" s="2">
        <v>9.9999997764825821E-3</v>
      </c>
      <c r="AP65" s="5">
        <f t="shared" si="28"/>
        <v>9.9999997764825821E-3</v>
      </c>
      <c r="AR65" s="2">
        <v>0.92000002600252628</v>
      </c>
      <c r="AS65" s="5">
        <f t="shared" si="31"/>
        <v>2055.6724540521391</v>
      </c>
      <c r="AT65" s="11">
        <f t="shared" si="32"/>
        <v>0.26948281129877555</v>
      </c>
      <c r="AU65" s="5">
        <f t="shared" si="29"/>
        <v>269.48281129877557</v>
      </c>
    </row>
    <row r="66" spans="1:57" x14ac:dyDescent="0.3">
      <c r="A66" s="1" t="s">
        <v>133</v>
      </c>
      <c r="B66" s="1" t="s">
        <v>134</v>
      </c>
      <c r="C66" s="1" t="s">
        <v>135</v>
      </c>
      <c r="D66" s="1" t="s">
        <v>136</v>
      </c>
      <c r="E66" s="1" t="s">
        <v>96</v>
      </c>
      <c r="F66" s="1" t="s">
        <v>89</v>
      </c>
      <c r="G66" s="1" t="s">
        <v>64</v>
      </c>
      <c r="H66" s="1" t="s">
        <v>65</v>
      </c>
      <c r="I66" s="2">
        <v>4.26</v>
      </c>
      <c r="J66" s="2">
        <f t="shared" si="30"/>
        <v>0.119999997317791</v>
      </c>
      <c r="K66" s="2">
        <f t="shared" si="24"/>
        <v>0</v>
      </c>
      <c r="L66" s="2">
        <f t="shared" si="25"/>
        <v>0.119999997317791</v>
      </c>
      <c r="AL66" s="5" t="str">
        <f t="shared" si="26"/>
        <v/>
      </c>
      <c r="AN66" s="5" t="str">
        <f t="shared" si="27"/>
        <v/>
      </c>
      <c r="AP66" s="5" t="str">
        <f t="shared" si="28"/>
        <v/>
      </c>
      <c r="AR66" s="2">
        <v>0.119999997317791</v>
      </c>
      <c r="AS66" s="5">
        <f t="shared" si="31"/>
        <v>0</v>
      </c>
      <c r="AT66" s="11">
        <f t="shared" si="32"/>
        <v>0</v>
      </c>
      <c r="AU66" s="5">
        <f t="shared" si="29"/>
        <v>0</v>
      </c>
    </row>
    <row r="67" spans="1:57" x14ac:dyDescent="0.3">
      <c r="B67" s="41" t="s">
        <v>142</v>
      </c>
      <c r="J67" s="2">
        <f t="shared" si="30"/>
        <v>0</v>
      </c>
      <c r="AS67" s="5">
        <f t="shared" si="31"/>
        <v>0</v>
      </c>
      <c r="AT67" s="11">
        <f t="shared" si="32"/>
        <v>0</v>
      </c>
      <c r="AU67" s="5">
        <f t="shared" si="29"/>
        <v>0</v>
      </c>
    </row>
    <row r="68" spans="1:57" x14ac:dyDescent="0.3">
      <c r="B68" s="1" t="s">
        <v>137</v>
      </c>
      <c r="C68" s="1" t="s">
        <v>144</v>
      </c>
      <c r="D68" s="1" t="s">
        <v>85</v>
      </c>
      <c r="J68" s="2">
        <f t="shared" si="30"/>
        <v>8.0599999986588955</v>
      </c>
      <c r="K68" s="2">
        <f t="shared" si="24"/>
        <v>8.0599999986588955</v>
      </c>
      <c r="L68" s="2">
        <f t="shared" si="25"/>
        <v>0</v>
      </c>
      <c r="AG68" s="9">
        <v>8.0599999986588955</v>
      </c>
      <c r="AH68" s="5">
        <v>19830.424994820642</v>
      </c>
      <c r="AL68" s="5" t="str">
        <f t="shared" si="26"/>
        <v/>
      </c>
      <c r="AN68" s="5" t="str">
        <f t="shared" si="27"/>
        <v/>
      </c>
      <c r="AP68" s="5" t="str">
        <f t="shared" si="28"/>
        <v/>
      </c>
      <c r="AS68" s="5">
        <f t="shared" si="31"/>
        <v>19830.424994820642</v>
      </c>
      <c r="AT68" s="11">
        <f t="shared" si="32"/>
        <v>2.5996158416773878</v>
      </c>
      <c r="AU68" s="5">
        <f t="shared" si="29"/>
        <v>2599.6158416773878</v>
      </c>
    </row>
    <row r="69" spans="1:57" x14ac:dyDescent="0.3">
      <c r="B69" s="41" t="s">
        <v>143</v>
      </c>
      <c r="J69" s="2">
        <f t="shared" si="30"/>
        <v>0</v>
      </c>
      <c r="AS69" s="5">
        <f t="shared" si="31"/>
        <v>0</v>
      </c>
      <c r="AT69" s="11">
        <f t="shared" si="32"/>
        <v>0</v>
      </c>
      <c r="AU69" s="5">
        <f t="shared" si="29"/>
        <v>0</v>
      </c>
    </row>
    <row r="70" spans="1:57" x14ac:dyDescent="0.3">
      <c r="B70" s="1" t="s">
        <v>138</v>
      </c>
      <c r="C70" s="1" t="s">
        <v>145</v>
      </c>
      <c r="D70" s="1" t="s">
        <v>115</v>
      </c>
      <c r="J70" s="2">
        <f t="shared" si="30"/>
        <v>4.959999967366457</v>
      </c>
      <c r="K70" s="2">
        <f t="shared" si="24"/>
        <v>4.959999967366457</v>
      </c>
      <c r="L70" s="2">
        <f t="shared" si="25"/>
        <v>0</v>
      </c>
      <c r="AG70" s="9">
        <v>4.959999967366457</v>
      </c>
      <c r="AH70" s="5">
        <v>6871.1324513684967</v>
      </c>
      <c r="AL70" s="5" t="str">
        <f t="shared" si="26"/>
        <v/>
      </c>
      <c r="AN70" s="5" t="str">
        <f t="shared" si="27"/>
        <v/>
      </c>
      <c r="AP70" s="5" t="str">
        <f t="shared" si="28"/>
        <v/>
      </c>
      <c r="AS70" s="5">
        <f t="shared" si="31"/>
        <v>6871.1324513684967</v>
      </c>
      <c r="AT70" s="11">
        <f t="shared" si="32"/>
        <v>0.90075249398368662</v>
      </c>
      <c r="AU70" s="5">
        <f t="shared" si="29"/>
        <v>900.75249398368658</v>
      </c>
    </row>
    <row r="71" spans="1:57" x14ac:dyDescent="0.3">
      <c r="B71" s="41" t="s">
        <v>141</v>
      </c>
      <c r="J71" s="2">
        <f t="shared" si="30"/>
        <v>0</v>
      </c>
      <c r="AS71" s="5">
        <f t="shared" si="31"/>
        <v>0</v>
      </c>
      <c r="AT71" s="11">
        <f t="shared" si="32"/>
        <v>0</v>
      </c>
      <c r="AU71" s="5">
        <f t="shared" si="29"/>
        <v>0</v>
      </c>
    </row>
    <row r="72" spans="1:57" ht="15" thickBot="1" x14ac:dyDescent="0.35">
      <c r="B72" s="1" t="s">
        <v>139</v>
      </c>
      <c r="C72" s="1" t="s">
        <v>147</v>
      </c>
      <c r="D72" s="1" t="s">
        <v>61</v>
      </c>
      <c r="J72" s="2">
        <f t="shared" si="30"/>
        <v>12.169999975711111</v>
      </c>
      <c r="K72" s="2">
        <f t="shared" si="24"/>
        <v>12.169999975711111</v>
      </c>
      <c r="L72" s="2">
        <f t="shared" si="25"/>
        <v>0</v>
      </c>
      <c r="AG72" s="9">
        <v>12.169999975711111</v>
      </c>
      <c r="AH72" s="5">
        <v>17235.639457681871</v>
      </c>
      <c r="AL72" s="5" t="str">
        <f t="shared" si="26"/>
        <v/>
      </c>
      <c r="AN72" s="5" t="str">
        <f t="shared" si="27"/>
        <v/>
      </c>
      <c r="AP72" s="5" t="str">
        <f t="shared" si="28"/>
        <v/>
      </c>
      <c r="AS72" s="5">
        <f t="shared" si="31"/>
        <v>17235.639457681871</v>
      </c>
      <c r="AT72" s="11">
        <f t="shared" si="32"/>
        <v>2.2594594612738863</v>
      </c>
      <c r="AU72" s="5">
        <f t="shared" si="29"/>
        <v>2259.4594612738861</v>
      </c>
    </row>
    <row r="73" spans="1:57" ht="15" thickTop="1" x14ac:dyDescent="0.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>
        <f t="shared" ref="K73:BE73" si="33">SUM(K3:K72)</f>
        <v>624.2800011752546</v>
      </c>
      <c r="L73" s="28">
        <f t="shared" si="33"/>
        <v>47.230000162497163</v>
      </c>
      <c r="M73" s="29">
        <f t="shared" si="33"/>
        <v>0</v>
      </c>
      <c r="N73" s="30">
        <f t="shared" si="33"/>
        <v>15.769999990239739</v>
      </c>
      <c r="O73" s="31">
        <f t="shared" si="33"/>
        <v>36586.399977356195</v>
      </c>
      <c r="P73" s="32">
        <f t="shared" si="33"/>
        <v>163.29000031016767</v>
      </c>
      <c r="Q73" s="31">
        <f t="shared" si="33"/>
        <v>314298.95257844543</v>
      </c>
      <c r="R73" s="33">
        <f t="shared" si="33"/>
        <v>244.90000140711663</v>
      </c>
      <c r="S73" s="31">
        <f t="shared" si="33"/>
        <v>307601.68723636132</v>
      </c>
      <c r="T73" s="34">
        <f t="shared" si="33"/>
        <v>161.2899997869134</v>
      </c>
      <c r="U73" s="31">
        <f t="shared" si="33"/>
        <v>58413.982288656684</v>
      </c>
      <c r="V73" s="28">
        <f t="shared" si="33"/>
        <v>0</v>
      </c>
      <c r="W73" s="31">
        <f t="shared" si="33"/>
        <v>0</v>
      </c>
      <c r="X73" s="28">
        <f t="shared" si="33"/>
        <v>0</v>
      </c>
      <c r="Y73" s="31">
        <f t="shared" si="33"/>
        <v>0</v>
      </c>
      <c r="Z73" s="35">
        <f t="shared" si="33"/>
        <v>13.839999739080667</v>
      </c>
      <c r="AA73" s="31">
        <f t="shared" si="33"/>
        <v>1983.1439604270736</v>
      </c>
      <c r="AB73" s="36">
        <f t="shared" si="33"/>
        <v>0</v>
      </c>
      <c r="AC73" s="31">
        <f t="shared" si="33"/>
        <v>0</v>
      </c>
      <c r="AD73" s="28">
        <f t="shared" si="33"/>
        <v>0</v>
      </c>
      <c r="AE73" s="28">
        <f t="shared" si="33"/>
        <v>0</v>
      </c>
      <c r="AF73" s="31">
        <f t="shared" si="33"/>
        <v>0</v>
      </c>
      <c r="AG73" s="35">
        <f t="shared" si="33"/>
        <v>25.189999941736463</v>
      </c>
      <c r="AH73" s="31">
        <f t="shared" si="33"/>
        <v>43937.196903871009</v>
      </c>
      <c r="AI73" s="28">
        <f t="shared" si="33"/>
        <v>0</v>
      </c>
      <c r="AJ73" s="31">
        <f t="shared" si="33"/>
        <v>0</v>
      </c>
      <c r="AK73" s="29">
        <f t="shared" si="33"/>
        <v>0.2099999934434891</v>
      </c>
      <c r="AL73" s="31">
        <f t="shared" si="33"/>
        <v>1029.4199678599837</v>
      </c>
      <c r="AM73" s="29">
        <f t="shared" si="33"/>
        <v>1.7199999950826168</v>
      </c>
      <c r="AN73" s="31">
        <f t="shared" si="33"/>
        <v>14052.399959824979</v>
      </c>
      <c r="AO73" s="28">
        <f t="shared" si="33"/>
        <v>2.9800000209361315</v>
      </c>
      <c r="AP73" s="31">
        <f t="shared" si="33"/>
        <v>2.9800000209361315</v>
      </c>
      <c r="AQ73" s="28">
        <f t="shared" si="33"/>
        <v>7.7200000192970037</v>
      </c>
      <c r="AR73" s="28">
        <f t="shared" si="33"/>
        <v>34.600000133737922</v>
      </c>
      <c r="AS73" s="31">
        <f t="shared" si="33"/>
        <v>762821.36294511764</v>
      </c>
      <c r="AT73" s="28">
        <f t="shared" si="33"/>
        <v>100</v>
      </c>
      <c r="AU73" s="31">
        <f t="shared" si="33"/>
        <v>99999.999999999985</v>
      </c>
      <c r="AV73" s="37">
        <f t="shared" si="33"/>
        <v>0</v>
      </c>
      <c r="AW73" s="31">
        <f t="shared" si="33"/>
        <v>0</v>
      </c>
      <c r="AX73" s="38">
        <f t="shared" si="33"/>
        <v>0</v>
      </c>
      <c r="AY73" s="31">
        <f t="shared" si="33"/>
        <v>0</v>
      </c>
      <c r="AZ73" s="39">
        <f t="shared" si="33"/>
        <v>0</v>
      </c>
      <c r="BA73" s="31">
        <f t="shared" si="33"/>
        <v>0</v>
      </c>
      <c r="BB73" s="40">
        <f t="shared" si="33"/>
        <v>0</v>
      </c>
      <c r="BC73" s="31">
        <f t="shared" si="33"/>
        <v>0</v>
      </c>
      <c r="BD73" s="28">
        <f t="shared" si="33"/>
        <v>0</v>
      </c>
      <c r="BE73" s="31">
        <f t="shared" si="33"/>
        <v>0</v>
      </c>
    </row>
    <row r="76" spans="1:57" x14ac:dyDescent="0.3">
      <c r="B76" s="41" t="s">
        <v>140</v>
      </c>
      <c r="C76" s="42">
        <f>SUM(K73,L73)</f>
        <v>671.51000133775176</v>
      </c>
    </row>
  </sheetData>
  <autoFilter ref="A2:AU73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D8B72F-587E-4ACA-921B-58448ED394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B213EA3C-AD6F-4641-A30F-78A8464F7F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B8F35C-F0B3-4D56-AD42-43399BC67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2026-01-08T19:26:47Z</dcterms:created>
  <dcterms:modified xsi:type="dcterms:W3CDTF">2026-03-23T18:32:13Z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