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2 Cottonwood Group 1\GIS\Data\3_Tabular_Reports\Group_4\JD37\"/>
    </mc:Choice>
  </mc:AlternateContent>
  <xr:revisionPtr revIDLastSave="0" documentId="13_ncr:1_{4C3DC210-6BDE-403F-887D-8DE43FB44D36}" xr6:coauthVersionLast="47" xr6:coauthVersionMax="47" xr10:uidLastSave="{00000000-0000-0000-0000-000000000000}"/>
  <bookViews>
    <workbookView xWindow="-38520" yWindow="-555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BE60" i="1"/>
  <c r="BD60" i="1"/>
  <c r="BC60" i="1"/>
  <c r="BB60" i="1"/>
  <c r="BA60" i="1"/>
  <c r="AZ60" i="1"/>
  <c r="AY60" i="1"/>
  <c r="AX60" i="1"/>
  <c r="AW60" i="1"/>
  <c r="AV60" i="1"/>
  <c r="AR60" i="1"/>
  <c r="AQ60" i="1"/>
  <c r="AO60" i="1"/>
  <c r="AM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AP59" i="1"/>
  <c r="AN59" i="1"/>
  <c r="AL59" i="1"/>
  <c r="L59" i="1"/>
  <c r="K59" i="1"/>
  <c r="AP57" i="1"/>
  <c r="AN57" i="1"/>
  <c r="AL57" i="1"/>
  <c r="L57" i="1"/>
  <c r="K57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N60" i="1" l="1"/>
  <c r="K60" i="1"/>
  <c r="L60" i="1"/>
  <c r="AS60" i="1"/>
  <c r="AT43" i="1" s="1"/>
  <c r="AU43" i="1" s="1"/>
  <c r="AL60" i="1"/>
  <c r="AP60" i="1"/>
  <c r="AT4" i="1" l="1"/>
  <c r="AU4" i="1" s="1"/>
  <c r="AT52" i="1"/>
  <c r="AU52" i="1" s="1"/>
  <c r="AT17" i="1"/>
  <c r="AU17" i="1" s="1"/>
  <c r="AT49" i="1"/>
  <c r="AU49" i="1" s="1"/>
  <c r="AT31" i="1"/>
  <c r="AU31" i="1" s="1"/>
  <c r="AT8" i="1"/>
  <c r="AU8" i="1" s="1"/>
  <c r="AT24" i="1"/>
  <c r="AU24" i="1" s="1"/>
  <c r="AT40" i="1"/>
  <c r="AU40" i="1" s="1"/>
  <c r="AT56" i="1"/>
  <c r="AU56" i="1" s="1"/>
  <c r="AT21" i="1"/>
  <c r="AU21" i="1" s="1"/>
  <c r="AT37" i="1"/>
  <c r="AU37" i="1" s="1"/>
  <c r="AT53" i="1"/>
  <c r="AU53" i="1" s="1"/>
  <c r="AT9" i="1"/>
  <c r="AU9" i="1" s="1"/>
  <c r="AT6" i="1"/>
  <c r="AU6" i="1" s="1"/>
  <c r="AT14" i="1"/>
  <c r="AU14" i="1" s="1"/>
  <c r="AT26" i="1"/>
  <c r="AU26" i="1" s="1"/>
  <c r="AT34" i="1"/>
  <c r="AU34" i="1" s="1"/>
  <c r="AT42" i="1"/>
  <c r="AU42" i="1" s="1"/>
  <c r="AT54" i="1"/>
  <c r="AU54" i="1" s="1"/>
  <c r="AT7" i="1"/>
  <c r="AU7" i="1" s="1"/>
  <c r="AT11" i="1"/>
  <c r="AU11" i="1" s="1"/>
  <c r="AT15" i="1"/>
  <c r="AU15" i="1" s="1"/>
  <c r="AT19" i="1"/>
  <c r="AU19" i="1" s="1"/>
  <c r="AT35" i="1"/>
  <c r="AU35" i="1" s="1"/>
  <c r="AT39" i="1"/>
  <c r="AU39" i="1" s="1"/>
  <c r="AT10" i="1"/>
  <c r="AU10" i="1" s="1"/>
  <c r="AT18" i="1"/>
  <c r="AU18" i="1" s="1"/>
  <c r="AT22" i="1"/>
  <c r="AU22" i="1" s="1"/>
  <c r="AT30" i="1"/>
  <c r="AU30" i="1" s="1"/>
  <c r="AT38" i="1"/>
  <c r="AU38" i="1" s="1"/>
  <c r="AT46" i="1"/>
  <c r="AU46" i="1" s="1"/>
  <c r="AT50" i="1"/>
  <c r="AU50" i="1" s="1"/>
  <c r="AT58" i="1"/>
  <c r="AU58" i="1" s="1"/>
  <c r="AT36" i="1"/>
  <c r="AU36" i="1" s="1"/>
  <c r="AT33" i="1"/>
  <c r="AU33" i="1" s="1"/>
  <c r="AT12" i="1"/>
  <c r="AU12" i="1" s="1"/>
  <c r="AT5" i="1"/>
  <c r="AU5" i="1" s="1"/>
  <c r="AT57" i="1"/>
  <c r="AU57" i="1" s="1"/>
  <c r="AT47" i="1"/>
  <c r="AU47" i="1" s="1"/>
  <c r="AT20" i="1"/>
  <c r="AU20" i="1" s="1"/>
  <c r="AT51" i="1"/>
  <c r="AU51" i="1" s="1"/>
  <c r="AT28" i="1"/>
  <c r="AU28" i="1" s="1"/>
  <c r="AT44" i="1"/>
  <c r="AU44" i="1" s="1"/>
  <c r="AT25" i="1"/>
  <c r="AU25" i="1" s="1"/>
  <c r="AT41" i="1"/>
  <c r="AU41" i="1" s="1"/>
  <c r="AT59" i="1"/>
  <c r="AU59" i="1" s="1"/>
  <c r="AT16" i="1"/>
  <c r="AU16" i="1" s="1"/>
  <c r="AT32" i="1"/>
  <c r="AU32" i="1" s="1"/>
  <c r="AT48" i="1"/>
  <c r="AU48" i="1" s="1"/>
  <c r="AT13" i="1"/>
  <c r="AU13" i="1" s="1"/>
  <c r="AT29" i="1"/>
  <c r="AU29" i="1" s="1"/>
  <c r="AT45" i="1"/>
  <c r="AU45" i="1" s="1"/>
  <c r="AT27" i="1"/>
  <c r="AU27" i="1" s="1"/>
  <c r="AT23" i="1"/>
  <c r="AU23" i="1" s="1"/>
  <c r="AT55" i="1"/>
  <c r="AU55" i="1" s="1"/>
  <c r="C63" i="1"/>
  <c r="AT3" i="1"/>
  <c r="AU3" i="1" s="1"/>
  <c r="AT60" i="1" l="1"/>
  <c r="AU60" i="1"/>
</calcChain>
</file>

<file path=xl/sharedStrings.xml><?xml version="1.0" encoding="utf-8"?>
<sst xmlns="http://schemas.openxmlformats.org/spreadsheetml/2006/main" count="491" uniqueCount="139">
  <si>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</si>
  <si>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</si>
  <si>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</si>
  <si>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</si>
  <si>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</si>
  <si>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</si>
  <si>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</si>
  <si>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</si>
  <si>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</si>
  <si>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</si>
  <si>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</si>
  <si>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</si>
  <si>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</si>
  <si>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</si>
  <si>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</si>
  <si>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</si>
  <si>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</si>
  <si>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</si>
  <si>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</si>
  <si>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</si>
  <si>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</si>
  <si>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</si>
  <si>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</si>
  <si>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</si>
  <si>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</si>
  <si>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</si>
  <si>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</si>
  <si>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</si>
  <si>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</si>
  <si>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</si>
  <si>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</si>
  <si>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</si>
  <si>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</si>
  <si>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</si>
  <si>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</si>
  <si>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</si>
  <si>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</si>
  <si>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</si>
  <si>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</si>
  <si>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</si>
  <si>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</si>
  <si>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</si>
  <si>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</si>
  <si>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</si>
  <si>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</si>
  <si>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</si>
  <si>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</si>
  <si>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</si>
  <si>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</si>
  <si>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</si>
  <si>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</si>
  <si>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</si>
  <si>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</si>
  <si>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</si>
  <si>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</si>
  <si>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</si>
  <si>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</si>
  <si>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</si>
  <si>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13-014-0300</t>
  </si>
  <si>
    <t>HORKEY TRUST/DARRELL</t>
  </si>
  <si>
    <t>%BRENDA CLAUSEN &amp; BARB WAHL 836 BELL AVE</t>
  </si>
  <si>
    <t>NESW</t>
  </si>
  <si>
    <t>14</t>
  </si>
  <si>
    <t>106</t>
  </si>
  <si>
    <t>038</t>
  </si>
  <si>
    <t>SESW</t>
  </si>
  <si>
    <t>SWSW</t>
  </si>
  <si>
    <t>NWSW</t>
  </si>
  <si>
    <t>13-015-0100</t>
  </si>
  <si>
    <t>SCHOBORG/MARK S</t>
  </si>
  <si>
    <t>34499 350TH AVE</t>
  </si>
  <si>
    <t>15</t>
  </si>
  <si>
    <t>NWSE</t>
  </si>
  <si>
    <t>SWNE</t>
  </si>
  <si>
    <t>NESE</t>
  </si>
  <si>
    <t>13-015-0101</t>
  </si>
  <si>
    <t>SWSE</t>
  </si>
  <si>
    <t>SESE</t>
  </si>
  <si>
    <t>13-015-0200</t>
  </si>
  <si>
    <t>SENW</t>
  </si>
  <si>
    <t>13-015-0300</t>
  </si>
  <si>
    <t>PITCHER IRREV TRUST/JANICE D - KEVIN L PITCHER TRUSTEE</t>
  </si>
  <si>
    <t>4515 79TH STREET</t>
  </si>
  <si>
    <t>SENE</t>
  </si>
  <si>
    <t>NWNE</t>
  </si>
  <si>
    <t>13-015-0400</t>
  </si>
  <si>
    <t>KRISTINE M ISDER TRUST - C/O KRISTINE ISDER</t>
  </si>
  <si>
    <t>PO BOX 183</t>
  </si>
  <si>
    <t>13-015-0500</t>
  </si>
  <si>
    <t>SWNW</t>
  </si>
  <si>
    <t>13-015-0600</t>
  </si>
  <si>
    <t>WOLFE TRUST ETAL/DAVID E - DARRELL GLEASON 1/4  DAVID 3/4</t>
  </si>
  <si>
    <t>7N563 HAWTHORNE AVE</t>
  </si>
  <si>
    <t>13-022-0100</t>
  </si>
  <si>
    <t>NENE</t>
  </si>
  <si>
    <t>22</t>
  </si>
  <si>
    <t>13-022-0101</t>
  </si>
  <si>
    <t>BRUCE C &amp; SHIRLEY J KELM TRUST - C/O BRUCE C KELM</t>
  </si>
  <si>
    <t>8471 E FARM ROAD #194</t>
  </si>
  <si>
    <t>NENW</t>
  </si>
  <si>
    <t>13-022-0200</t>
  </si>
  <si>
    <t>SPIELMAN/PETER J &amp; VALERIE</t>
  </si>
  <si>
    <t>1330 270TH AVE</t>
  </si>
  <si>
    <t>NWNW</t>
  </si>
  <si>
    <t>13-022-0300</t>
  </si>
  <si>
    <t>UNITED STATES OF AMERICA - C/O WINDOM POSTMASTER</t>
  </si>
  <si>
    <t>445 9TH ST</t>
  </si>
  <si>
    <t>13-022-0400</t>
  </si>
  <si>
    <t>UHLENHOPP/BRADLEY D/&amp; - BARBARA J UHLENHOPP     RCD</t>
  </si>
  <si>
    <t>34282 360TH STREET</t>
  </si>
  <si>
    <t>13-022-0402</t>
  </si>
  <si>
    <t>LINDSTROM/THOMAS &amp; CYNTHIA/RCD</t>
  </si>
  <si>
    <t>29097 COUNTY RD 6</t>
  </si>
  <si>
    <t>13-023-0100</t>
  </si>
  <si>
    <t>HORKEY/MARY</t>
  </si>
  <si>
    <t>836 BELL AVE</t>
  </si>
  <si>
    <t>23</t>
  </si>
  <si>
    <t>13-023-0102</t>
  </si>
  <si>
    <t>CLAUSEN/PAUL J</t>
  </si>
  <si>
    <t>35457 COUNTY RD 56</t>
  </si>
  <si>
    <t>13-023-0200</t>
  </si>
  <si>
    <t>THOMPSON/HORACE A - C/O FAIRLAND MANAGEMENT CO</t>
  </si>
  <si>
    <t>PO BOX 128</t>
  </si>
  <si>
    <t>13-023-0300</t>
  </si>
  <si>
    <t>CR-56</t>
  </si>
  <si>
    <t>TOTAL WATERSHED ACRES:</t>
  </si>
  <si>
    <t>ROGERSVILLE MO 65742</t>
  </si>
  <si>
    <t>WESTBROOK MN 56183</t>
  </si>
  <si>
    <t>URBANDALE IA 50322</t>
  </si>
  <si>
    <t>MILAN MN 56262</t>
  </si>
  <si>
    <t>MEDINAH IL 60157</t>
  </si>
  <si>
    <t>WINDOM MN 56101</t>
  </si>
  <si>
    <t>350TH AVE</t>
  </si>
  <si>
    <t>COTTONWOOD COUNTY HWY DEPT. 46705 COUNTY RD 15</t>
  </si>
  <si>
    <t>WINDOM, MN 56101</t>
  </si>
  <si>
    <t>MARK SCHOBORG 34499 350TH AVE</t>
  </si>
  <si>
    <t>WESTBROOK, MN 56183</t>
  </si>
  <si>
    <t>COTTONWOOD CTY RDS</t>
  </si>
  <si>
    <t>ROSE HILL TWP 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</si>
</sst>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3"/>
  <sheetViews>
    <sheetView tabSelected="1" workbookViewId="0">
      <pane xSplit="1" ySplit="2" topLeftCell="K18" activePane="bottomRight" state="frozen"/>
      <selection pane="topRight" activeCell="B1" sqref="B1"/>
      <selection pane="bottomLeft" activeCell="A3" sqref="A3"/>
      <selection pane="bottomRight" activeCell="AH53" sqref="AG53:AH53"/>
    </sheetView>
  </sheetViews>
  <sheetFormatPr defaultRowHeight="14.4" x14ac:dyDescent="0.3"/>
  <cols>
    <col min="1" max="1" width="14.6640625" style="1" customWidth="1"/>
    <col min="2" max="2" width="51" style="1" bestFit="1" customWidth="1"/>
    <col min="3" max="3" width="46.88671875" style="1" bestFit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customWidth="1"/>
    <col min="25" max="25" width="17.6640625" style="5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1" width="17.6640625" style="2" hidden="1" customWidth="1"/>
    <col min="32" max="32" width="17.6640625" style="5" hidden="1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hidden="1" customWidth="1"/>
    <col min="40" max="40" width="17.6640625" style="5" hidden="1" customWidth="1"/>
    <col min="41" max="41" width="17.6640625" style="2" hidden="1" customWidth="1"/>
    <col min="42" max="42" width="17.6640625" style="5" hidden="1" customWidth="1"/>
    <col min="43" max="43" width="17.6640625" style="2" hidden="1" customWidth="1"/>
    <col min="44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  <col min="58" max="59" width="13.6640625" hidden="1" customWidth="1"/>
  </cols>
  <sheetData>
    <row r="1" spans="1:57" x14ac:dyDescent="0.3">
      <c r="AL1" s="5">
        <v>0</v>
      </c>
      <c r="AN1" s="5">
        <v>0</v>
      </c>
      <c r="AP1" s="5">
        <v>0</v>
      </c>
      <c r="AU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127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160</v>
      </c>
      <c r="J3" s="2">
        <v>39.770000000000003</v>
      </c>
      <c r="K3" s="2">
        <f t="shared" ref="K3:K34" si="0">SUM(N3,P3,R3,T3,V3,X3,Z3,AB3,AE3,AG3,AI3,AV3,AX3,AZ3,BB3,BD3)</f>
        <v>5.5499999616295099</v>
      </c>
      <c r="L3" s="2">
        <f t="shared" ref="L3:L34" si="1">SUM(M3,AD3,AK3,AM3,AO3,AQ3,AR3)</f>
        <v>0</v>
      </c>
      <c r="R3" s="7">
        <v>5.5399999618530273</v>
      </c>
      <c r="S3" s="5">
        <v>8735.8874398469925</v>
      </c>
      <c r="T3" s="8">
        <v>9.9999997764825821E-3</v>
      </c>
      <c r="U3" s="5">
        <v>4.7312498942483217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" si="5">SUM(O3,Q3,S3,U3,W3,Y3,AA3,AC3,AF3,AH3,AJ3,AW3,AY3,BA3,BC3,BE3)</f>
        <v>8740.6186897412408</v>
      </c>
      <c r="AT3" s="11">
        <f>(AS3/$AS$60)*100</f>
        <v>0.58247480799042706</v>
      </c>
      <c r="AU3" s="5">
        <f t="shared" ref="AU3:AU59" si="6">(AT3/100)*$AU$1</f>
        <v>582.47480799042705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127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160</v>
      </c>
      <c r="J4" s="2">
        <v>38.549999999999997</v>
      </c>
      <c r="K4" s="2">
        <f t="shared" si="0"/>
        <v>3.720000028610229</v>
      </c>
      <c r="L4" s="2">
        <f t="shared" si="1"/>
        <v>0</v>
      </c>
      <c r="R4" s="7">
        <v>3.720000028610229</v>
      </c>
      <c r="S4" s="5">
        <v>5865.9750451147556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59" si="7">SUM(O4,Q4,S4,U4,W4,Y4,AA4,AC4,AF4,AH4,AJ4,AW4,AY4,BA4,BC4,BE4)</f>
        <v>5865.9750451147556</v>
      </c>
      <c r="AT4" s="11">
        <f t="shared" ref="AT4:AT59" si="8">(AS4/$AS$60)*100</f>
        <v>0.39090856258151285</v>
      </c>
      <c r="AU4" s="5">
        <f t="shared" si="6"/>
        <v>390.90856258151285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127</v>
      </c>
      <c r="E5" s="1" t="s">
        <v>66</v>
      </c>
      <c r="F5" s="1" t="s">
        <v>62</v>
      </c>
      <c r="G5" s="1" t="s">
        <v>63</v>
      </c>
      <c r="H5" s="1" t="s">
        <v>64</v>
      </c>
      <c r="I5" s="2">
        <v>160</v>
      </c>
      <c r="J5" s="2">
        <v>37.4</v>
      </c>
      <c r="K5" s="2">
        <f t="shared" si="0"/>
        <v>37.249999284744263</v>
      </c>
      <c r="L5" s="2">
        <f t="shared" si="1"/>
        <v>0</v>
      </c>
      <c r="P5" s="6">
        <v>3.8900001049041748</v>
      </c>
      <c r="Q5" s="5">
        <v>10177.212774455549</v>
      </c>
      <c r="R5" s="7">
        <v>31.129999160766602</v>
      </c>
      <c r="S5" s="5">
        <v>49088.117426633828</v>
      </c>
      <c r="T5" s="8">
        <v>2.2300000190734859</v>
      </c>
      <c r="U5" s="5">
        <v>1055.068759024143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7"/>
        <v>60320.398960113518</v>
      </c>
      <c r="AT5" s="11">
        <f t="shared" si="8"/>
        <v>4.0197512383689435</v>
      </c>
      <c r="AU5" s="5">
        <f t="shared" si="6"/>
        <v>4019.7512383689432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127</v>
      </c>
      <c r="E6" s="1" t="s">
        <v>67</v>
      </c>
      <c r="F6" s="1" t="s">
        <v>62</v>
      </c>
      <c r="G6" s="1" t="s">
        <v>63</v>
      </c>
      <c r="H6" s="1" t="s">
        <v>64</v>
      </c>
      <c r="I6" s="2">
        <v>160</v>
      </c>
      <c r="J6" s="2">
        <v>38.65</v>
      </c>
      <c r="K6" s="2">
        <f t="shared" si="0"/>
        <v>34.710000276565552</v>
      </c>
      <c r="L6" s="2">
        <f t="shared" si="1"/>
        <v>0</v>
      </c>
      <c r="R6" s="7">
        <v>26.460000038146969</v>
      </c>
      <c r="S6" s="5">
        <v>44366.955096244812</v>
      </c>
      <c r="T6" s="8">
        <v>8.2500002384185791</v>
      </c>
      <c r="U6" s="5">
        <v>4428.4501308500767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7"/>
        <v>48795.405227094889</v>
      </c>
      <c r="AT6" s="11">
        <f t="shared" si="8"/>
        <v>3.251725684341527</v>
      </c>
      <c r="AU6" s="5">
        <f t="shared" si="6"/>
        <v>3251.7256843415271</v>
      </c>
    </row>
    <row r="7" spans="1:57" x14ac:dyDescent="0.3">
      <c r="A7" s="1" t="s">
        <v>68</v>
      </c>
      <c r="B7" s="1" t="s">
        <v>69</v>
      </c>
      <c r="C7" s="1" t="s">
        <v>70</v>
      </c>
      <c r="D7" s="1" t="s">
        <v>127</v>
      </c>
      <c r="E7" s="1" t="s">
        <v>61</v>
      </c>
      <c r="F7" s="1" t="s">
        <v>71</v>
      </c>
      <c r="G7" s="1" t="s">
        <v>63</v>
      </c>
      <c r="H7" s="1" t="s">
        <v>64</v>
      </c>
      <c r="I7" s="2">
        <v>80</v>
      </c>
      <c r="J7" s="2">
        <v>7.0000000000000007E-2</v>
      </c>
      <c r="K7" s="2">
        <f t="shared" si="0"/>
        <v>5.9999998658895493E-2</v>
      </c>
      <c r="L7" s="2">
        <f t="shared" si="1"/>
        <v>0</v>
      </c>
      <c r="N7" s="4">
        <v>3.9999999105930328E-2</v>
      </c>
      <c r="O7" s="5">
        <v>174.95999608933931</v>
      </c>
      <c r="P7" s="6">
        <v>1.9999999552965161E-2</v>
      </c>
      <c r="Q7" s="5">
        <v>62.789998596534133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7"/>
        <v>237.74999468587345</v>
      </c>
      <c r="AT7" s="11">
        <f t="shared" si="8"/>
        <v>1.5843659061219029E-2</v>
      </c>
      <c r="AU7" s="5">
        <f t="shared" si="6"/>
        <v>15.843659061219029</v>
      </c>
    </row>
    <row r="8" spans="1:57" x14ac:dyDescent="0.3">
      <c r="A8" s="1" t="s">
        <v>68</v>
      </c>
      <c r="B8" s="1" t="s">
        <v>69</v>
      </c>
      <c r="C8" s="1" t="s">
        <v>70</v>
      </c>
      <c r="D8" s="1" t="s">
        <v>127</v>
      </c>
      <c r="E8" s="1" t="s">
        <v>72</v>
      </c>
      <c r="F8" s="1" t="s">
        <v>71</v>
      </c>
      <c r="G8" s="1" t="s">
        <v>63</v>
      </c>
      <c r="H8" s="1" t="s">
        <v>64</v>
      </c>
      <c r="I8" s="2">
        <v>80</v>
      </c>
      <c r="J8" s="2">
        <v>40.409999999999997</v>
      </c>
      <c r="K8" s="2">
        <f t="shared" si="0"/>
        <v>39.999999890103936</v>
      </c>
      <c r="L8" s="2">
        <f t="shared" si="1"/>
        <v>0</v>
      </c>
      <c r="N8" s="4">
        <v>7.6500000953674316</v>
      </c>
      <c r="O8" s="5">
        <v>33461.1</v>
      </c>
      <c r="P8" s="6">
        <v>12.25</v>
      </c>
      <c r="Q8" s="5">
        <v>38458.875</v>
      </c>
      <c r="R8" s="7">
        <v>11.77999973297119</v>
      </c>
      <c r="S8" s="5">
        <v>22290.705000000002</v>
      </c>
      <c r="Z8" s="9">
        <v>8.3200000617653131</v>
      </c>
      <c r="AA8" s="5">
        <v>1916.85375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7"/>
        <v>96127.533750000002</v>
      </c>
      <c r="AT8" s="11">
        <f t="shared" si="8"/>
        <v>6.4059386127141709</v>
      </c>
      <c r="AU8" s="5">
        <f t="shared" si="6"/>
        <v>6405.9386127141706</v>
      </c>
    </row>
    <row r="9" spans="1:57" x14ac:dyDescent="0.3">
      <c r="A9" s="1" t="s">
        <v>68</v>
      </c>
      <c r="B9" s="1" t="s">
        <v>69</v>
      </c>
      <c r="C9" s="1" t="s">
        <v>70</v>
      </c>
      <c r="D9" s="1" t="s">
        <v>127</v>
      </c>
      <c r="E9" s="1" t="s">
        <v>73</v>
      </c>
      <c r="F9" s="1" t="s">
        <v>71</v>
      </c>
      <c r="G9" s="1" t="s">
        <v>63</v>
      </c>
      <c r="H9" s="1" t="s">
        <v>64</v>
      </c>
      <c r="I9" s="2">
        <v>80</v>
      </c>
      <c r="J9" s="2">
        <v>0.09</v>
      </c>
      <c r="K9" s="2">
        <f t="shared" si="0"/>
        <v>7.9999998211860657E-2</v>
      </c>
      <c r="L9" s="2">
        <f t="shared" si="1"/>
        <v>0</v>
      </c>
      <c r="P9" s="6">
        <v>3.9999999105930328E-2</v>
      </c>
      <c r="Q9" s="5">
        <v>125.57999719306829</v>
      </c>
      <c r="Z9" s="9">
        <v>3.9999999105930328E-2</v>
      </c>
      <c r="AA9" s="5">
        <v>9.0899997968226671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7"/>
        <v>134.66999698989096</v>
      </c>
      <c r="AT9" s="11">
        <f t="shared" si="8"/>
        <v>8.97440826824129E-3</v>
      </c>
      <c r="AU9" s="5">
        <f t="shared" si="6"/>
        <v>8.9744082682412909</v>
      </c>
    </row>
    <row r="10" spans="1:57" x14ac:dyDescent="0.3">
      <c r="A10" s="1" t="s">
        <v>68</v>
      </c>
      <c r="B10" s="1" t="s">
        <v>69</v>
      </c>
      <c r="C10" s="1" t="s">
        <v>70</v>
      </c>
      <c r="D10" s="1" t="s">
        <v>127</v>
      </c>
      <c r="E10" s="1" t="s">
        <v>74</v>
      </c>
      <c r="F10" s="1" t="s">
        <v>71</v>
      </c>
      <c r="G10" s="1" t="s">
        <v>63</v>
      </c>
      <c r="H10" s="1" t="s">
        <v>64</v>
      </c>
      <c r="I10" s="2">
        <v>80</v>
      </c>
      <c r="J10" s="2">
        <v>39.06</v>
      </c>
      <c r="K10" s="2">
        <f t="shared" si="0"/>
        <v>38.859999783337116</v>
      </c>
      <c r="L10" s="2">
        <f t="shared" si="1"/>
        <v>0</v>
      </c>
      <c r="R10" s="7">
        <v>30.89999961853027</v>
      </c>
      <c r="S10" s="5">
        <v>58470.52427816391</v>
      </c>
      <c r="T10" s="8">
        <v>7.320000171661377</v>
      </c>
      <c r="U10" s="5">
        <v>4155.9300974607468</v>
      </c>
      <c r="Z10" s="9">
        <v>0.63999999314546585</v>
      </c>
      <c r="AA10" s="5">
        <v>143.84924843553449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7"/>
        <v>62770.303624060194</v>
      </c>
      <c r="AT10" s="11">
        <f t="shared" si="8"/>
        <v>4.1830128791498247</v>
      </c>
      <c r="AU10" s="5">
        <f t="shared" si="6"/>
        <v>4183.0128791498246</v>
      </c>
    </row>
    <row r="11" spans="1:57" x14ac:dyDescent="0.3">
      <c r="A11" s="1" t="s">
        <v>75</v>
      </c>
      <c r="B11" s="1" t="s">
        <v>69</v>
      </c>
      <c r="C11" s="1" t="s">
        <v>70</v>
      </c>
      <c r="D11" s="1" t="s">
        <v>127</v>
      </c>
      <c r="E11" s="1" t="s">
        <v>65</v>
      </c>
      <c r="F11" s="1" t="s">
        <v>71</v>
      </c>
      <c r="G11" s="1" t="s">
        <v>63</v>
      </c>
      <c r="H11" s="1" t="s">
        <v>64</v>
      </c>
      <c r="I11" s="2">
        <v>80</v>
      </c>
      <c r="J11" s="2">
        <v>0.06</v>
      </c>
      <c r="K11" s="2">
        <f t="shared" si="0"/>
        <v>6.9999998435378075E-2</v>
      </c>
      <c r="L11" s="2">
        <f t="shared" si="1"/>
        <v>0</v>
      </c>
      <c r="P11" s="6">
        <v>4.999999888241291E-2</v>
      </c>
      <c r="Q11" s="5">
        <v>156.9749964913353</v>
      </c>
      <c r="R11" s="7">
        <v>1.9999999552965161E-2</v>
      </c>
      <c r="S11" s="5">
        <v>37.844999154098332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7"/>
        <v>194.81999564543364</v>
      </c>
      <c r="AT11" s="11">
        <f t="shared" si="8"/>
        <v>1.2982804030732662E-2</v>
      </c>
      <c r="AU11" s="5">
        <f t="shared" si="6"/>
        <v>12.982804030732661</v>
      </c>
    </row>
    <row r="12" spans="1:57" x14ac:dyDescent="0.3">
      <c r="A12" s="1" t="s">
        <v>75</v>
      </c>
      <c r="B12" s="1" t="s">
        <v>69</v>
      </c>
      <c r="C12" s="1" t="s">
        <v>70</v>
      </c>
      <c r="D12" s="1" t="s">
        <v>127</v>
      </c>
      <c r="E12" s="1" t="s">
        <v>76</v>
      </c>
      <c r="F12" s="1" t="s">
        <v>71</v>
      </c>
      <c r="G12" s="1" t="s">
        <v>63</v>
      </c>
      <c r="H12" s="1" t="s">
        <v>64</v>
      </c>
      <c r="I12" s="2">
        <v>80</v>
      </c>
      <c r="J12" s="2">
        <v>39.24</v>
      </c>
      <c r="K12" s="2">
        <f t="shared" si="0"/>
        <v>39.24999962747097</v>
      </c>
      <c r="L12" s="2">
        <f t="shared" si="1"/>
        <v>0</v>
      </c>
      <c r="N12" s="4">
        <v>20.099999904632568</v>
      </c>
      <c r="O12" s="5">
        <v>82880.009694099426</v>
      </c>
      <c r="P12" s="6">
        <v>15.41999977827072</v>
      </c>
      <c r="Q12" s="5">
        <v>47725.631833821542</v>
      </c>
      <c r="R12" s="7">
        <v>3.7299999445676799</v>
      </c>
      <c r="S12" s="5">
        <v>7058.0923951081932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7"/>
        <v>137663.73392302915</v>
      </c>
      <c r="AT12" s="11">
        <f t="shared" si="8"/>
        <v>9.1739108901037625</v>
      </c>
      <c r="AU12" s="5">
        <f t="shared" si="6"/>
        <v>9173.9108901037616</v>
      </c>
    </row>
    <row r="13" spans="1:57" x14ac:dyDescent="0.3">
      <c r="A13" s="1" t="s">
        <v>75</v>
      </c>
      <c r="B13" s="1" t="s">
        <v>69</v>
      </c>
      <c r="C13" s="1" t="s">
        <v>70</v>
      </c>
      <c r="D13" s="1" t="s">
        <v>127</v>
      </c>
      <c r="E13" s="1" t="s">
        <v>72</v>
      </c>
      <c r="F13" s="1" t="s">
        <v>71</v>
      </c>
      <c r="G13" s="1" t="s">
        <v>63</v>
      </c>
      <c r="H13" s="1" t="s">
        <v>64</v>
      </c>
      <c r="I13" s="2">
        <v>80</v>
      </c>
      <c r="J13" s="2">
        <v>0.09</v>
      </c>
      <c r="K13" s="2">
        <f t="shared" si="0"/>
        <v>7.9999998211860657E-2</v>
      </c>
      <c r="L13" s="2">
        <f t="shared" si="1"/>
        <v>0</v>
      </c>
      <c r="N13" s="4">
        <v>2.999999932944775E-2</v>
      </c>
      <c r="O13" s="5">
        <v>131.21999706700441</v>
      </c>
      <c r="P13" s="6">
        <v>1.9999999552965161E-2</v>
      </c>
      <c r="Q13" s="5">
        <v>62.789998596534133</v>
      </c>
      <c r="R13" s="7">
        <v>2.999999932944775E-2</v>
      </c>
      <c r="S13" s="5">
        <v>56.767498731147498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7"/>
        <v>250.77749439468604</v>
      </c>
      <c r="AT13" s="11">
        <f t="shared" si="8"/>
        <v>1.6711811609778564E-2</v>
      </c>
      <c r="AU13" s="5">
        <f t="shared" si="6"/>
        <v>16.711811609778565</v>
      </c>
    </row>
    <row r="14" spans="1:57" x14ac:dyDescent="0.3">
      <c r="A14" s="1" t="s">
        <v>75</v>
      </c>
      <c r="B14" s="1" t="s">
        <v>69</v>
      </c>
      <c r="C14" s="1" t="s">
        <v>70</v>
      </c>
      <c r="D14" s="1" t="s">
        <v>127</v>
      </c>
      <c r="E14" s="1" t="s">
        <v>74</v>
      </c>
      <c r="F14" s="1" t="s">
        <v>71</v>
      </c>
      <c r="G14" s="1" t="s">
        <v>63</v>
      </c>
      <c r="H14" s="1" t="s">
        <v>64</v>
      </c>
      <c r="I14" s="2">
        <v>80</v>
      </c>
      <c r="J14" s="2">
        <v>0.08</v>
      </c>
      <c r="K14" s="2">
        <f t="shared" si="0"/>
        <v>8.9999997988343239E-2</v>
      </c>
      <c r="L14" s="2">
        <f t="shared" si="1"/>
        <v>0</v>
      </c>
      <c r="R14" s="7">
        <v>9.9999997764825821E-3</v>
      </c>
      <c r="S14" s="5">
        <v>18.92249957704917</v>
      </c>
      <c r="T14" s="8">
        <v>7.9999998211860657E-2</v>
      </c>
      <c r="U14" s="5">
        <v>45.419998984783888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7"/>
        <v>64.342498561833054</v>
      </c>
      <c r="AT14" s="11">
        <f t="shared" si="8"/>
        <v>4.2877839459368461E-3</v>
      </c>
      <c r="AU14" s="5">
        <f t="shared" si="6"/>
        <v>4.2877839459368463</v>
      </c>
    </row>
    <row r="15" spans="1:57" x14ac:dyDescent="0.3">
      <c r="A15" s="1" t="s">
        <v>75</v>
      </c>
      <c r="B15" s="1" t="s">
        <v>69</v>
      </c>
      <c r="C15" s="1" t="s">
        <v>70</v>
      </c>
      <c r="D15" s="1" t="s">
        <v>127</v>
      </c>
      <c r="E15" s="1" t="s">
        <v>77</v>
      </c>
      <c r="F15" s="1" t="s">
        <v>71</v>
      </c>
      <c r="G15" s="1" t="s">
        <v>63</v>
      </c>
      <c r="H15" s="1" t="s">
        <v>64</v>
      </c>
      <c r="I15" s="2">
        <v>80</v>
      </c>
      <c r="J15" s="2">
        <v>37.950000000000003</v>
      </c>
      <c r="K15" s="2">
        <f t="shared" si="0"/>
        <v>37.940000649541616</v>
      </c>
      <c r="L15" s="2">
        <f t="shared" si="1"/>
        <v>0</v>
      </c>
      <c r="N15" s="4">
        <v>5.9999998658895493E-2</v>
      </c>
      <c r="O15" s="5">
        <v>218.6999951116741</v>
      </c>
      <c r="P15" s="6">
        <v>14.06000047922134</v>
      </c>
      <c r="Q15" s="5">
        <v>37067.031264990568</v>
      </c>
      <c r="R15" s="7">
        <v>10.190000057220461</v>
      </c>
      <c r="S15" s="5">
        <v>17670.461316168308</v>
      </c>
      <c r="T15" s="8">
        <v>13.63000011444092</v>
      </c>
      <c r="U15" s="5">
        <v>7162.166300535202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7"/>
        <v>62118.358876805753</v>
      </c>
      <c r="AT15" s="11">
        <f t="shared" si="8"/>
        <v>4.1395672827959764</v>
      </c>
      <c r="AU15" s="5">
        <f t="shared" si="6"/>
        <v>4139.5672827959761</v>
      </c>
    </row>
    <row r="16" spans="1:57" x14ac:dyDescent="0.3">
      <c r="A16" s="1" t="s">
        <v>78</v>
      </c>
      <c r="B16" s="1" t="s">
        <v>69</v>
      </c>
      <c r="C16" s="1" t="s">
        <v>70</v>
      </c>
      <c r="D16" s="1" t="s">
        <v>127</v>
      </c>
      <c r="E16" s="1" t="s">
        <v>79</v>
      </c>
      <c r="F16" s="1" t="s">
        <v>71</v>
      </c>
      <c r="G16" s="1" t="s">
        <v>63</v>
      </c>
      <c r="H16" s="1" t="s">
        <v>64</v>
      </c>
      <c r="I16" s="2">
        <v>80</v>
      </c>
      <c r="J16" s="2">
        <v>0.09</v>
      </c>
      <c r="K16" s="2">
        <f t="shared" si="0"/>
        <v>4.999999888241291E-2</v>
      </c>
      <c r="L16" s="2">
        <f t="shared" si="1"/>
        <v>0</v>
      </c>
      <c r="P16" s="6">
        <v>1.9999999552965161E-2</v>
      </c>
      <c r="Q16" s="5">
        <v>62.789998596534133</v>
      </c>
      <c r="R16" s="7">
        <v>2.999999932944775E-2</v>
      </c>
      <c r="S16" s="5">
        <v>56.767498731147498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7"/>
        <v>119.55749732768163</v>
      </c>
      <c r="AT16" s="11">
        <f t="shared" si="8"/>
        <v>7.9673113279145891E-3</v>
      </c>
      <c r="AU16" s="5">
        <f t="shared" si="6"/>
        <v>7.9673113279145893</v>
      </c>
    </row>
    <row r="17" spans="1:47" x14ac:dyDescent="0.3">
      <c r="A17" s="1" t="s">
        <v>78</v>
      </c>
      <c r="B17" s="1" t="s">
        <v>69</v>
      </c>
      <c r="C17" s="1" t="s">
        <v>70</v>
      </c>
      <c r="D17" s="1" t="s">
        <v>127</v>
      </c>
      <c r="E17" s="1" t="s">
        <v>61</v>
      </c>
      <c r="F17" s="1" t="s">
        <v>71</v>
      </c>
      <c r="G17" s="1" t="s">
        <v>63</v>
      </c>
      <c r="H17" s="1" t="s">
        <v>64</v>
      </c>
      <c r="I17" s="2">
        <v>80</v>
      </c>
      <c r="J17" s="2">
        <v>40.06</v>
      </c>
      <c r="K17" s="2">
        <f t="shared" si="0"/>
        <v>39.829999923706055</v>
      </c>
      <c r="L17" s="2">
        <f t="shared" si="1"/>
        <v>0</v>
      </c>
      <c r="N17" s="4">
        <v>4.6700000762939453</v>
      </c>
      <c r="O17" s="5">
        <v>20426.58033370972</v>
      </c>
      <c r="P17" s="6">
        <v>26.159999847412109</v>
      </c>
      <c r="Q17" s="5">
        <v>82129.319520950317</v>
      </c>
      <c r="R17" s="7">
        <v>9</v>
      </c>
      <c r="S17" s="5">
        <v>17030.25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7"/>
        <v>119586.14985466003</v>
      </c>
      <c r="AT17" s="11">
        <f t="shared" si="8"/>
        <v>7.9692207322419719</v>
      </c>
      <c r="AU17" s="5">
        <f t="shared" si="6"/>
        <v>7969.2207322419717</v>
      </c>
    </row>
    <row r="18" spans="1:47" x14ac:dyDescent="0.3">
      <c r="A18" s="1" t="s">
        <v>78</v>
      </c>
      <c r="B18" s="1" t="s">
        <v>69</v>
      </c>
      <c r="C18" s="1" t="s">
        <v>70</v>
      </c>
      <c r="D18" s="1" t="s">
        <v>127</v>
      </c>
      <c r="E18" s="1" t="s">
        <v>65</v>
      </c>
      <c r="F18" s="1" t="s">
        <v>71</v>
      </c>
      <c r="G18" s="1" t="s">
        <v>63</v>
      </c>
      <c r="H18" s="1" t="s">
        <v>64</v>
      </c>
      <c r="I18" s="2">
        <v>80</v>
      </c>
      <c r="J18" s="2">
        <v>38.729999999999997</v>
      </c>
      <c r="K18" s="2">
        <f t="shared" si="0"/>
        <v>38.599999830126762</v>
      </c>
      <c r="L18" s="2">
        <f t="shared" si="1"/>
        <v>0</v>
      </c>
      <c r="P18" s="6">
        <v>2.809999987483025</v>
      </c>
      <c r="Q18" s="5">
        <v>8445.2549457326531</v>
      </c>
      <c r="R18" s="7">
        <v>20.720000028610229</v>
      </c>
      <c r="S18" s="5">
        <v>36665.49742180109</v>
      </c>
      <c r="T18" s="8">
        <v>15.06999981403351</v>
      </c>
      <c r="U18" s="5">
        <v>8370.5273908078671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7"/>
        <v>53481.27975834161</v>
      </c>
      <c r="AT18" s="11">
        <f t="shared" si="8"/>
        <v>3.5639923515808429</v>
      </c>
      <c r="AU18" s="5">
        <f t="shared" si="6"/>
        <v>3563.9923515808428</v>
      </c>
    </row>
    <row r="19" spans="1:47" x14ac:dyDescent="0.3">
      <c r="A19" s="1" t="s">
        <v>78</v>
      </c>
      <c r="B19" s="1" t="s">
        <v>69</v>
      </c>
      <c r="C19" s="1" t="s">
        <v>70</v>
      </c>
      <c r="D19" s="1" t="s">
        <v>127</v>
      </c>
      <c r="E19" s="1" t="s">
        <v>66</v>
      </c>
      <c r="F19" s="1" t="s">
        <v>71</v>
      </c>
      <c r="G19" s="1" t="s">
        <v>63</v>
      </c>
      <c r="H19" s="1" t="s">
        <v>64</v>
      </c>
      <c r="I19" s="2">
        <v>80</v>
      </c>
      <c r="J19" s="2">
        <v>0.06</v>
      </c>
      <c r="K19" s="2">
        <f t="shared" si="0"/>
        <v>1.9999999552965164E-2</v>
      </c>
      <c r="L19" s="2">
        <f t="shared" si="1"/>
        <v>0</v>
      </c>
      <c r="R19" s="7">
        <v>9.9999997764825821E-3</v>
      </c>
      <c r="S19" s="5">
        <v>15.76874964754097</v>
      </c>
      <c r="T19" s="8">
        <v>9.9999997764825821E-3</v>
      </c>
      <c r="U19" s="5">
        <v>5.677499873097986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7"/>
        <v>21.446249520638958</v>
      </c>
      <c r="AT19" s="11">
        <f t="shared" si="8"/>
        <v>1.4291780153172177E-3</v>
      </c>
      <c r="AU19" s="5">
        <f t="shared" si="6"/>
        <v>1.4291780153172176</v>
      </c>
    </row>
    <row r="20" spans="1:47" x14ac:dyDescent="0.3">
      <c r="A20" s="1" t="s">
        <v>78</v>
      </c>
      <c r="B20" s="1" t="s">
        <v>69</v>
      </c>
      <c r="C20" s="1" t="s">
        <v>70</v>
      </c>
      <c r="D20" s="1" t="s">
        <v>127</v>
      </c>
      <c r="E20" s="1" t="s">
        <v>67</v>
      </c>
      <c r="F20" s="1" t="s">
        <v>71</v>
      </c>
      <c r="G20" s="1" t="s">
        <v>63</v>
      </c>
      <c r="H20" s="1" t="s">
        <v>64</v>
      </c>
      <c r="I20" s="2">
        <v>80</v>
      </c>
      <c r="J20" s="2">
        <v>7.0000000000000007E-2</v>
      </c>
      <c r="K20" s="2">
        <f t="shared" si="0"/>
        <v>5.9999998658895493E-2</v>
      </c>
      <c r="L20" s="2">
        <f t="shared" si="1"/>
        <v>0</v>
      </c>
      <c r="P20" s="6">
        <v>3.9999999105930328E-2</v>
      </c>
      <c r="Q20" s="5">
        <v>125.57999719306829</v>
      </c>
      <c r="R20" s="7">
        <v>1.9999999552965161E-2</v>
      </c>
      <c r="S20" s="5">
        <v>37.844999154098332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7"/>
        <v>163.42499634716663</v>
      </c>
      <c r="AT20" s="11">
        <f t="shared" si="8"/>
        <v>1.0890641354699136E-2</v>
      </c>
      <c r="AU20" s="5">
        <f t="shared" si="6"/>
        <v>10.890641354699136</v>
      </c>
    </row>
    <row r="21" spans="1:47" x14ac:dyDescent="0.3">
      <c r="A21" s="1" t="s">
        <v>80</v>
      </c>
      <c r="B21" s="1" t="s">
        <v>81</v>
      </c>
      <c r="C21" s="1" t="s">
        <v>82</v>
      </c>
      <c r="D21" s="1" t="s">
        <v>128</v>
      </c>
      <c r="E21" s="1" t="s">
        <v>79</v>
      </c>
      <c r="F21" s="1" t="s">
        <v>71</v>
      </c>
      <c r="G21" s="1" t="s">
        <v>63</v>
      </c>
      <c r="H21" s="1" t="s">
        <v>64</v>
      </c>
      <c r="I21" s="2">
        <v>80</v>
      </c>
      <c r="J21" s="2">
        <v>7.0000000000000007E-2</v>
      </c>
      <c r="K21" s="2">
        <f t="shared" si="0"/>
        <v>4.999999888241291E-2</v>
      </c>
      <c r="L21" s="2">
        <f t="shared" si="1"/>
        <v>0</v>
      </c>
      <c r="P21" s="6">
        <v>1.9999999552965161E-2</v>
      </c>
      <c r="Q21" s="5">
        <v>62.789998596534133</v>
      </c>
      <c r="R21" s="7">
        <v>2.999999932944775E-2</v>
      </c>
      <c r="S21" s="5">
        <v>56.767498731147498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7"/>
        <v>119.55749732768163</v>
      </c>
      <c r="AT21" s="11">
        <f t="shared" si="8"/>
        <v>7.9673113279145891E-3</v>
      </c>
      <c r="AU21" s="5">
        <f t="shared" si="6"/>
        <v>7.9673113279145893</v>
      </c>
    </row>
    <row r="22" spans="1:47" x14ac:dyDescent="0.3">
      <c r="A22" s="1" t="s">
        <v>80</v>
      </c>
      <c r="B22" s="1" t="s">
        <v>81</v>
      </c>
      <c r="C22" s="1" t="s">
        <v>82</v>
      </c>
      <c r="D22" s="1" t="s">
        <v>128</v>
      </c>
      <c r="E22" s="1" t="s">
        <v>73</v>
      </c>
      <c r="F22" s="1" t="s">
        <v>71</v>
      </c>
      <c r="G22" s="1" t="s">
        <v>63</v>
      </c>
      <c r="H22" s="1" t="s">
        <v>64</v>
      </c>
      <c r="I22" s="2">
        <v>80</v>
      </c>
      <c r="J22" s="2">
        <v>40.64</v>
      </c>
      <c r="K22" s="2">
        <f t="shared" si="0"/>
        <v>32.819999862462282</v>
      </c>
      <c r="L22" s="2">
        <f t="shared" si="1"/>
        <v>0</v>
      </c>
      <c r="P22" s="6">
        <v>6.6399998664855957</v>
      </c>
      <c r="Q22" s="5">
        <v>20846.279580831531</v>
      </c>
      <c r="R22" s="7">
        <v>14.170000076293951</v>
      </c>
      <c r="S22" s="5">
        <v>26813.182644367222</v>
      </c>
      <c r="T22" s="8">
        <v>11.829999923706049</v>
      </c>
      <c r="U22" s="5">
        <v>6716.4824566841125</v>
      </c>
      <c r="Z22" s="9">
        <v>0.17999999597668651</v>
      </c>
      <c r="AA22" s="5">
        <v>40.904999085702002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7"/>
        <v>54416.849680968568</v>
      </c>
      <c r="AT22" s="11">
        <f t="shared" si="8"/>
        <v>3.6263387289240563</v>
      </c>
      <c r="AU22" s="5">
        <f t="shared" si="6"/>
        <v>3626.3387289240563</v>
      </c>
    </row>
    <row r="23" spans="1:47" x14ac:dyDescent="0.3">
      <c r="A23" s="1" t="s">
        <v>80</v>
      </c>
      <c r="B23" s="1" t="s">
        <v>81</v>
      </c>
      <c r="C23" s="1" t="s">
        <v>82</v>
      </c>
      <c r="D23" s="1" t="s">
        <v>128</v>
      </c>
      <c r="E23" s="1" t="s">
        <v>83</v>
      </c>
      <c r="F23" s="1" t="s">
        <v>71</v>
      </c>
      <c r="G23" s="1" t="s">
        <v>63</v>
      </c>
      <c r="H23" s="1" t="s">
        <v>64</v>
      </c>
      <c r="I23" s="2">
        <v>80</v>
      </c>
      <c r="J23" s="2">
        <v>39.14</v>
      </c>
      <c r="K23" s="2">
        <f t="shared" si="0"/>
        <v>2.1199999134987597</v>
      </c>
      <c r="L23" s="2">
        <f t="shared" si="1"/>
        <v>0</v>
      </c>
      <c r="T23" s="8">
        <v>2.089999914169312</v>
      </c>
      <c r="U23" s="5">
        <v>1186.5974512696271</v>
      </c>
      <c r="Z23" s="9">
        <v>2.999999932944775E-2</v>
      </c>
      <c r="AA23" s="5">
        <v>6.1357498628553007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7"/>
        <v>1192.7332011324825</v>
      </c>
      <c r="AT23" s="11">
        <f t="shared" si="8"/>
        <v>7.9483737590435644E-2</v>
      </c>
      <c r="AU23" s="5">
        <f t="shared" si="6"/>
        <v>79.483737590435638</v>
      </c>
    </row>
    <row r="24" spans="1:47" x14ac:dyDescent="0.3">
      <c r="A24" s="1" t="s">
        <v>80</v>
      </c>
      <c r="B24" s="1" t="s">
        <v>81</v>
      </c>
      <c r="C24" s="1" t="s">
        <v>82</v>
      </c>
      <c r="D24" s="1" t="s">
        <v>128</v>
      </c>
      <c r="E24" s="1" t="s">
        <v>84</v>
      </c>
      <c r="F24" s="1" t="s">
        <v>71</v>
      </c>
      <c r="G24" s="1" t="s">
        <v>63</v>
      </c>
      <c r="H24" s="1" t="s">
        <v>64</v>
      </c>
      <c r="I24" s="2">
        <v>80</v>
      </c>
      <c r="J24" s="2">
        <v>0.09</v>
      </c>
      <c r="K24" s="2">
        <f t="shared" si="0"/>
        <v>2.999999932944775E-2</v>
      </c>
      <c r="L24" s="2">
        <f t="shared" si="1"/>
        <v>0</v>
      </c>
      <c r="T24" s="8">
        <v>2.999999932944775E-2</v>
      </c>
      <c r="U24" s="5">
        <v>17.032499619293962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7"/>
        <v>17.032499619293962</v>
      </c>
      <c r="AT24" s="11">
        <f t="shared" si="8"/>
        <v>1.135045732745376E-3</v>
      </c>
      <c r="AU24" s="5">
        <f t="shared" si="6"/>
        <v>1.135045732745376</v>
      </c>
    </row>
    <row r="25" spans="1:47" x14ac:dyDescent="0.3">
      <c r="A25" s="1" t="s">
        <v>85</v>
      </c>
      <c r="B25" s="1" t="s">
        <v>86</v>
      </c>
      <c r="C25" s="1" t="s">
        <v>87</v>
      </c>
      <c r="D25" s="1" t="s">
        <v>129</v>
      </c>
      <c r="E25" s="1" t="s">
        <v>84</v>
      </c>
      <c r="F25" s="1" t="s">
        <v>71</v>
      </c>
      <c r="G25" s="1" t="s">
        <v>63</v>
      </c>
      <c r="H25" s="1" t="s">
        <v>64</v>
      </c>
      <c r="I25" s="2">
        <v>80</v>
      </c>
      <c r="J25" s="2">
        <v>39.32</v>
      </c>
      <c r="K25" s="2">
        <f t="shared" si="0"/>
        <v>1.5799999516457317</v>
      </c>
      <c r="L25" s="2">
        <f t="shared" si="1"/>
        <v>0</v>
      </c>
      <c r="R25" s="7">
        <v>2.999999932944775E-2</v>
      </c>
      <c r="S25" s="5">
        <v>56.767498731147498</v>
      </c>
      <c r="T25" s="8">
        <v>1.549999952316284</v>
      </c>
      <c r="U25" s="5">
        <v>880.01247292757034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7"/>
        <v>936.77997165871784</v>
      </c>
      <c r="AT25" s="11">
        <f t="shared" si="8"/>
        <v>6.2427015007714866E-2</v>
      </c>
      <c r="AU25" s="5">
        <f t="shared" si="6"/>
        <v>62.427015007714864</v>
      </c>
    </row>
    <row r="26" spans="1:47" x14ac:dyDescent="0.3">
      <c r="A26" s="1" t="s">
        <v>88</v>
      </c>
      <c r="B26" s="1" t="s">
        <v>86</v>
      </c>
      <c r="C26" s="1" t="s">
        <v>87</v>
      </c>
      <c r="D26" s="1" t="s">
        <v>129</v>
      </c>
      <c r="E26" s="1" t="s">
        <v>66</v>
      </c>
      <c r="F26" s="1" t="s">
        <v>71</v>
      </c>
      <c r="G26" s="1" t="s">
        <v>63</v>
      </c>
      <c r="H26" s="1" t="s">
        <v>64</v>
      </c>
      <c r="I26" s="2">
        <v>120</v>
      </c>
      <c r="J26" s="2">
        <v>37.24</v>
      </c>
      <c r="K26" s="2">
        <f t="shared" si="0"/>
        <v>0.95000002719461918</v>
      </c>
      <c r="L26" s="2">
        <f t="shared" si="1"/>
        <v>0</v>
      </c>
      <c r="R26" s="7">
        <v>0.33000001311302191</v>
      </c>
      <c r="S26" s="5">
        <v>520.36877067759633</v>
      </c>
      <c r="T26" s="8">
        <v>0.62000001408159733</v>
      </c>
      <c r="U26" s="5">
        <v>294.2837566412054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7"/>
        <v>814.65252731880173</v>
      </c>
      <c r="AT26" s="11">
        <f t="shared" si="8"/>
        <v>5.4288442417224692E-2</v>
      </c>
      <c r="AU26" s="5">
        <f t="shared" si="6"/>
        <v>54.288442417224694</v>
      </c>
    </row>
    <row r="27" spans="1:47" x14ac:dyDescent="0.3">
      <c r="A27" s="1" t="s">
        <v>88</v>
      </c>
      <c r="B27" s="1" t="s">
        <v>86</v>
      </c>
      <c r="C27" s="1" t="s">
        <v>87</v>
      </c>
      <c r="D27" s="1" t="s">
        <v>129</v>
      </c>
      <c r="E27" s="1" t="s">
        <v>67</v>
      </c>
      <c r="F27" s="1" t="s">
        <v>71</v>
      </c>
      <c r="G27" s="1" t="s">
        <v>63</v>
      </c>
      <c r="H27" s="1" t="s">
        <v>64</v>
      </c>
      <c r="I27" s="2">
        <v>120</v>
      </c>
      <c r="J27" s="2">
        <v>38.64</v>
      </c>
      <c r="K27" s="2">
        <f t="shared" si="0"/>
        <v>8.9100000858306885</v>
      </c>
      <c r="L27" s="2">
        <f t="shared" si="1"/>
        <v>0</v>
      </c>
      <c r="P27" s="6">
        <v>6.5</v>
      </c>
      <c r="Q27" s="5">
        <v>20406.75</v>
      </c>
      <c r="R27" s="7">
        <v>2.410000085830688</v>
      </c>
      <c r="S27" s="5">
        <v>4560.3226624131203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7"/>
        <v>24967.07266241312</v>
      </c>
      <c r="AT27" s="11">
        <f t="shared" si="8"/>
        <v>1.6638056608270426</v>
      </c>
      <c r="AU27" s="5">
        <f t="shared" si="6"/>
        <v>1663.8056608270426</v>
      </c>
    </row>
    <row r="28" spans="1:47" x14ac:dyDescent="0.3">
      <c r="A28" s="1" t="s">
        <v>88</v>
      </c>
      <c r="B28" s="1" t="s">
        <v>86</v>
      </c>
      <c r="C28" s="1" t="s">
        <v>87</v>
      </c>
      <c r="D28" s="1" t="s">
        <v>129</v>
      </c>
      <c r="E28" s="1" t="s">
        <v>89</v>
      </c>
      <c r="F28" s="1" t="s">
        <v>71</v>
      </c>
      <c r="G28" s="1" t="s">
        <v>63</v>
      </c>
      <c r="H28" s="1" t="s">
        <v>64</v>
      </c>
      <c r="I28" s="2">
        <v>120</v>
      </c>
      <c r="J28" s="2">
        <v>38.630000000000003</v>
      </c>
      <c r="K28" s="2">
        <f t="shared" si="0"/>
        <v>1.3499999940395355</v>
      </c>
      <c r="L28" s="2">
        <f t="shared" si="1"/>
        <v>0</v>
      </c>
      <c r="P28" s="6">
        <v>0.88999998569488525</v>
      </c>
      <c r="Q28" s="5">
        <v>2794.1549550890918</v>
      </c>
      <c r="R28" s="7">
        <v>0.46000000834465032</v>
      </c>
      <c r="S28" s="5">
        <v>870.43501579016447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7"/>
        <v>3664.5899708792563</v>
      </c>
      <c r="AT28" s="11">
        <f t="shared" si="8"/>
        <v>0.24420826664785339</v>
      </c>
      <c r="AU28" s="5">
        <f t="shared" si="6"/>
        <v>244.20826664785338</v>
      </c>
    </row>
    <row r="29" spans="1:47" x14ac:dyDescent="0.3">
      <c r="A29" s="1" t="s">
        <v>90</v>
      </c>
      <c r="B29" s="1" t="s">
        <v>91</v>
      </c>
      <c r="C29" s="1" t="s">
        <v>92</v>
      </c>
      <c r="D29" s="1" t="s">
        <v>130</v>
      </c>
      <c r="E29" s="1" t="s">
        <v>79</v>
      </c>
      <c r="F29" s="1" t="s">
        <v>71</v>
      </c>
      <c r="G29" s="1" t="s">
        <v>63</v>
      </c>
      <c r="H29" s="1" t="s">
        <v>64</v>
      </c>
      <c r="I29" s="2">
        <v>120</v>
      </c>
      <c r="J29" s="2">
        <v>40.11</v>
      </c>
      <c r="K29" s="2">
        <f t="shared" si="0"/>
        <v>7.9500001668930054</v>
      </c>
      <c r="L29" s="2">
        <f t="shared" si="1"/>
        <v>0</v>
      </c>
      <c r="P29" s="6">
        <v>0.75999999046325684</v>
      </c>
      <c r="Q29" s="5">
        <v>2386.0199700593948</v>
      </c>
      <c r="R29" s="7">
        <v>5.820000171661377</v>
      </c>
      <c r="S29" s="5">
        <v>11012.895324826241</v>
      </c>
      <c r="T29" s="8">
        <v>1.370000004768372</v>
      </c>
      <c r="U29" s="5">
        <v>777.81750270724297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7"/>
        <v>14176.732797592878</v>
      </c>
      <c r="AT29" s="11">
        <f t="shared" si="8"/>
        <v>0.94473743876979066</v>
      </c>
      <c r="AU29" s="5">
        <f t="shared" si="6"/>
        <v>944.73743876979063</v>
      </c>
    </row>
    <row r="30" spans="1:47" x14ac:dyDescent="0.3">
      <c r="A30" s="1" t="s">
        <v>93</v>
      </c>
      <c r="B30" s="1" t="s">
        <v>69</v>
      </c>
      <c r="C30" s="1" t="s">
        <v>70</v>
      </c>
      <c r="D30" s="1" t="s">
        <v>127</v>
      </c>
      <c r="E30" s="1" t="s">
        <v>94</v>
      </c>
      <c r="F30" s="1" t="s">
        <v>95</v>
      </c>
      <c r="G30" s="1" t="s">
        <v>63</v>
      </c>
      <c r="H30" s="1" t="s">
        <v>64</v>
      </c>
      <c r="I30" s="2">
        <v>7.71</v>
      </c>
      <c r="J30" s="2">
        <v>7.63</v>
      </c>
      <c r="K30" s="2">
        <f t="shared" si="0"/>
        <v>5.2499999366700649</v>
      </c>
      <c r="L30" s="2">
        <f t="shared" si="1"/>
        <v>2.380000114440918</v>
      </c>
      <c r="P30" s="6">
        <v>1.9999999552965161E-2</v>
      </c>
      <c r="Q30" s="5">
        <v>52.324998830445111</v>
      </c>
      <c r="R30" s="7">
        <v>3.9999999105930328E-2</v>
      </c>
      <c r="S30" s="5">
        <v>63.074998590163887</v>
      </c>
      <c r="Z30" s="9">
        <v>5.1899999380111694</v>
      </c>
      <c r="AA30" s="5">
        <v>1003.119364254177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2.380000114440918</v>
      </c>
      <c r="AS30" s="5">
        <f t="shared" si="7"/>
        <v>1118.5193616747861</v>
      </c>
      <c r="AT30" s="11">
        <f t="shared" si="8"/>
        <v>7.4538127511472943E-2</v>
      </c>
      <c r="AU30" s="5">
        <f t="shared" si="6"/>
        <v>74.538127511472936</v>
      </c>
    </row>
    <row r="31" spans="1:47" x14ac:dyDescent="0.3">
      <c r="A31" s="1" t="s">
        <v>96</v>
      </c>
      <c r="B31" s="1" t="s">
        <v>97</v>
      </c>
      <c r="C31" s="1" t="s">
        <v>98</v>
      </c>
      <c r="D31" s="1" t="s">
        <v>126</v>
      </c>
      <c r="E31" s="1" t="s">
        <v>99</v>
      </c>
      <c r="F31" s="1" t="s">
        <v>95</v>
      </c>
      <c r="G31" s="1" t="s">
        <v>63</v>
      </c>
      <c r="H31" s="1" t="s">
        <v>64</v>
      </c>
      <c r="I31" s="2">
        <v>152.29</v>
      </c>
      <c r="J31" s="2">
        <v>0.06</v>
      </c>
      <c r="K31" s="2">
        <f t="shared" si="0"/>
        <v>6.9999998435378075E-2</v>
      </c>
      <c r="L31" s="2">
        <f t="shared" si="1"/>
        <v>0</v>
      </c>
      <c r="P31" s="6">
        <v>9.9999997764825821E-3</v>
      </c>
      <c r="Q31" s="5">
        <v>31.39499929826707</v>
      </c>
      <c r="R31" s="7">
        <v>5.9999998658895493E-2</v>
      </c>
      <c r="S31" s="5">
        <v>110.3812475327868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7"/>
        <v>141.77624683105387</v>
      </c>
      <c r="AT31" s="11">
        <f t="shared" si="8"/>
        <v>9.4479687401815091E-3</v>
      </c>
      <c r="AU31" s="5">
        <f t="shared" si="6"/>
        <v>9.4479687401815085</v>
      </c>
    </row>
    <row r="32" spans="1:47" x14ac:dyDescent="0.3">
      <c r="A32" s="1" t="s">
        <v>96</v>
      </c>
      <c r="B32" s="1" t="s">
        <v>97</v>
      </c>
      <c r="C32" s="1" t="s">
        <v>98</v>
      </c>
      <c r="D32" s="1" t="s">
        <v>126</v>
      </c>
      <c r="E32" s="1" t="s">
        <v>79</v>
      </c>
      <c r="F32" s="1" t="s">
        <v>95</v>
      </c>
      <c r="G32" s="1" t="s">
        <v>63</v>
      </c>
      <c r="H32" s="1" t="s">
        <v>64</v>
      </c>
      <c r="I32" s="2">
        <v>152.29</v>
      </c>
      <c r="J32" s="2">
        <v>0.06</v>
      </c>
      <c r="K32" s="2">
        <f t="shared" si="0"/>
        <v>5.9999998658895493E-2</v>
      </c>
      <c r="L32" s="2">
        <f t="shared" si="1"/>
        <v>0</v>
      </c>
      <c r="P32" s="6">
        <v>3.9999999105930328E-2</v>
      </c>
      <c r="Q32" s="5">
        <v>125.57999719306829</v>
      </c>
      <c r="R32" s="7">
        <v>1.9999999552965161E-2</v>
      </c>
      <c r="S32" s="5">
        <v>44.152499013114721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7"/>
        <v>169.73249620618301</v>
      </c>
      <c r="AT32" s="11">
        <f t="shared" si="8"/>
        <v>1.1310973129793307E-2</v>
      </c>
      <c r="AU32" s="5">
        <f t="shared" si="6"/>
        <v>11.310973129793306</v>
      </c>
    </row>
    <row r="33" spans="1:47" x14ac:dyDescent="0.3">
      <c r="A33" s="1" t="s">
        <v>96</v>
      </c>
      <c r="B33" s="1" t="s">
        <v>97</v>
      </c>
      <c r="C33" s="1" t="s">
        <v>98</v>
      </c>
      <c r="D33" s="1" t="s">
        <v>126</v>
      </c>
      <c r="E33" s="1" t="s">
        <v>73</v>
      </c>
      <c r="F33" s="1" t="s">
        <v>95</v>
      </c>
      <c r="G33" s="1" t="s">
        <v>63</v>
      </c>
      <c r="H33" s="1" t="s">
        <v>64</v>
      </c>
      <c r="I33" s="2">
        <v>152.29</v>
      </c>
      <c r="J33" s="2">
        <v>40.229999999999997</v>
      </c>
      <c r="K33" s="2">
        <f t="shared" si="0"/>
        <v>40</v>
      </c>
      <c r="L33" s="2">
        <f t="shared" si="1"/>
        <v>0</v>
      </c>
      <c r="N33" s="4">
        <v>9.1000003814697266</v>
      </c>
      <c r="O33" s="5">
        <v>39803.4</v>
      </c>
      <c r="P33" s="6">
        <v>18.539999783039089</v>
      </c>
      <c r="Q33" s="5">
        <v>57787.73</v>
      </c>
      <c r="R33" s="7">
        <v>9.0099999308586121</v>
      </c>
      <c r="S33" s="5">
        <v>17093.325000000001</v>
      </c>
      <c r="T33" s="8">
        <v>3.3499999046325679</v>
      </c>
      <c r="U33" s="5">
        <v>1946.43625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7"/>
        <v>116630.89125</v>
      </c>
      <c r="AT33" s="11">
        <f t="shared" si="8"/>
        <v>7.7722823060946604</v>
      </c>
      <c r="AU33" s="5">
        <f t="shared" si="6"/>
        <v>7772.2823060946603</v>
      </c>
    </row>
    <row r="34" spans="1:47" x14ac:dyDescent="0.3">
      <c r="A34" s="1" t="s">
        <v>96</v>
      </c>
      <c r="B34" s="1" t="s">
        <v>97</v>
      </c>
      <c r="C34" s="1" t="s">
        <v>98</v>
      </c>
      <c r="D34" s="1" t="s">
        <v>126</v>
      </c>
      <c r="E34" s="1" t="s">
        <v>84</v>
      </c>
      <c r="F34" s="1" t="s">
        <v>95</v>
      </c>
      <c r="G34" s="1" t="s">
        <v>63</v>
      </c>
      <c r="H34" s="1" t="s">
        <v>64</v>
      </c>
      <c r="I34" s="2">
        <v>152.29</v>
      </c>
      <c r="J34" s="2">
        <v>38.83</v>
      </c>
      <c r="K34" s="2">
        <f t="shared" si="0"/>
        <v>38.829999953508377</v>
      </c>
      <c r="L34" s="2">
        <f t="shared" si="1"/>
        <v>0</v>
      </c>
      <c r="N34" s="4">
        <v>20.88000014424324</v>
      </c>
      <c r="O34" s="5">
        <v>81844.830464065075</v>
      </c>
      <c r="P34" s="6">
        <v>8.119999885559082</v>
      </c>
      <c r="Q34" s="5">
        <v>24734.02711576223</v>
      </c>
      <c r="R34" s="7">
        <v>9.8299999237060547</v>
      </c>
      <c r="S34" s="5">
        <v>18600.817355632778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7"/>
        <v>125179.67493546009</v>
      </c>
      <c r="AT34" s="11">
        <f t="shared" si="8"/>
        <v>8.3419732298715292</v>
      </c>
      <c r="AU34" s="5">
        <f t="shared" si="6"/>
        <v>8341.9732298715298</v>
      </c>
    </row>
    <row r="35" spans="1:47" x14ac:dyDescent="0.3">
      <c r="A35" s="1" t="s">
        <v>96</v>
      </c>
      <c r="B35" s="1" t="s">
        <v>97</v>
      </c>
      <c r="C35" s="1" t="s">
        <v>98</v>
      </c>
      <c r="D35" s="1" t="s">
        <v>126</v>
      </c>
      <c r="E35" s="1" t="s">
        <v>94</v>
      </c>
      <c r="F35" s="1" t="s">
        <v>95</v>
      </c>
      <c r="G35" s="1" t="s">
        <v>63</v>
      </c>
      <c r="H35" s="1" t="s">
        <v>64</v>
      </c>
      <c r="I35" s="2">
        <v>152.29</v>
      </c>
      <c r="J35" s="2">
        <v>30.06</v>
      </c>
      <c r="K35" s="2">
        <f t="shared" ref="K35:K59" si="9">SUM(N35,P35,R35,T35,V35,X35,Z35,AB35,AE35,AG35,AI35,AV35,AX35,AZ35,BB35,BD35)</f>
        <v>29.900000024586923</v>
      </c>
      <c r="L35" s="2">
        <f t="shared" ref="L35:L59" si="10">SUM(M35,AD35,AK35,AM35,AO35,AQ35,AR35)</f>
        <v>0.15000000596046451</v>
      </c>
      <c r="N35" s="4">
        <v>4.1700000762939453</v>
      </c>
      <c r="O35" s="5">
        <v>15199.650278091431</v>
      </c>
      <c r="P35" s="6">
        <v>11.920000076293951</v>
      </c>
      <c r="Q35" s="5">
        <v>31185.700199604031</v>
      </c>
      <c r="R35" s="7">
        <v>12.86999988555908</v>
      </c>
      <c r="S35" s="5">
        <v>20294.381069540981</v>
      </c>
      <c r="T35" s="8">
        <v>0.88999998569488525</v>
      </c>
      <c r="U35" s="5">
        <v>421.08124323189259</v>
      </c>
      <c r="Z35" s="9">
        <v>5.000000074505806E-2</v>
      </c>
      <c r="AA35" s="5">
        <v>9.4687501410953701</v>
      </c>
      <c r="AL35" s="5" t="str">
        <f t="shared" ref="AL35:AL59" si="11">IF(AK35&gt;0,AK35*$AL$1,"")</f>
        <v/>
      </c>
      <c r="AN35" s="5" t="str">
        <f t="shared" ref="AN35:AN59" si="12">IF(AM35&gt;0,AM35*$AN$1,"")</f>
        <v/>
      </c>
      <c r="AP35" s="5" t="str">
        <f t="shared" ref="AP35:AP59" si="13">IF(AO35&gt;0,AO35*$AP$1,"")</f>
        <v/>
      </c>
      <c r="AR35" s="2">
        <v>0.15000000596046451</v>
      </c>
      <c r="AS35" s="5">
        <f t="shared" si="7"/>
        <v>67110.281540609431</v>
      </c>
      <c r="AT35" s="11">
        <f t="shared" si="8"/>
        <v>4.4722289968362885</v>
      </c>
      <c r="AU35" s="5">
        <f t="shared" si="6"/>
        <v>4472.2289968362884</v>
      </c>
    </row>
    <row r="36" spans="1:47" x14ac:dyDescent="0.3">
      <c r="A36" s="1" t="s">
        <v>96</v>
      </c>
      <c r="B36" s="1" t="s">
        <v>97</v>
      </c>
      <c r="C36" s="1" t="s">
        <v>98</v>
      </c>
      <c r="D36" s="1" t="s">
        <v>126</v>
      </c>
      <c r="E36" s="1" t="s">
        <v>83</v>
      </c>
      <c r="F36" s="1" t="s">
        <v>95</v>
      </c>
      <c r="G36" s="1" t="s">
        <v>63</v>
      </c>
      <c r="H36" s="1" t="s">
        <v>64</v>
      </c>
      <c r="I36" s="2">
        <v>152.29</v>
      </c>
      <c r="J36" s="2">
        <v>39.630000000000003</v>
      </c>
      <c r="K36" s="2">
        <f t="shared" si="9"/>
        <v>39.630000710487366</v>
      </c>
      <c r="L36" s="2">
        <f t="shared" si="10"/>
        <v>0</v>
      </c>
      <c r="P36" s="6">
        <v>9.5299999713897705</v>
      </c>
      <c r="Q36" s="5">
        <v>25189.254930138592</v>
      </c>
      <c r="R36" s="7">
        <v>28.20000076293945</v>
      </c>
      <c r="S36" s="5">
        <v>44467.87620306015</v>
      </c>
      <c r="T36" s="8">
        <v>1.8999999761581421</v>
      </c>
      <c r="U36" s="5">
        <v>898.93748871982098</v>
      </c>
      <c r="AL36" s="5" t="str">
        <f t="shared" si="11"/>
        <v/>
      </c>
      <c r="AN36" s="5" t="str">
        <f t="shared" si="12"/>
        <v/>
      </c>
      <c r="AP36" s="5" t="str">
        <f t="shared" si="13"/>
        <v/>
      </c>
      <c r="AS36" s="5">
        <f t="shared" si="7"/>
        <v>70556.068621918559</v>
      </c>
      <c r="AT36" s="11">
        <f t="shared" si="8"/>
        <v>4.701856239461244</v>
      </c>
      <c r="AU36" s="5">
        <f t="shared" si="6"/>
        <v>4701.8562394612436</v>
      </c>
    </row>
    <row r="37" spans="1:47" x14ac:dyDescent="0.3">
      <c r="A37" s="1" t="s">
        <v>100</v>
      </c>
      <c r="B37" s="1" t="s">
        <v>101</v>
      </c>
      <c r="C37" s="1" t="s">
        <v>102</v>
      </c>
      <c r="D37" s="1" t="s">
        <v>127</v>
      </c>
      <c r="E37" s="1" t="s">
        <v>99</v>
      </c>
      <c r="F37" s="1" t="s">
        <v>95</v>
      </c>
      <c r="G37" s="1" t="s">
        <v>63</v>
      </c>
      <c r="H37" s="1" t="s">
        <v>64</v>
      </c>
      <c r="I37" s="2">
        <v>160</v>
      </c>
      <c r="J37" s="2">
        <v>38.25</v>
      </c>
      <c r="K37" s="2">
        <f t="shared" si="9"/>
        <v>37.890000440180302</v>
      </c>
      <c r="L37" s="2">
        <f t="shared" si="10"/>
        <v>0.36000001430511469</v>
      </c>
      <c r="P37" s="6">
        <v>16.410000324249271</v>
      </c>
      <c r="Q37" s="5">
        <v>45559.378338336937</v>
      </c>
      <c r="R37" s="7">
        <v>20.890000104904171</v>
      </c>
      <c r="S37" s="5">
        <v>34246.571448504917</v>
      </c>
      <c r="Z37" s="9">
        <v>0.59000001102685928</v>
      </c>
      <c r="AA37" s="5">
        <v>112.48875207128</v>
      </c>
      <c r="AL37" s="5" t="str">
        <f t="shared" si="11"/>
        <v/>
      </c>
      <c r="AN37" s="5" t="str">
        <f t="shared" si="12"/>
        <v/>
      </c>
      <c r="AP37" s="5" t="str">
        <f t="shared" si="13"/>
        <v/>
      </c>
      <c r="AR37" s="2">
        <v>0.36000001430511469</v>
      </c>
      <c r="AS37" s="5">
        <f t="shared" si="7"/>
        <v>79918.438538913135</v>
      </c>
      <c r="AT37" s="11">
        <f t="shared" si="8"/>
        <v>5.3257645477068936</v>
      </c>
      <c r="AU37" s="5">
        <f t="shared" si="6"/>
        <v>5325.7645477068936</v>
      </c>
    </row>
    <row r="38" spans="1:47" x14ac:dyDescent="0.3">
      <c r="A38" s="1" t="s">
        <v>100</v>
      </c>
      <c r="B38" s="1" t="s">
        <v>101</v>
      </c>
      <c r="C38" s="1" t="s">
        <v>102</v>
      </c>
      <c r="D38" s="1" t="s">
        <v>127</v>
      </c>
      <c r="E38" s="1" t="s">
        <v>79</v>
      </c>
      <c r="F38" s="1" t="s">
        <v>95</v>
      </c>
      <c r="G38" s="1" t="s">
        <v>63</v>
      </c>
      <c r="H38" s="1" t="s">
        <v>64</v>
      </c>
      <c r="I38" s="2">
        <v>160</v>
      </c>
      <c r="J38" s="2">
        <v>39.369999999999997</v>
      </c>
      <c r="K38" s="2">
        <f t="shared" si="9"/>
        <v>39.370000559836626</v>
      </c>
      <c r="L38" s="2">
        <f t="shared" si="10"/>
        <v>0</v>
      </c>
      <c r="P38" s="6">
        <v>35.330000638961792</v>
      </c>
      <c r="Q38" s="5">
        <v>99736.684441149235</v>
      </c>
      <c r="R38" s="7">
        <v>3.2599999196827412</v>
      </c>
      <c r="S38" s="5">
        <v>5553.7536205770448</v>
      </c>
      <c r="Z38" s="9">
        <v>0.7800000011920929</v>
      </c>
      <c r="AA38" s="5">
        <v>153.77250009030101</v>
      </c>
      <c r="AL38" s="5" t="str">
        <f t="shared" si="11"/>
        <v/>
      </c>
      <c r="AN38" s="5" t="str">
        <f t="shared" si="12"/>
        <v/>
      </c>
      <c r="AP38" s="5" t="str">
        <f t="shared" si="13"/>
        <v/>
      </c>
      <c r="AS38" s="5">
        <f t="shared" si="7"/>
        <v>105444.21056181658</v>
      </c>
      <c r="AT38" s="11">
        <f t="shared" si="8"/>
        <v>7.0268019325431226</v>
      </c>
      <c r="AU38" s="5">
        <f t="shared" si="6"/>
        <v>7026.8019325431223</v>
      </c>
    </row>
    <row r="39" spans="1:47" x14ac:dyDescent="0.3">
      <c r="A39" s="1" t="s">
        <v>100</v>
      </c>
      <c r="B39" s="1" t="s">
        <v>101</v>
      </c>
      <c r="C39" s="1" t="s">
        <v>102</v>
      </c>
      <c r="D39" s="1" t="s">
        <v>127</v>
      </c>
      <c r="E39" s="1" t="s">
        <v>89</v>
      </c>
      <c r="F39" s="1" t="s">
        <v>95</v>
      </c>
      <c r="G39" s="1" t="s">
        <v>63</v>
      </c>
      <c r="H39" s="1" t="s">
        <v>64</v>
      </c>
      <c r="I39" s="2">
        <v>160</v>
      </c>
      <c r="J39" s="2">
        <v>39.020000000000003</v>
      </c>
      <c r="K39" s="2">
        <f t="shared" si="9"/>
        <v>28.920000851154324</v>
      </c>
      <c r="L39" s="2">
        <f t="shared" si="10"/>
        <v>0.9100000262260437</v>
      </c>
      <c r="P39" s="6">
        <v>4.0799999237060547</v>
      </c>
      <c r="Q39" s="5">
        <v>10674.299800395969</v>
      </c>
      <c r="R39" s="7">
        <v>24.29000091552734</v>
      </c>
      <c r="S39" s="5">
        <v>38302.29519367218</v>
      </c>
      <c r="Z39" s="9">
        <v>0.55000001192092896</v>
      </c>
      <c r="AA39" s="5">
        <v>104.15625225752591</v>
      </c>
      <c r="AL39" s="5" t="str">
        <f t="shared" si="11"/>
        <v/>
      </c>
      <c r="AN39" s="5" t="str">
        <f t="shared" si="12"/>
        <v/>
      </c>
      <c r="AP39" s="5" t="str">
        <f t="shared" si="13"/>
        <v/>
      </c>
      <c r="AR39" s="2">
        <v>0.9100000262260437</v>
      </c>
      <c r="AS39" s="5">
        <f t="shared" si="7"/>
        <v>49080.751246325672</v>
      </c>
      <c r="AT39" s="11">
        <f t="shared" si="8"/>
        <v>3.2707411423613761</v>
      </c>
      <c r="AU39" s="5">
        <f t="shared" si="6"/>
        <v>3270.7411423613762</v>
      </c>
    </row>
    <row r="40" spans="1:47" x14ac:dyDescent="0.3">
      <c r="A40" s="1" t="s">
        <v>100</v>
      </c>
      <c r="B40" s="1" t="s">
        <v>101</v>
      </c>
      <c r="C40" s="1" t="s">
        <v>102</v>
      </c>
      <c r="D40" s="1" t="s">
        <v>127</v>
      </c>
      <c r="E40" s="1" t="s">
        <v>103</v>
      </c>
      <c r="F40" s="1" t="s">
        <v>95</v>
      </c>
      <c r="G40" s="1" t="s">
        <v>63</v>
      </c>
      <c r="H40" s="1" t="s">
        <v>64</v>
      </c>
      <c r="I40" s="2">
        <v>160</v>
      </c>
      <c r="J40" s="2">
        <v>37.17</v>
      </c>
      <c r="K40" s="2">
        <f t="shared" si="9"/>
        <v>6.6099998876452446</v>
      </c>
      <c r="L40" s="2">
        <f t="shared" si="10"/>
        <v>0.70999997854232788</v>
      </c>
      <c r="P40" s="6">
        <v>3.9999999105930328E-2</v>
      </c>
      <c r="Q40" s="5">
        <v>104.64999766089019</v>
      </c>
      <c r="R40" s="7">
        <v>6.369999885559082</v>
      </c>
      <c r="S40" s="5">
        <v>10044.693569540979</v>
      </c>
      <c r="Z40" s="9">
        <v>0.20000000298023221</v>
      </c>
      <c r="AA40" s="5">
        <v>37.87500056438148</v>
      </c>
      <c r="AL40" s="5" t="str">
        <f t="shared" si="11"/>
        <v/>
      </c>
      <c r="AN40" s="5" t="str">
        <f t="shared" si="12"/>
        <v/>
      </c>
      <c r="AP40" s="5" t="str">
        <f t="shared" si="13"/>
        <v/>
      </c>
      <c r="AR40" s="2">
        <v>0.70999997854232788</v>
      </c>
      <c r="AS40" s="5">
        <f t="shared" si="7"/>
        <v>10187.218567766251</v>
      </c>
      <c r="AT40" s="11">
        <f t="shared" si="8"/>
        <v>0.67887622030470096</v>
      </c>
      <c r="AU40" s="5">
        <f t="shared" si="6"/>
        <v>678.87622030470095</v>
      </c>
    </row>
    <row r="41" spans="1:47" x14ac:dyDescent="0.3">
      <c r="A41" s="1" t="s">
        <v>104</v>
      </c>
      <c r="B41" s="1" t="s">
        <v>105</v>
      </c>
      <c r="C41" s="1" t="s">
        <v>106</v>
      </c>
      <c r="D41" s="1" t="s">
        <v>131</v>
      </c>
      <c r="E41" s="1" t="s">
        <v>61</v>
      </c>
      <c r="F41" s="1" t="s">
        <v>95</v>
      </c>
      <c r="G41" s="1" t="s">
        <v>63</v>
      </c>
      <c r="H41" s="1" t="s">
        <v>64</v>
      </c>
      <c r="I41" s="2">
        <v>77.55</v>
      </c>
      <c r="J41" s="2">
        <v>7.0000000000000007E-2</v>
      </c>
      <c r="K41" s="2">
        <f t="shared" si="9"/>
        <v>0</v>
      </c>
      <c r="L41" s="2">
        <f t="shared" si="10"/>
        <v>0.04</v>
      </c>
      <c r="AL41" s="5" t="str">
        <f t="shared" si="11"/>
        <v/>
      </c>
      <c r="AN41" s="5" t="str">
        <f t="shared" si="12"/>
        <v/>
      </c>
      <c r="AP41" s="5" t="str">
        <f t="shared" si="13"/>
        <v/>
      </c>
      <c r="AR41" s="2">
        <v>0.04</v>
      </c>
      <c r="AS41" s="5">
        <f t="shared" si="7"/>
        <v>0</v>
      </c>
      <c r="AT41" s="11">
        <f t="shared" si="8"/>
        <v>0</v>
      </c>
      <c r="AU41" s="5">
        <f t="shared" si="6"/>
        <v>0</v>
      </c>
    </row>
    <row r="42" spans="1:47" x14ac:dyDescent="0.3">
      <c r="A42" s="1" t="s">
        <v>104</v>
      </c>
      <c r="B42" s="1" t="s">
        <v>105</v>
      </c>
      <c r="C42" s="1" t="s">
        <v>106</v>
      </c>
      <c r="D42" s="1" t="s">
        <v>131</v>
      </c>
      <c r="E42" s="1" t="s">
        <v>72</v>
      </c>
      <c r="F42" s="1" t="s">
        <v>95</v>
      </c>
      <c r="G42" s="1" t="s">
        <v>63</v>
      </c>
      <c r="H42" s="1" t="s">
        <v>64</v>
      </c>
      <c r="I42" s="2">
        <v>77.55</v>
      </c>
      <c r="J42" s="2">
        <v>32.96</v>
      </c>
      <c r="K42" s="2">
        <f t="shared" si="9"/>
        <v>0</v>
      </c>
      <c r="L42" s="2">
        <f t="shared" si="10"/>
        <v>18.33999998122454</v>
      </c>
      <c r="AL42" s="5" t="str">
        <f t="shared" si="11"/>
        <v/>
      </c>
      <c r="AN42" s="5" t="str">
        <f t="shared" si="12"/>
        <v/>
      </c>
      <c r="AP42" s="5" t="str">
        <f t="shared" si="13"/>
        <v/>
      </c>
      <c r="AR42" s="2">
        <v>18.33999998122454</v>
      </c>
      <c r="AS42" s="5">
        <f t="shared" si="7"/>
        <v>0</v>
      </c>
      <c r="AT42" s="11">
        <f t="shared" si="8"/>
        <v>0</v>
      </c>
      <c r="AU42" s="5">
        <f t="shared" si="6"/>
        <v>0</v>
      </c>
    </row>
    <row r="43" spans="1:47" x14ac:dyDescent="0.3">
      <c r="A43" s="1" t="s">
        <v>104</v>
      </c>
      <c r="B43" s="1" t="s">
        <v>105</v>
      </c>
      <c r="C43" s="1" t="s">
        <v>106</v>
      </c>
      <c r="D43" s="1" t="s">
        <v>131</v>
      </c>
      <c r="E43" s="1" t="s">
        <v>73</v>
      </c>
      <c r="F43" s="1" t="s">
        <v>95</v>
      </c>
      <c r="G43" s="1" t="s">
        <v>63</v>
      </c>
      <c r="H43" s="1" t="s">
        <v>64</v>
      </c>
      <c r="I43" s="2">
        <v>77.55</v>
      </c>
      <c r="J43" s="2">
        <v>0.09</v>
      </c>
      <c r="K43" s="2">
        <f t="shared" si="9"/>
        <v>0</v>
      </c>
      <c r="L43" s="2">
        <f t="shared" si="10"/>
        <v>0.09</v>
      </c>
      <c r="AL43" s="5" t="str">
        <f t="shared" si="11"/>
        <v/>
      </c>
      <c r="AN43" s="5" t="str">
        <f t="shared" si="12"/>
        <v/>
      </c>
      <c r="AP43" s="5" t="str">
        <f t="shared" si="13"/>
        <v/>
      </c>
      <c r="AR43" s="2">
        <v>0.09</v>
      </c>
      <c r="AS43" s="5">
        <f t="shared" si="7"/>
        <v>0</v>
      </c>
      <c r="AT43" s="11">
        <f t="shared" si="8"/>
        <v>0</v>
      </c>
      <c r="AU43" s="5">
        <f t="shared" si="6"/>
        <v>0</v>
      </c>
    </row>
    <row r="44" spans="1:47" x14ac:dyDescent="0.3">
      <c r="A44" s="1" t="s">
        <v>104</v>
      </c>
      <c r="B44" s="1" t="s">
        <v>105</v>
      </c>
      <c r="C44" s="1" t="s">
        <v>106</v>
      </c>
      <c r="D44" s="1" t="s">
        <v>131</v>
      </c>
      <c r="E44" s="1" t="s">
        <v>83</v>
      </c>
      <c r="F44" s="1" t="s">
        <v>95</v>
      </c>
      <c r="G44" s="1" t="s">
        <v>63</v>
      </c>
      <c r="H44" s="1" t="s">
        <v>64</v>
      </c>
      <c r="I44" s="2">
        <v>77.55</v>
      </c>
      <c r="J44" s="2">
        <v>0.09</v>
      </c>
      <c r="K44" s="2">
        <f t="shared" si="9"/>
        <v>0</v>
      </c>
      <c r="L44" s="2">
        <f t="shared" si="10"/>
        <v>0.09</v>
      </c>
      <c r="AL44" s="5" t="str">
        <f t="shared" si="11"/>
        <v/>
      </c>
      <c r="AN44" s="5" t="str">
        <f t="shared" si="12"/>
        <v/>
      </c>
      <c r="AP44" s="5" t="str">
        <f t="shared" si="13"/>
        <v/>
      </c>
      <c r="AR44" s="2">
        <v>0.09</v>
      </c>
      <c r="AS44" s="5">
        <f t="shared" si="7"/>
        <v>0</v>
      </c>
      <c r="AT44" s="11">
        <f t="shared" si="8"/>
        <v>0</v>
      </c>
      <c r="AU44" s="5">
        <f t="shared" si="6"/>
        <v>0</v>
      </c>
    </row>
    <row r="45" spans="1:47" x14ac:dyDescent="0.3">
      <c r="A45" s="1" t="s">
        <v>104</v>
      </c>
      <c r="B45" s="1" t="s">
        <v>105</v>
      </c>
      <c r="C45" s="1" t="s">
        <v>106</v>
      </c>
      <c r="D45" s="1" t="s">
        <v>131</v>
      </c>
      <c r="E45" s="1" t="s">
        <v>74</v>
      </c>
      <c r="F45" s="1" t="s">
        <v>95</v>
      </c>
      <c r="G45" s="1" t="s">
        <v>63</v>
      </c>
      <c r="H45" s="1" t="s">
        <v>64</v>
      </c>
      <c r="I45" s="2">
        <v>77.55</v>
      </c>
      <c r="J45" s="2">
        <v>38.21</v>
      </c>
      <c r="K45" s="2">
        <f t="shared" si="9"/>
        <v>0</v>
      </c>
      <c r="L45" s="2">
        <f t="shared" si="10"/>
        <v>15.909999847412109</v>
      </c>
      <c r="AL45" s="5" t="str">
        <f t="shared" si="11"/>
        <v/>
      </c>
      <c r="AN45" s="5" t="str">
        <f t="shared" si="12"/>
        <v/>
      </c>
      <c r="AP45" s="5" t="str">
        <f t="shared" si="13"/>
        <v/>
      </c>
      <c r="AR45" s="2">
        <v>15.909999847412109</v>
      </c>
      <c r="AS45" s="5">
        <f t="shared" si="7"/>
        <v>0</v>
      </c>
      <c r="AT45" s="11">
        <f t="shared" si="8"/>
        <v>0</v>
      </c>
      <c r="AU45" s="5">
        <f t="shared" si="6"/>
        <v>0</v>
      </c>
    </row>
    <row r="46" spans="1:47" x14ac:dyDescent="0.3">
      <c r="A46" s="1" t="s">
        <v>107</v>
      </c>
      <c r="B46" s="1" t="s">
        <v>108</v>
      </c>
      <c r="C46" s="1" t="s">
        <v>109</v>
      </c>
      <c r="D46" s="1" t="s">
        <v>127</v>
      </c>
      <c r="E46" s="1" t="s">
        <v>61</v>
      </c>
      <c r="F46" s="1" t="s">
        <v>95</v>
      </c>
      <c r="G46" s="1" t="s">
        <v>63</v>
      </c>
      <c r="H46" s="1" t="s">
        <v>64</v>
      </c>
      <c r="I46" s="2">
        <v>65.47</v>
      </c>
      <c r="J46" s="2">
        <v>22.93</v>
      </c>
      <c r="K46" s="2">
        <f t="shared" si="9"/>
        <v>0</v>
      </c>
      <c r="L46" s="2">
        <f t="shared" si="10"/>
        <v>2.02</v>
      </c>
      <c r="AL46" s="5" t="str">
        <f t="shared" si="11"/>
        <v/>
      </c>
      <c r="AN46" s="5" t="str">
        <f t="shared" si="12"/>
        <v/>
      </c>
      <c r="AP46" s="5" t="str">
        <f t="shared" si="13"/>
        <v/>
      </c>
      <c r="AR46" s="2">
        <v>2.02</v>
      </c>
      <c r="AS46" s="5">
        <f t="shared" si="7"/>
        <v>0</v>
      </c>
      <c r="AT46" s="11">
        <f t="shared" si="8"/>
        <v>0</v>
      </c>
      <c r="AU46" s="5">
        <f t="shared" si="6"/>
        <v>0</v>
      </c>
    </row>
    <row r="47" spans="1:47" x14ac:dyDescent="0.3">
      <c r="A47" s="1" t="s">
        <v>110</v>
      </c>
      <c r="B47" s="1" t="s">
        <v>111</v>
      </c>
      <c r="C47" s="1" t="s">
        <v>112</v>
      </c>
      <c r="D47" s="1" t="s">
        <v>127</v>
      </c>
      <c r="E47" s="1" t="s">
        <v>79</v>
      </c>
      <c r="F47" s="1" t="s">
        <v>95</v>
      </c>
      <c r="G47" s="1" t="s">
        <v>63</v>
      </c>
      <c r="H47" s="1" t="s">
        <v>64</v>
      </c>
      <c r="I47" s="2">
        <v>41.07</v>
      </c>
      <c r="J47" s="2">
        <v>0.08</v>
      </c>
      <c r="K47" s="2">
        <f t="shared" si="9"/>
        <v>7.9999998211860657E-2</v>
      </c>
      <c r="L47" s="2">
        <f t="shared" si="10"/>
        <v>0</v>
      </c>
      <c r="P47" s="6">
        <v>4.999999888241291E-2</v>
      </c>
      <c r="Q47" s="5">
        <v>141.2774968422018</v>
      </c>
      <c r="R47" s="7">
        <v>2.999999932944775E-2</v>
      </c>
      <c r="S47" s="5">
        <v>47.306248942622908</v>
      </c>
      <c r="AL47" s="5" t="str">
        <f t="shared" si="11"/>
        <v/>
      </c>
      <c r="AN47" s="5" t="str">
        <f t="shared" si="12"/>
        <v/>
      </c>
      <c r="AP47" s="5" t="str">
        <f t="shared" si="13"/>
        <v/>
      </c>
      <c r="AS47" s="5">
        <f t="shared" si="7"/>
        <v>188.58374578482471</v>
      </c>
      <c r="AT47" s="11">
        <f t="shared" si="8"/>
        <v>1.2567220355357152E-2</v>
      </c>
      <c r="AU47" s="5">
        <f t="shared" si="6"/>
        <v>12.567220355357152</v>
      </c>
    </row>
    <row r="48" spans="1:47" x14ac:dyDescent="0.3">
      <c r="A48" s="1" t="s">
        <v>110</v>
      </c>
      <c r="B48" s="1" t="s">
        <v>111</v>
      </c>
      <c r="C48" s="1" t="s">
        <v>112</v>
      </c>
      <c r="D48" s="1" t="s">
        <v>127</v>
      </c>
      <c r="E48" s="1" t="s">
        <v>61</v>
      </c>
      <c r="F48" s="1" t="s">
        <v>95</v>
      </c>
      <c r="G48" s="1" t="s">
        <v>63</v>
      </c>
      <c r="H48" s="1" t="s">
        <v>64</v>
      </c>
      <c r="I48" s="2">
        <v>41.07</v>
      </c>
      <c r="J48" s="2">
        <v>16.45</v>
      </c>
      <c r="K48" s="2">
        <f t="shared" si="9"/>
        <v>8.8700001537799835</v>
      </c>
      <c r="L48" s="2">
        <f t="shared" si="10"/>
        <v>0</v>
      </c>
      <c r="P48" s="6">
        <v>3.5799999237060551</v>
      </c>
      <c r="Q48" s="5">
        <v>10914.994820356371</v>
      </c>
      <c r="R48" s="7">
        <v>5.0100002288818359</v>
      </c>
      <c r="S48" s="5">
        <v>8360.5916229486465</v>
      </c>
      <c r="T48" s="8">
        <v>0.2800000011920929</v>
      </c>
      <c r="U48" s="5">
        <v>132.47500056400901</v>
      </c>
      <c r="AL48" s="5" t="str">
        <f t="shared" si="11"/>
        <v/>
      </c>
      <c r="AN48" s="5" t="str">
        <f t="shared" si="12"/>
        <v/>
      </c>
      <c r="AP48" s="5" t="str">
        <f t="shared" si="13"/>
        <v/>
      </c>
      <c r="AS48" s="5">
        <f t="shared" si="7"/>
        <v>19408.061443869025</v>
      </c>
      <c r="AT48" s="11">
        <f t="shared" si="8"/>
        <v>1.2933531668933482</v>
      </c>
      <c r="AU48" s="5">
        <f t="shared" si="6"/>
        <v>1293.3531668933483</v>
      </c>
    </row>
    <row r="49" spans="1:57" x14ac:dyDescent="0.3">
      <c r="A49" s="1" t="s">
        <v>110</v>
      </c>
      <c r="B49" s="1" t="s">
        <v>111</v>
      </c>
      <c r="C49" s="1" t="s">
        <v>112</v>
      </c>
      <c r="D49" s="1" t="s">
        <v>127</v>
      </c>
      <c r="E49" s="1" t="s">
        <v>67</v>
      </c>
      <c r="F49" s="1" t="s">
        <v>95</v>
      </c>
      <c r="G49" s="1" t="s">
        <v>63</v>
      </c>
      <c r="H49" s="1" t="s">
        <v>64</v>
      </c>
      <c r="I49" s="2">
        <v>41.07</v>
      </c>
      <c r="J49" s="2">
        <v>24.46</v>
      </c>
      <c r="K49" s="2">
        <f t="shared" si="9"/>
        <v>2.3199999332427979</v>
      </c>
      <c r="L49" s="2">
        <f t="shared" si="10"/>
        <v>0</v>
      </c>
      <c r="R49" s="7">
        <v>2.3199999332427979</v>
      </c>
      <c r="S49" s="5">
        <v>3658.3498947322369</v>
      </c>
      <c r="AL49" s="5" t="str">
        <f t="shared" si="11"/>
        <v/>
      </c>
      <c r="AN49" s="5" t="str">
        <f t="shared" si="12"/>
        <v/>
      </c>
      <c r="AP49" s="5" t="str">
        <f t="shared" si="13"/>
        <v/>
      </c>
      <c r="AS49" s="5">
        <f t="shared" si="7"/>
        <v>3658.3498947322369</v>
      </c>
      <c r="AT49" s="11">
        <f t="shared" si="8"/>
        <v>0.24379242798876088</v>
      </c>
      <c r="AU49" s="5">
        <f t="shared" si="6"/>
        <v>243.79242798876089</v>
      </c>
    </row>
    <row r="50" spans="1:57" x14ac:dyDescent="0.3">
      <c r="A50" s="1" t="s">
        <v>110</v>
      </c>
      <c r="B50" s="1" t="s">
        <v>111</v>
      </c>
      <c r="C50" s="1" t="s">
        <v>112</v>
      </c>
      <c r="D50" s="1" t="s">
        <v>127</v>
      </c>
      <c r="E50" s="1" t="s">
        <v>89</v>
      </c>
      <c r="F50" s="1" t="s">
        <v>95</v>
      </c>
      <c r="G50" s="1" t="s">
        <v>63</v>
      </c>
      <c r="H50" s="1" t="s">
        <v>64</v>
      </c>
      <c r="I50" s="2">
        <v>41.07</v>
      </c>
      <c r="J50" s="2">
        <v>0.08</v>
      </c>
      <c r="K50" s="2">
        <f t="shared" si="9"/>
        <v>5.9999998658895493E-2</v>
      </c>
      <c r="L50" s="2">
        <f t="shared" si="10"/>
        <v>0</v>
      </c>
      <c r="R50" s="7">
        <v>5.9999998658895493E-2</v>
      </c>
      <c r="S50" s="5">
        <v>94.61249788524583</v>
      </c>
      <c r="AL50" s="5" t="str">
        <f t="shared" si="11"/>
        <v/>
      </c>
      <c r="AN50" s="5" t="str">
        <f t="shared" si="12"/>
        <v/>
      </c>
      <c r="AP50" s="5" t="str">
        <f t="shared" si="13"/>
        <v/>
      </c>
      <c r="AS50" s="5">
        <f t="shared" si="7"/>
        <v>94.61249788524583</v>
      </c>
      <c r="AT50" s="11">
        <f t="shared" si="8"/>
        <v>6.3049766264125558E-3</v>
      </c>
      <c r="AU50" s="5">
        <f t="shared" si="6"/>
        <v>6.3049766264125555</v>
      </c>
    </row>
    <row r="51" spans="1:57" x14ac:dyDescent="0.3">
      <c r="A51" s="1" t="s">
        <v>113</v>
      </c>
      <c r="B51" s="1" t="s">
        <v>114</v>
      </c>
      <c r="C51" s="1" t="s">
        <v>115</v>
      </c>
      <c r="D51" s="1" t="s">
        <v>127</v>
      </c>
      <c r="E51" s="1" t="s">
        <v>103</v>
      </c>
      <c r="F51" s="1" t="s">
        <v>116</v>
      </c>
      <c r="G51" s="1" t="s">
        <v>63</v>
      </c>
      <c r="H51" s="1" t="s">
        <v>64</v>
      </c>
      <c r="I51" s="2">
        <v>97.46</v>
      </c>
      <c r="J51" s="2">
        <v>34.450000000000003</v>
      </c>
      <c r="K51" s="2">
        <f t="shared" si="9"/>
        <v>22.479999789968129</v>
      </c>
      <c r="L51" s="2">
        <f t="shared" si="10"/>
        <v>0</v>
      </c>
      <c r="P51" s="6">
        <v>5.9200000762939453</v>
      </c>
      <c r="Q51" s="5">
        <v>15488.200199604031</v>
      </c>
      <c r="R51" s="7">
        <v>10.989999771118161</v>
      </c>
      <c r="S51" s="5">
        <v>17329.855889081951</v>
      </c>
      <c r="T51" s="8">
        <v>5.559999942779541</v>
      </c>
      <c r="U51" s="5">
        <v>2630.5749729275699</v>
      </c>
      <c r="X51" s="2">
        <v>9.9999997764825821E-3</v>
      </c>
      <c r="Y51" s="5">
        <v>4.2581249048234886</v>
      </c>
      <c r="AL51" s="5" t="str">
        <f t="shared" si="11"/>
        <v/>
      </c>
      <c r="AN51" s="5" t="str">
        <f t="shared" si="12"/>
        <v/>
      </c>
      <c r="AP51" s="5" t="str">
        <f t="shared" si="13"/>
        <v/>
      </c>
      <c r="AS51" s="5">
        <f t="shared" si="7"/>
        <v>35452.889186518376</v>
      </c>
      <c r="AT51" s="11">
        <f t="shared" si="8"/>
        <v>2.3625804482078969</v>
      </c>
      <c r="AU51" s="5">
        <f t="shared" si="6"/>
        <v>2362.580448207897</v>
      </c>
    </row>
    <row r="52" spans="1:57" x14ac:dyDescent="0.3">
      <c r="A52" s="1" t="s">
        <v>117</v>
      </c>
      <c r="B52" s="1" t="s">
        <v>118</v>
      </c>
      <c r="C52" s="1" t="s">
        <v>119</v>
      </c>
      <c r="D52" s="1" t="s">
        <v>127</v>
      </c>
      <c r="E52" s="1" t="s">
        <v>103</v>
      </c>
      <c r="F52" s="1" t="s">
        <v>116</v>
      </c>
      <c r="G52" s="1" t="s">
        <v>63</v>
      </c>
      <c r="H52" s="1" t="s">
        <v>64</v>
      </c>
      <c r="I52" s="2">
        <v>2.93</v>
      </c>
      <c r="J52" s="2">
        <v>2.48</v>
      </c>
      <c r="K52" s="2">
        <f t="shared" si="9"/>
        <v>1.9099999852478502</v>
      </c>
      <c r="L52" s="2">
        <f t="shared" si="10"/>
        <v>0</v>
      </c>
      <c r="R52" s="7">
        <v>1.9999999552965161E-2</v>
      </c>
      <c r="S52" s="5">
        <v>31.53749929508194</v>
      </c>
      <c r="X52" s="2">
        <v>1.889999985694885</v>
      </c>
      <c r="Y52" s="5">
        <v>828.91499345749617</v>
      </c>
      <c r="AL52" s="5" t="str">
        <f t="shared" si="11"/>
        <v/>
      </c>
      <c r="AN52" s="5" t="str">
        <f t="shared" si="12"/>
        <v/>
      </c>
      <c r="AP52" s="5" t="str">
        <f t="shared" si="13"/>
        <v/>
      </c>
      <c r="AS52" s="5">
        <f t="shared" si="7"/>
        <v>860.45249275257811</v>
      </c>
      <c r="AT52" s="11">
        <f t="shared" si="8"/>
        <v>5.7340552001105508E-2</v>
      </c>
      <c r="AU52" s="5">
        <f t="shared" si="6"/>
        <v>57.340552001105507</v>
      </c>
    </row>
    <row r="53" spans="1:57" x14ac:dyDescent="0.3">
      <c r="A53" s="1" t="s">
        <v>120</v>
      </c>
      <c r="B53" s="1" t="s">
        <v>121</v>
      </c>
      <c r="C53" s="1" t="s">
        <v>122</v>
      </c>
      <c r="D53" s="1" t="s">
        <v>131</v>
      </c>
      <c r="E53" s="1" t="s">
        <v>89</v>
      </c>
      <c r="F53" s="1" t="s">
        <v>116</v>
      </c>
      <c r="G53" s="1" t="s">
        <v>63</v>
      </c>
      <c r="H53" s="1" t="s">
        <v>64</v>
      </c>
      <c r="I53" s="2">
        <v>40</v>
      </c>
      <c r="J53" s="2">
        <v>38.21</v>
      </c>
      <c r="K53" s="2">
        <f t="shared" si="9"/>
        <v>12.929999530315399</v>
      </c>
      <c r="L53" s="2">
        <f t="shared" si="10"/>
        <v>0</v>
      </c>
      <c r="P53" s="6">
        <v>0.95999997854232788</v>
      </c>
      <c r="Q53" s="5">
        <v>2511.5999438613649</v>
      </c>
      <c r="R53" s="7">
        <v>2.029999971389771</v>
      </c>
      <c r="S53" s="5">
        <v>3201.0562048852439</v>
      </c>
      <c r="T53" s="8">
        <v>9.9399995803833008</v>
      </c>
      <c r="U53" s="5">
        <v>4702.8623014688492</v>
      </c>
      <c r="AL53" s="5" t="str">
        <f t="shared" si="11"/>
        <v/>
      </c>
      <c r="AN53" s="5" t="str">
        <f t="shared" si="12"/>
        <v/>
      </c>
      <c r="AP53" s="5" t="str">
        <f t="shared" si="13"/>
        <v/>
      </c>
      <c r="AS53" s="5">
        <f t="shared" si="7"/>
        <v>10415.518450215459</v>
      </c>
      <c r="AT53" s="11">
        <f t="shared" si="8"/>
        <v>0.69409012390970726</v>
      </c>
      <c r="AU53" s="5">
        <f t="shared" si="6"/>
        <v>694.09012390970724</v>
      </c>
    </row>
    <row r="54" spans="1:57" x14ac:dyDescent="0.3">
      <c r="A54" s="1" t="s">
        <v>120</v>
      </c>
      <c r="B54" s="1" t="s">
        <v>121</v>
      </c>
      <c r="C54" s="1" t="s">
        <v>122</v>
      </c>
      <c r="D54" s="1" t="s">
        <v>131</v>
      </c>
      <c r="E54" s="1" t="s">
        <v>103</v>
      </c>
      <c r="F54" s="1" t="s">
        <v>116</v>
      </c>
      <c r="G54" s="1" t="s">
        <v>63</v>
      </c>
      <c r="H54" s="1" t="s">
        <v>64</v>
      </c>
      <c r="I54" s="2">
        <v>40</v>
      </c>
      <c r="J54" s="2">
        <v>0.08</v>
      </c>
      <c r="K54" s="2">
        <f t="shared" si="9"/>
        <v>4.999999888241291E-2</v>
      </c>
      <c r="L54" s="2">
        <f t="shared" si="10"/>
        <v>0</v>
      </c>
      <c r="P54" s="6">
        <v>9.9999997764825821E-3</v>
      </c>
      <c r="Q54" s="5">
        <v>26.162499415222559</v>
      </c>
      <c r="R54" s="7">
        <v>9.9999997764825821E-3</v>
      </c>
      <c r="S54" s="5">
        <v>15.76874964754097</v>
      </c>
      <c r="T54" s="8">
        <v>2.999999932944775E-2</v>
      </c>
      <c r="U54" s="5">
        <v>14.19374968274496</v>
      </c>
      <c r="AL54" s="5" t="str">
        <f t="shared" si="11"/>
        <v/>
      </c>
      <c r="AN54" s="5" t="str">
        <f t="shared" si="12"/>
        <v/>
      </c>
      <c r="AP54" s="5" t="str">
        <f t="shared" si="13"/>
        <v/>
      </c>
      <c r="AS54" s="5">
        <f t="shared" si="7"/>
        <v>56.124998745508485</v>
      </c>
      <c r="AT54" s="11">
        <f t="shared" si="8"/>
        <v>3.740169778384512E-3</v>
      </c>
      <c r="AU54" s="5">
        <f t="shared" si="6"/>
        <v>3.7401697783845118</v>
      </c>
    </row>
    <row r="55" spans="1:57" x14ac:dyDescent="0.3">
      <c r="A55" s="1" t="s">
        <v>123</v>
      </c>
      <c r="B55" s="1" t="s">
        <v>105</v>
      </c>
      <c r="C55" s="1" t="s">
        <v>106</v>
      </c>
      <c r="D55" s="1" t="s">
        <v>131</v>
      </c>
      <c r="E55" s="1" t="s">
        <v>67</v>
      </c>
      <c r="F55" s="1" t="s">
        <v>116</v>
      </c>
      <c r="G55" s="1" t="s">
        <v>63</v>
      </c>
      <c r="H55" s="1" t="s">
        <v>64</v>
      </c>
      <c r="I55" s="2">
        <v>158.4</v>
      </c>
      <c r="J55" s="2">
        <v>37.65</v>
      </c>
      <c r="K55" s="2">
        <f t="shared" si="9"/>
        <v>0</v>
      </c>
      <c r="L55" s="2">
        <f t="shared" si="10"/>
        <v>1.7899999618530269</v>
      </c>
      <c r="AL55" s="5" t="str">
        <f t="shared" si="11"/>
        <v/>
      </c>
      <c r="AN55" s="5" t="str">
        <f t="shared" si="12"/>
        <v/>
      </c>
      <c r="AP55" s="5" t="str">
        <f t="shared" si="13"/>
        <v/>
      </c>
      <c r="AR55" s="2">
        <v>1.7899999618530269</v>
      </c>
      <c r="AS55" s="5">
        <f t="shared" si="7"/>
        <v>0</v>
      </c>
      <c r="AT55" s="11">
        <f t="shared" si="8"/>
        <v>0</v>
      </c>
      <c r="AU55" s="5">
        <f t="shared" si="6"/>
        <v>0</v>
      </c>
    </row>
    <row r="56" spans="1:57" x14ac:dyDescent="0.3">
      <c r="B56" s="41" t="s">
        <v>137</v>
      </c>
      <c r="AS56" s="5">
        <f t="shared" si="7"/>
        <v>0</v>
      </c>
      <c r="AT56" s="11">
        <f t="shared" si="8"/>
        <v>0</v>
      </c>
      <c r="AU56" s="5">
        <f t="shared" si="6"/>
        <v>0</v>
      </c>
    </row>
    <row r="57" spans="1:57" x14ac:dyDescent="0.3">
      <c r="B57" s="1" t="s">
        <v>124</v>
      </c>
      <c r="C57" s="1" t="s">
        <v>133</v>
      </c>
      <c r="D57" s="1" t="s">
        <v>134</v>
      </c>
      <c r="J57" s="2">
        <v>14.91</v>
      </c>
      <c r="K57" s="2">
        <f t="shared" si="9"/>
        <v>12.280000034719709</v>
      </c>
      <c r="L57" s="2">
        <f t="shared" si="10"/>
        <v>0</v>
      </c>
      <c r="AG57" s="9">
        <v>12.280000034719709</v>
      </c>
      <c r="AH57" s="5">
        <v>28593.720213161621</v>
      </c>
      <c r="AL57" s="5" t="str">
        <f t="shared" si="11"/>
        <v/>
      </c>
      <c r="AN57" s="5" t="str">
        <f t="shared" si="12"/>
        <v/>
      </c>
      <c r="AP57" s="5" t="str">
        <f t="shared" si="13"/>
        <v/>
      </c>
      <c r="AS57" s="5">
        <f t="shared" si="7"/>
        <v>28593.720213161621</v>
      </c>
      <c r="AT57" s="11">
        <f t="shared" si="8"/>
        <v>1.9054854446906861</v>
      </c>
      <c r="AU57" s="5">
        <f t="shared" si="6"/>
        <v>1905.4854446906861</v>
      </c>
    </row>
    <row r="58" spans="1:57" x14ac:dyDescent="0.3">
      <c r="B58" s="41" t="s">
        <v>138</v>
      </c>
      <c r="AS58" s="5">
        <f t="shared" si="7"/>
        <v>0</v>
      </c>
      <c r="AT58" s="11">
        <f t="shared" si="8"/>
        <v>0</v>
      </c>
      <c r="AU58" s="5">
        <f t="shared" si="6"/>
        <v>0</v>
      </c>
    </row>
    <row r="59" spans="1:57" ht="15" thickBot="1" x14ac:dyDescent="0.35">
      <c r="B59" s="1" t="s">
        <v>132</v>
      </c>
      <c r="C59" s="1" t="s">
        <v>135</v>
      </c>
      <c r="D59" s="1" t="s">
        <v>136</v>
      </c>
      <c r="J59" s="2">
        <v>9.86</v>
      </c>
      <c r="K59" s="2">
        <f t="shared" si="9"/>
        <v>9.0300000347197056</v>
      </c>
      <c r="L59" s="2">
        <f t="shared" si="10"/>
        <v>0</v>
      </c>
      <c r="AG59" s="9">
        <v>9.0300000347197056</v>
      </c>
      <c r="AH59" s="5">
        <v>19371.871937224041</v>
      </c>
      <c r="AL59" s="5" t="str">
        <f t="shared" si="11"/>
        <v/>
      </c>
      <c r="AN59" s="5" t="str">
        <f t="shared" si="12"/>
        <v/>
      </c>
      <c r="AP59" s="5" t="str">
        <f t="shared" si="13"/>
        <v/>
      </c>
      <c r="AS59" s="5">
        <f t="shared" si="7"/>
        <v>19371.871937224041</v>
      </c>
      <c r="AT59" s="11">
        <f t="shared" si="8"/>
        <v>1.2909414982595198</v>
      </c>
      <c r="AU59" s="5">
        <f t="shared" si="6"/>
        <v>1290.9414982595197</v>
      </c>
    </row>
    <row r="60" spans="1:57" ht="15" thickTop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>
        <f t="shared" ref="K60:BE60" si="14">SUM(K3:K59)</f>
        <v>708.52000106312335</v>
      </c>
      <c r="L60" s="28">
        <f t="shared" si="14"/>
        <v>42.789999929964544</v>
      </c>
      <c r="M60" s="29">
        <f t="shared" si="14"/>
        <v>0</v>
      </c>
      <c r="N60" s="30">
        <f t="shared" si="14"/>
        <v>66.700000675395131</v>
      </c>
      <c r="O60" s="31">
        <f t="shared" si="14"/>
        <v>274140.45075823367</v>
      </c>
      <c r="P60" s="32">
        <f t="shared" si="14"/>
        <v>204.15000061318278</v>
      </c>
      <c r="Q60" s="31">
        <f t="shared" si="14"/>
        <v>595359.08460964309</v>
      </c>
      <c r="R60" s="33">
        <f t="shared" si="14"/>
        <v>311.85000015050173</v>
      </c>
      <c r="S60" s="31">
        <f t="shared" si="14"/>
        <v>532917.52189269732</v>
      </c>
      <c r="T60" s="34">
        <f t="shared" si="14"/>
        <v>86.03999955393374</v>
      </c>
      <c r="U60" s="31">
        <f t="shared" si="14"/>
        <v>45846.758573874104</v>
      </c>
      <c r="V60" s="28">
        <f t="shared" si="14"/>
        <v>0</v>
      </c>
      <c r="W60" s="31">
        <f t="shared" si="14"/>
        <v>0</v>
      </c>
      <c r="X60" s="28">
        <f t="shared" si="14"/>
        <v>1.8999999854713676</v>
      </c>
      <c r="Y60" s="31">
        <f t="shared" si="14"/>
        <v>833.17311836231966</v>
      </c>
      <c r="Z60" s="35">
        <f t="shared" si="14"/>
        <v>16.570000015199184</v>
      </c>
      <c r="AA60" s="31">
        <f t="shared" si="14"/>
        <v>3537.7143665596755</v>
      </c>
      <c r="AB60" s="36">
        <f t="shared" si="14"/>
        <v>0</v>
      </c>
      <c r="AC60" s="31">
        <f t="shared" si="14"/>
        <v>0</v>
      </c>
      <c r="AD60" s="28">
        <f t="shared" si="14"/>
        <v>0</v>
      </c>
      <c r="AE60" s="28">
        <f t="shared" si="14"/>
        <v>0</v>
      </c>
      <c r="AF60" s="31">
        <f t="shared" si="14"/>
        <v>0</v>
      </c>
      <c r="AG60" s="35">
        <f t="shared" si="14"/>
        <v>21.310000069439415</v>
      </c>
      <c r="AH60" s="31">
        <f t="shared" si="14"/>
        <v>47965.592150385666</v>
      </c>
      <c r="AI60" s="28">
        <f t="shared" si="14"/>
        <v>0</v>
      </c>
      <c r="AJ60" s="31">
        <f t="shared" si="14"/>
        <v>0</v>
      </c>
      <c r="AK60" s="29">
        <f t="shared" si="14"/>
        <v>0</v>
      </c>
      <c r="AL60" s="31">
        <f t="shared" si="14"/>
        <v>0</v>
      </c>
      <c r="AM60" s="29">
        <f t="shared" si="14"/>
        <v>0</v>
      </c>
      <c r="AN60" s="31">
        <f t="shared" si="14"/>
        <v>0</v>
      </c>
      <c r="AO60" s="28">
        <f t="shared" si="14"/>
        <v>0</v>
      </c>
      <c r="AP60" s="31">
        <f t="shared" si="14"/>
        <v>0</v>
      </c>
      <c r="AQ60" s="28">
        <f t="shared" si="14"/>
        <v>0</v>
      </c>
      <c r="AR60" s="28">
        <f t="shared" si="14"/>
        <v>42.789999929964544</v>
      </c>
      <c r="AS60" s="31">
        <f t="shared" si="14"/>
        <v>1500600.2954697555</v>
      </c>
      <c r="AT60" s="28">
        <f t="shared" si="14"/>
        <v>100.00000000000001</v>
      </c>
      <c r="AU60" s="31">
        <f t="shared" si="14"/>
        <v>99999.999999999985</v>
      </c>
      <c r="AV60" s="37">
        <f t="shared" si="14"/>
        <v>0</v>
      </c>
      <c r="AW60" s="31">
        <f t="shared" si="14"/>
        <v>0</v>
      </c>
      <c r="AX60" s="38">
        <f t="shared" si="14"/>
        <v>0</v>
      </c>
      <c r="AY60" s="31">
        <f t="shared" si="14"/>
        <v>0</v>
      </c>
      <c r="AZ60" s="39">
        <f t="shared" si="14"/>
        <v>0</v>
      </c>
      <c r="BA60" s="31">
        <f t="shared" si="14"/>
        <v>0</v>
      </c>
      <c r="BB60" s="40">
        <f t="shared" si="14"/>
        <v>0</v>
      </c>
      <c r="BC60" s="31">
        <f t="shared" si="14"/>
        <v>0</v>
      </c>
      <c r="BD60" s="28">
        <f t="shared" si="14"/>
        <v>0</v>
      </c>
      <c r="BE60" s="31">
        <f t="shared" si="14"/>
        <v>0</v>
      </c>
    </row>
    <row r="63" spans="1:57" x14ac:dyDescent="0.3">
      <c r="B63" s="41" t="s">
        <v>125</v>
      </c>
      <c r="C63" s="42">
        <f>SUM(K60,L60)</f>
        <v>751.3100009930879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6ADB70E1-D4FD-4124-B4BF-63A007C5FAAC}"/>
</file>

<file path=customXml/itemProps2.xml><?xml version="1.0" encoding="utf-8"?>
<ds:datastoreItem xmlns:ds="http://schemas.openxmlformats.org/officeDocument/2006/customXml" ds:itemID="{3650B356-9B72-4B9D-ADB8-CA3BBC703091}"/>
</file>

<file path=customXml/itemProps3.xml><?xml version="1.0" encoding="utf-8"?>
<ds:datastoreItem xmlns:ds="http://schemas.openxmlformats.org/officeDocument/2006/customXml" ds:itemID="{5A0F98D2-0EA5-4503-B409-575D59E981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2025-10-16T14:10:08Z</dcterms:created>
  <dcterms:modified xsi:type="dcterms:W3CDTF">2025-11-13T15:36:43Z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