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JBN\9700\9740\9740_0042 Cottonwood Group 1\GIS\Data\3_Tabular_Reports\Group_4\JD33\Tabular\"/>
    </mc:Choice>
  </mc:AlternateContent>
  <xr:revisionPtr revIDLastSave="0" documentId="13_ncr:1_{E02D22F0-2AEE-44A7-803F-5612D187CB2B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4" i="1" l="1"/>
  <c r="AS5" i="1"/>
  <c r="AS6" i="1"/>
  <c r="AS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2" i="1"/>
  <c r="AS63" i="1"/>
  <c r="AS64" i="1"/>
  <c r="AS65" i="1"/>
  <c r="AS66" i="1"/>
  <c r="AS67" i="1"/>
  <c r="AS68" i="1"/>
  <c r="AS69" i="1"/>
  <c r="AS70" i="1"/>
  <c r="AS71" i="1"/>
  <c r="AS72" i="1"/>
  <c r="BE73" i="1"/>
  <c r="BD73" i="1"/>
  <c r="BC73" i="1"/>
  <c r="BB73" i="1"/>
  <c r="BA73" i="1"/>
  <c r="AZ73" i="1"/>
  <c r="AY73" i="1"/>
  <c r="AX73" i="1"/>
  <c r="AW73" i="1"/>
  <c r="AV73" i="1"/>
  <c r="AR73" i="1"/>
  <c r="AQ73" i="1"/>
  <c r="AO73" i="1"/>
  <c r="AM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AP72" i="1"/>
  <c r="AN72" i="1"/>
  <c r="AL72" i="1"/>
  <c r="L72" i="1"/>
  <c r="K72" i="1"/>
  <c r="AP71" i="1"/>
  <c r="AN71" i="1"/>
  <c r="AL71" i="1"/>
  <c r="L71" i="1"/>
  <c r="K71" i="1"/>
  <c r="AP69" i="1"/>
  <c r="AN69" i="1"/>
  <c r="AL69" i="1"/>
  <c r="L69" i="1"/>
  <c r="K69" i="1"/>
  <c r="AP67" i="1"/>
  <c r="AN67" i="1"/>
  <c r="AL67" i="1"/>
  <c r="L67" i="1"/>
  <c r="K67" i="1"/>
  <c r="AP66" i="1"/>
  <c r="AN66" i="1"/>
  <c r="AL66" i="1"/>
  <c r="L66" i="1"/>
  <c r="K66" i="1"/>
  <c r="AP65" i="1"/>
  <c r="AN65" i="1"/>
  <c r="AL65" i="1"/>
  <c r="L65" i="1"/>
  <c r="K65" i="1"/>
  <c r="AP64" i="1"/>
  <c r="AN64" i="1"/>
  <c r="AL64" i="1"/>
  <c r="L64" i="1"/>
  <c r="K64" i="1"/>
  <c r="AP63" i="1"/>
  <c r="AN63" i="1"/>
  <c r="AL63" i="1"/>
  <c r="L63" i="1"/>
  <c r="K63" i="1"/>
  <c r="AP62" i="1"/>
  <c r="AN62" i="1"/>
  <c r="AL62" i="1"/>
  <c r="L62" i="1"/>
  <c r="K62" i="1"/>
  <c r="AP61" i="1"/>
  <c r="AN61" i="1"/>
  <c r="AL61" i="1"/>
  <c r="L61" i="1"/>
  <c r="K61" i="1"/>
  <c r="AP60" i="1"/>
  <c r="AN60" i="1"/>
  <c r="AL60" i="1"/>
  <c r="L60" i="1"/>
  <c r="K60" i="1"/>
  <c r="AP59" i="1"/>
  <c r="AN59" i="1"/>
  <c r="AL59" i="1"/>
  <c r="L59" i="1"/>
  <c r="K59" i="1"/>
  <c r="AP58" i="1"/>
  <c r="AN58" i="1"/>
  <c r="AL58" i="1"/>
  <c r="L58" i="1"/>
  <c r="K58" i="1"/>
  <c r="AP57" i="1"/>
  <c r="AN57" i="1"/>
  <c r="AL57" i="1"/>
  <c r="L57" i="1"/>
  <c r="K57" i="1"/>
  <c r="AP56" i="1"/>
  <c r="AN56" i="1"/>
  <c r="AL56" i="1"/>
  <c r="L56" i="1"/>
  <c r="K56" i="1"/>
  <c r="AP55" i="1"/>
  <c r="AN55" i="1"/>
  <c r="AL55" i="1"/>
  <c r="L55" i="1"/>
  <c r="K55" i="1"/>
  <c r="AP54" i="1"/>
  <c r="AN54" i="1"/>
  <c r="AL54" i="1"/>
  <c r="L54" i="1"/>
  <c r="K54" i="1"/>
  <c r="AP53" i="1"/>
  <c r="AN53" i="1"/>
  <c r="AL53" i="1"/>
  <c r="L53" i="1"/>
  <c r="K53" i="1"/>
  <c r="AP52" i="1"/>
  <c r="AN52" i="1"/>
  <c r="AL52" i="1"/>
  <c r="L52" i="1"/>
  <c r="K52" i="1"/>
  <c r="AP51" i="1"/>
  <c r="AN51" i="1"/>
  <c r="AL51" i="1"/>
  <c r="L51" i="1"/>
  <c r="K51" i="1"/>
  <c r="AP50" i="1"/>
  <c r="AN50" i="1"/>
  <c r="AL50" i="1"/>
  <c r="L50" i="1"/>
  <c r="K50" i="1"/>
  <c r="AP49" i="1"/>
  <c r="AN49" i="1"/>
  <c r="AL49" i="1"/>
  <c r="L49" i="1"/>
  <c r="K49" i="1"/>
  <c r="AP48" i="1"/>
  <c r="AN48" i="1"/>
  <c r="AL48" i="1"/>
  <c r="L48" i="1"/>
  <c r="K48" i="1"/>
  <c r="AP47" i="1"/>
  <c r="AN47" i="1"/>
  <c r="AL47" i="1"/>
  <c r="L47" i="1"/>
  <c r="K47" i="1"/>
  <c r="AP46" i="1"/>
  <c r="AN46" i="1"/>
  <c r="AL46" i="1"/>
  <c r="L46" i="1"/>
  <c r="K46" i="1"/>
  <c r="AP45" i="1"/>
  <c r="AN45" i="1"/>
  <c r="AL45" i="1"/>
  <c r="L45" i="1"/>
  <c r="K45" i="1"/>
  <c r="AP44" i="1"/>
  <c r="AN44" i="1"/>
  <c r="AL44" i="1"/>
  <c r="L44" i="1"/>
  <c r="K44" i="1"/>
  <c r="AP43" i="1"/>
  <c r="AN43" i="1"/>
  <c r="AL43" i="1"/>
  <c r="L43" i="1"/>
  <c r="K43" i="1"/>
  <c r="AP42" i="1"/>
  <c r="AN42" i="1"/>
  <c r="AL42" i="1"/>
  <c r="L42" i="1"/>
  <c r="K42" i="1"/>
  <c r="AP41" i="1"/>
  <c r="AN41" i="1"/>
  <c r="AL41" i="1"/>
  <c r="L41" i="1"/>
  <c r="K41" i="1"/>
  <c r="AP40" i="1"/>
  <c r="AN40" i="1"/>
  <c r="AL40" i="1"/>
  <c r="L40" i="1"/>
  <c r="K40" i="1"/>
  <c r="AP39" i="1"/>
  <c r="AN39" i="1"/>
  <c r="AL39" i="1"/>
  <c r="L39" i="1"/>
  <c r="K39" i="1"/>
  <c r="AP38" i="1"/>
  <c r="AN38" i="1"/>
  <c r="AL38" i="1"/>
  <c r="L38" i="1"/>
  <c r="K38" i="1"/>
  <c r="AP37" i="1"/>
  <c r="AN37" i="1"/>
  <c r="AL37" i="1"/>
  <c r="L37" i="1"/>
  <c r="K37" i="1"/>
  <c r="AP36" i="1"/>
  <c r="AN36" i="1"/>
  <c r="AL36" i="1"/>
  <c r="L36" i="1"/>
  <c r="K36" i="1"/>
  <c r="AP35" i="1"/>
  <c r="AN35" i="1"/>
  <c r="AL35" i="1"/>
  <c r="L35" i="1"/>
  <c r="K35" i="1"/>
  <c r="AP34" i="1"/>
  <c r="AN34" i="1"/>
  <c r="AL34" i="1"/>
  <c r="L34" i="1"/>
  <c r="K34" i="1"/>
  <c r="AP33" i="1"/>
  <c r="AN33" i="1"/>
  <c r="AL33" i="1"/>
  <c r="L33" i="1"/>
  <c r="K33" i="1"/>
  <c r="AP32" i="1"/>
  <c r="AN32" i="1"/>
  <c r="AL32" i="1"/>
  <c r="L32" i="1"/>
  <c r="K32" i="1"/>
  <c r="AP31" i="1"/>
  <c r="AN31" i="1"/>
  <c r="AL31" i="1"/>
  <c r="L31" i="1"/>
  <c r="K31" i="1"/>
  <c r="AP30" i="1"/>
  <c r="AN30" i="1"/>
  <c r="AL30" i="1"/>
  <c r="L30" i="1"/>
  <c r="K30" i="1"/>
  <c r="AP29" i="1"/>
  <c r="AN29" i="1"/>
  <c r="AL29" i="1"/>
  <c r="L29" i="1"/>
  <c r="K29" i="1"/>
  <c r="AP28" i="1"/>
  <c r="AN28" i="1"/>
  <c r="AL28" i="1"/>
  <c r="L28" i="1"/>
  <c r="K28" i="1"/>
  <c r="AP27" i="1"/>
  <c r="AN27" i="1"/>
  <c r="AL27" i="1"/>
  <c r="L27" i="1"/>
  <c r="K27" i="1"/>
  <c r="AP26" i="1"/>
  <c r="AN26" i="1"/>
  <c r="AL26" i="1"/>
  <c r="L26" i="1"/>
  <c r="K26" i="1"/>
  <c r="AP25" i="1"/>
  <c r="AN25" i="1"/>
  <c r="AL25" i="1"/>
  <c r="L25" i="1"/>
  <c r="K25" i="1"/>
  <c r="AP24" i="1"/>
  <c r="AN24" i="1"/>
  <c r="AL24" i="1"/>
  <c r="L24" i="1"/>
  <c r="K24" i="1"/>
  <c r="AP23" i="1"/>
  <c r="AN23" i="1"/>
  <c r="AL23" i="1"/>
  <c r="L23" i="1"/>
  <c r="K23" i="1"/>
  <c r="AP22" i="1"/>
  <c r="AN22" i="1"/>
  <c r="AL22" i="1"/>
  <c r="L22" i="1"/>
  <c r="K22" i="1"/>
  <c r="AP21" i="1"/>
  <c r="AN21" i="1"/>
  <c r="AL21" i="1"/>
  <c r="L21" i="1"/>
  <c r="K21" i="1"/>
  <c r="AP20" i="1"/>
  <c r="AN20" i="1"/>
  <c r="AL20" i="1"/>
  <c r="L20" i="1"/>
  <c r="K20" i="1"/>
  <c r="AP19" i="1"/>
  <c r="AN19" i="1"/>
  <c r="AL19" i="1"/>
  <c r="L19" i="1"/>
  <c r="K19" i="1"/>
  <c r="AP18" i="1"/>
  <c r="AN18" i="1"/>
  <c r="AL18" i="1"/>
  <c r="L18" i="1"/>
  <c r="K18" i="1"/>
  <c r="AP17" i="1"/>
  <c r="AN17" i="1"/>
  <c r="AL17" i="1"/>
  <c r="L17" i="1"/>
  <c r="K17" i="1"/>
  <c r="AP16" i="1"/>
  <c r="AN16" i="1"/>
  <c r="AL16" i="1"/>
  <c r="L16" i="1"/>
  <c r="K16" i="1"/>
  <c r="AP15" i="1"/>
  <c r="AN15" i="1"/>
  <c r="AL15" i="1"/>
  <c r="L15" i="1"/>
  <c r="K15" i="1"/>
  <c r="AP14" i="1"/>
  <c r="AN14" i="1"/>
  <c r="AL14" i="1"/>
  <c r="L14" i="1"/>
  <c r="K14" i="1"/>
  <c r="AP13" i="1"/>
  <c r="AN13" i="1"/>
  <c r="AL13" i="1"/>
  <c r="L13" i="1"/>
  <c r="K13" i="1"/>
  <c r="AP12" i="1"/>
  <c r="AN12" i="1"/>
  <c r="AL12" i="1"/>
  <c r="L12" i="1"/>
  <c r="K12" i="1"/>
  <c r="AP11" i="1"/>
  <c r="AN11" i="1"/>
  <c r="AL11" i="1"/>
  <c r="L11" i="1"/>
  <c r="K11" i="1"/>
  <c r="AP10" i="1"/>
  <c r="AN10" i="1"/>
  <c r="AL10" i="1"/>
  <c r="L10" i="1"/>
  <c r="K10" i="1"/>
  <c r="AP9" i="1"/>
  <c r="AN9" i="1"/>
  <c r="AL9" i="1"/>
  <c r="L9" i="1"/>
  <c r="K9" i="1"/>
  <c r="AP8" i="1"/>
  <c r="AN8" i="1"/>
  <c r="AL8" i="1"/>
  <c r="L8" i="1"/>
  <c r="K8" i="1"/>
  <c r="AP7" i="1"/>
  <c r="AN7" i="1"/>
  <c r="AL7" i="1"/>
  <c r="L7" i="1"/>
  <c r="K7" i="1"/>
  <c r="AP6" i="1"/>
  <c r="AN6" i="1"/>
  <c r="AL6" i="1"/>
  <c r="L6" i="1"/>
  <c r="K6" i="1"/>
  <c r="AP5" i="1"/>
  <c r="AN5" i="1"/>
  <c r="AL5" i="1"/>
  <c r="L5" i="1"/>
  <c r="K5" i="1"/>
  <c r="AP4" i="1"/>
  <c r="AN4" i="1"/>
  <c r="AL4" i="1"/>
  <c r="L4" i="1"/>
  <c r="K4" i="1"/>
  <c r="AS3" i="1"/>
  <c r="AP3" i="1"/>
  <c r="AN3" i="1"/>
  <c r="AL3" i="1"/>
  <c r="L3" i="1"/>
  <c r="K3" i="1"/>
  <c r="AL73" i="1" l="1"/>
  <c r="AN73" i="1"/>
  <c r="K73" i="1"/>
  <c r="C76" i="1" s="1"/>
  <c r="AP73" i="1"/>
  <c r="L73" i="1"/>
  <c r="AS73" i="1"/>
  <c r="AT47" i="1" s="1"/>
  <c r="AU47" i="1" s="1"/>
  <c r="AT12" i="1" l="1"/>
  <c r="AU12" i="1" s="1"/>
  <c r="AT60" i="1"/>
  <c r="AU60" i="1" s="1"/>
  <c r="AT17" i="1"/>
  <c r="AU17" i="1" s="1"/>
  <c r="AT33" i="1"/>
  <c r="AU33" i="1" s="1"/>
  <c r="AT32" i="1"/>
  <c r="AU32" i="1" s="1"/>
  <c r="AT68" i="1"/>
  <c r="AU68" i="1" s="1"/>
  <c r="AT45" i="1"/>
  <c r="AU45" i="1" s="1"/>
  <c r="AT69" i="1"/>
  <c r="AU69" i="1" s="1"/>
  <c r="AT21" i="1"/>
  <c r="AU21" i="1" s="1"/>
  <c r="AT41" i="1"/>
  <c r="AU41" i="1" s="1"/>
  <c r="AT23" i="1"/>
  <c r="AU23" i="1" s="1"/>
  <c r="AT14" i="1"/>
  <c r="AU14" i="1" s="1"/>
  <c r="AT26" i="1"/>
  <c r="AU26" i="1" s="1"/>
  <c r="AT42" i="1"/>
  <c r="AU42" i="1" s="1"/>
  <c r="AT46" i="1"/>
  <c r="AU46" i="1" s="1"/>
  <c r="AT66" i="1"/>
  <c r="AU66" i="1" s="1"/>
  <c r="AT70" i="1"/>
  <c r="AU70" i="1" s="1"/>
  <c r="AT64" i="1"/>
  <c r="AU64" i="1" s="1"/>
  <c r="AT6" i="1"/>
  <c r="AU6" i="1" s="1"/>
  <c r="AT10" i="1"/>
  <c r="AU10" i="1" s="1"/>
  <c r="AT22" i="1"/>
  <c r="AU22" i="1" s="1"/>
  <c r="AT34" i="1"/>
  <c r="AU34" i="1" s="1"/>
  <c r="AT38" i="1"/>
  <c r="AU38" i="1" s="1"/>
  <c r="AT50" i="1"/>
  <c r="AU50" i="1" s="1"/>
  <c r="AT58" i="1"/>
  <c r="AU58" i="1" s="1"/>
  <c r="AT62" i="1"/>
  <c r="AU62" i="1" s="1"/>
  <c r="AT7" i="1"/>
  <c r="AU7" i="1" s="1"/>
  <c r="AT11" i="1"/>
  <c r="AU11" i="1" s="1"/>
  <c r="AT15" i="1"/>
  <c r="AU15" i="1" s="1"/>
  <c r="AT27" i="1"/>
  <c r="AU27" i="1" s="1"/>
  <c r="AT43" i="1"/>
  <c r="AU43" i="1" s="1"/>
  <c r="AT55" i="1"/>
  <c r="AU55" i="1" s="1"/>
  <c r="AT59" i="1"/>
  <c r="AU59" i="1" s="1"/>
  <c r="AT67" i="1"/>
  <c r="AU67" i="1" s="1"/>
  <c r="AT71" i="1"/>
  <c r="AU71" i="1" s="1"/>
  <c r="AT18" i="1"/>
  <c r="AU18" i="1" s="1"/>
  <c r="AT30" i="1"/>
  <c r="AU30" i="1" s="1"/>
  <c r="AT54" i="1"/>
  <c r="AU54" i="1" s="1"/>
  <c r="AT28" i="1"/>
  <c r="AU28" i="1" s="1"/>
  <c r="AT65" i="1"/>
  <c r="AU65" i="1" s="1"/>
  <c r="AT39" i="1"/>
  <c r="AU39" i="1" s="1"/>
  <c r="AT16" i="1"/>
  <c r="AU16" i="1" s="1"/>
  <c r="AT52" i="1"/>
  <c r="AU52" i="1" s="1"/>
  <c r="AT5" i="1"/>
  <c r="AU5" i="1" s="1"/>
  <c r="AT49" i="1"/>
  <c r="AU49" i="1" s="1"/>
  <c r="AT51" i="1"/>
  <c r="AU51" i="1" s="1"/>
  <c r="AT44" i="1"/>
  <c r="AU44" i="1" s="1"/>
  <c r="AT37" i="1"/>
  <c r="AU37" i="1" s="1"/>
  <c r="AT19" i="1"/>
  <c r="AU19" i="1" s="1"/>
  <c r="AT48" i="1"/>
  <c r="AU48" i="1" s="1"/>
  <c r="AT4" i="1"/>
  <c r="AU4" i="1" s="1"/>
  <c r="AT20" i="1"/>
  <c r="AU20" i="1" s="1"/>
  <c r="AT36" i="1"/>
  <c r="AU36" i="1" s="1"/>
  <c r="AT72" i="1"/>
  <c r="AU72" i="1" s="1"/>
  <c r="AT53" i="1"/>
  <c r="AU53" i="1" s="1"/>
  <c r="AT25" i="1"/>
  <c r="AU25" i="1" s="1"/>
  <c r="AT31" i="1"/>
  <c r="AU31" i="1" s="1"/>
  <c r="AT8" i="1"/>
  <c r="AU8" i="1" s="1"/>
  <c r="AT24" i="1"/>
  <c r="AU24" i="1" s="1"/>
  <c r="AT40" i="1"/>
  <c r="AU40" i="1" s="1"/>
  <c r="AT56" i="1"/>
  <c r="AU56" i="1" s="1"/>
  <c r="AT13" i="1"/>
  <c r="AU13" i="1" s="1"/>
  <c r="AT57" i="1"/>
  <c r="AU57" i="1" s="1"/>
  <c r="AT9" i="1"/>
  <c r="AU9" i="1" s="1"/>
  <c r="AT29" i="1"/>
  <c r="AU29" i="1" s="1"/>
  <c r="AT61" i="1"/>
  <c r="AU61" i="1" s="1"/>
  <c r="AT35" i="1"/>
  <c r="AU35" i="1" s="1"/>
  <c r="AT63" i="1"/>
  <c r="AU63" i="1" s="1"/>
  <c r="AT3" i="1"/>
  <c r="AU3" i="1" s="1"/>
  <c r="AU73" i="1" l="1"/>
  <c r="AT73" i="1"/>
</calcChain>
</file>

<file path=xl/sharedStrings.xml><?xml version="1.0" encoding="utf-8"?>
<sst xmlns="http://schemas.openxmlformats.org/spreadsheetml/2006/main" count="590" uniqueCount="157">
  <si>
    <t>$100,000.00</t>
  </si>
  <si>
    <t>PIN</t>
  </si>
  <si>
    <t>NAME</t>
  </si>
  <si>
    <t>OWNER ADDRESS</t>
  </si>
  <si>
    <t>CITY STATE ZIP</t>
  </si>
  <si>
    <t>DESCRIPTION</t>
  </si>
  <si>
    <t>SEC</t>
  </si>
  <si>
    <t>TWP</t>
  </si>
  <si>
    <t>RANGE</t>
  </si>
  <si>
    <t>PARCEL ACRES</t>
  </si>
  <si>
    <t>ACRES IN TRACT</t>
  </si>
  <si>
    <t>TOTAL BENEFITTED ACRES</t>
  </si>
  <si>
    <t>ACRES IN WATERSHED NOT BENEFITTED</t>
  </si>
  <si>
    <t>NONCONVERTED WETLAND ACRES</t>
  </si>
  <si>
    <t>CLASS 1 ACRES</t>
  </si>
  <si>
    <t>RED = CLASS 1 BENEFIT</t>
  </si>
  <si>
    <t>CLASS 2 ACRES</t>
  </si>
  <si>
    <t>YELLOW = CLASS 2 BENEFIT</t>
  </si>
  <si>
    <t>CLASS 3 ACRES</t>
  </si>
  <si>
    <t>GREEN = CLASS 3 BENEFIT</t>
  </si>
  <si>
    <t>CLASS 4 ACRES</t>
  </si>
  <si>
    <t>BLUE = CLASS 4 BENEFIT</t>
  </si>
  <si>
    <t>URBAN RESIDENTIAL ACRES</t>
  </si>
  <si>
    <t>URBAN RESIDENTIAL BENEFIT</t>
  </si>
  <si>
    <t>INDUSTRIAL ACRES</t>
  </si>
  <si>
    <t>INDUSTRIAL BENEFIT</t>
  </si>
  <si>
    <t>RESIDENTIAL ACRES</t>
  </si>
  <si>
    <t>RESIDENTIAL BENEFIT</t>
  </si>
  <si>
    <t>WOODLOT ACRES</t>
  </si>
  <si>
    <t>WOODLOT BENEFIT</t>
  </si>
  <si>
    <t>FEDERAL LAND ACRES</t>
  </si>
  <si>
    <t>CREP ACRES</t>
  </si>
  <si>
    <t>CREP BENEFIT</t>
  </si>
  <si>
    <t>ROAD ACRES</t>
  </si>
  <si>
    <t>ROAD BENEFIT</t>
  </si>
  <si>
    <t>RECREATIONAL TRAIL ACRES</t>
  </si>
  <si>
    <t>RECREATIONAL TRAIL BENEFIT</t>
  </si>
  <si>
    <t>CLASS A GRASS STRIP ACRES</t>
  </si>
  <si>
    <t>CLASS A GRASS STRIP DAMAGES</t>
  </si>
  <si>
    <t>CLASS B GRASS STRIP ACRES</t>
  </si>
  <si>
    <t>CLASS B GRASS STRIP DAMAGES</t>
  </si>
  <si>
    <t>WETLAND BUFFER STRIP</t>
  </si>
  <si>
    <t>WETLAND BUFFER STRIP DAMAGES</t>
  </si>
  <si>
    <t>DITCH ACRES</t>
  </si>
  <si>
    <t>NON-BENEFITTED ACRES</t>
  </si>
  <si>
    <t>TOTAL PARCEL BENEFITS</t>
  </si>
  <si>
    <t>PERCENT TOTAL BENEFITS</t>
  </si>
  <si>
    <t>NOTIONAL ASSESSMENT ON $100,000 REPAIR</t>
  </si>
  <si>
    <t>CLASS 5 ACRES</t>
  </si>
  <si>
    <t>CLASS 5 BEENFIT</t>
  </si>
  <si>
    <t>CLASS 6 ACRE</t>
  </si>
  <si>
    <t>CLASS 6 BENEFIT</t>
  </si>
  <si>
    <t>CLASS 7 ACRES</t>
  </si>
  <si>
    <t>CLASS 7 BENEFIT</t>
  </si>
  <si>
    <t>CLASS 8 ACRES</t>
  </si>
  <si>
    <t>CLASS 8 BENEFIT</t>
  </si>
  <si>
    <t>PROTECTION ACRES</t>
  </si>
  <si>
    <t>PROTECTION BENEFITS</t>
  </si>
  <si>
    <t>03-020-0400</t>
  </si>
  <si>
    <t>TAKLE/JEROME &amp; ROBERTA/TSTE - JEROME TST, ROBERTA TST</t>
  </si>
  <si>
    <t>18914 BOSTON ST NW</t>
  </si>
  <si>
    <t>SESE</t>
  </si>
  <si>
    <t>20</t>
  </si>
  <si>
    <t>108</t>
  </si>
  <si>
    <t>038</t>
  </si>
  <si>
    <t>03-020-0401</t>
  </si>
  <si>
    <t>VUE/KOR K/&amp; SAI LEE</t>
  </si>
  <si>
    <t>32868 240TH ST PO BOX 426</t>
  </si>
  <si>
    <t>03-020-0500</t>
  </si>
  <si>
    <t>BAKKEN/JOHN &amp; SHARON</t>
  </si>
  <si>
    <t>545 FIR AVE</t>
  </si>
  <si>
    <t>SWSE</t>
  </si>
  <si>
    <t>03-028-0100</t>
  </si>
  <si>
    <t>TAKLE/EUGENE &amp; MIRIAM/TRUSTEES - EUGENE &amp; MIRIAM TAKLE TRUST</t>
  </si>
  <si>
    <t>2720 MEADOW GLEN RD</t>
  </si>
  <si>
    <t>SWSW</t>
  </si>
  <si>
    <t>28</t>
  </si>
  <si>
    <t>NWSW</t>
  </si>
  <si>
    <t>SWNW</t>
  </si>
  <si>
    <t>03-028-0110</t>
  </si>
  <si>
    <t>TAKLE/JAY C</t>
  </si>
  <si>
    <t>27472 310TH AVE</t>
  </si>
  <si>
    <t>03-028-0200</t>
  </si>
  <si>
    <t>NESW</t>
  </si>
  <si>
    <t>03-028-0500</t>
  </si>
  <si>
    <t>ANDERSON/ARLIE &amp; DIANNE</t>
  </si>
  <si>
    <t>PO BOX 204</t>
  </si>
  <si>
    <t>NWNW</t>
  </si>
  <si>
    <t>NENW</t>
  </si>
  <si>
    <t>SENW</t>
  </si>
  <si>
    <t>03-029-0100</t>
  </si>
  <si>
    <t>JOHNSON FAMILY LAND,LLC - ATTN: PRESIDENT</t>
  </si>
  <si>
    <t>905 LAKEVIEW COURT</t>
  </si>
  <si>
    <t>SWNE</t>
  </si>
  <si>
    <t>29</t>
  </si>
  <si>
    <t>NWNE</t>
  </si>
  <si>
    <t>03-029-0101</t>
  </si>
  <si>
    <t>SENE</t>
  </si>
  <si>
    <t>03-029-0102</t>
  </si>
  <si>
    <t>NENE</t>
  </si>
  <si>
    <t>03-029-0103</t>
  </si>
  <si>
    <t>JOHNSON/LORNA &amp; LYNDON B/TSTEE - LORNA JOHNSON TRUST</t>
  </si>
  <si>
    <t>21919 167TH ST NW</t>
  </si>
  <si>
    <t>03-029-0104</t>
  </si>
  <si>
    <t>03-029-0200</t>
  </si>
  <si>
    <t>NWSE</t>
  </si>
  <si>
    <t>NESE</t>
  </si>
  <si>
    <t>03-029-0300</t>
  </si>
  <si>
    <t>KUEHN/PEGGY/TRUST</t>
  </si>
  <si>
    <t>33263 RIVER RD</t>
  </si>
  <si>
    <t>03-029-0301</t>
  </si>
  <si>
    <t>03-029-0400</t>
  </si>
  <si>
    <t>JOHNSON/JAMES K</t>
  </si>
  <si>
    <t>26903 COUNTY RD 7</t>
  </si>
  <si>
    <t>03-029-0401</t>
  </si>
  <si>
    <t>JOHNSON/MARK C</t>
  </si>
  <si>
    <t>411 BEDAL ST PO BOX 443</t>
  </si>
  <si>
    <t>03-029-0500</t>
  </si>
  <si>
    <t>KOTTKE/RONALD L</t>
  </si>
  <si>
    <t>24884 COUNTY RD 7</t>
  </si>
  <si>
    <t>SESW</t>
  </si>
  <si>
    <t>03-029-0501</t>
  </si>
  <si>
    <t>BAKKEN REV LIV TST/RONALD K/&amp; - ROBERTA A BAKKEN REV LIV TST</t>
  </si>
  <si>
    <t>21303 COUNTY RD 7</t>
  </si>
  <si>
    <t>03-029-0502</t>
  </si>
  <si>
    <t>03-032-0101</t>
  </si>
  <si>
    <t>KLEVEN/ALVIN M &amp; DOROTHY D/LE</t>
  </si>
  <si>
    <t>25503 330TH AVE</t>
  </si>
  <si>
    <t>32</t>
  </si>
  <si>
    <t>03-032-0201</t>
  </si>
  <si>
    <t>03-032-0300</t>
  </si>
  <si>
    <t>03-032-0301</t>
  </si>
  <si>
    <t>03-032-0500</t>
  </si>
  <si>
    <t>JENSON/DOROTHY/ETAL - C/O LISA HJORTAAS</t>
  </si>
  <si>
    <t>236 WINKLER TR</t>
  </si>
  <si>
    <t>03-032-0501</t>
  </si>
  <si>
    <t>JENSON/BRIAN</t>
  </si>
  <si>
    <t>32295 COUNTY RD 10</t>
  </si>
  <si>
    <t>CSAH 10</t>
  </si>
  <si>
    <t>TOTAL WATERSHED ACRES:</t>
  </si>
  <si>
    <t>ANN TWP ROADS</t>
  </si>
  <si>
    <t>COTTONWOOD CO RDS</t>
  </si>
  <si>
    <t>WALNUT GROVE MN 56180</t>
  </si>
  <si>
    <t>LAKE CRYSTAL MN 56055</t>
  </si>
  <si>
    <t>REDWOOD FALLS MN 56283</t>
  </si>
  <si>
    <t>ELK RIVER MN 55330</t>
  </si>
  <si>
    <t>WESTBROOK MN 56183</t>
  </si>
  <si>
    <t>AMES IA 50014</t>
  </si>
  <si>
    <t>LAMBERTON MN 56152-0204</t>
  </si>
  <si>
    <t>BIG LAKE MN 55309</t>
  </si>
  <si>
    <t>COLOGNE MN 55322</t>
  </si>
  <si>
    <t>COTTONWOOD COUNTY HWY DEPT. 46705 COUNTY RD 15</t>
  </si>
  <si>
    <t>WINDOM, MN 56101</t>
  </si>
  <si>
    <t>RON KEOTTKE 24884 COUNTY RD 7</t>
  </si>
  <si>
    <t>WALNUT GROVE, MN</t>
  </si>
  <si>
    <t>240TH ST</t>
  </si>
  <si>
    <t>330TH 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</si>
</sst>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"/>
    <numFmt numFmtId="165" formatCode="#,##0.000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CE4D6"/>
        <bgColor indexed="64"/>
      </patternFill>
    </fill>
    <fill>
      <patternFill patternType="solid">
        <fgColor rgb="FFEA989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BE4F1"/>
        <bgColor indexed="64"/>
      </patternFill>
    </fill>
    <fill>
      <patternFill patternType="solid">
        <fgColor rgb="FFBBF1ED"/>
        <bgColor indexed="64"/>
      </patternFill>
    </fill>
    <fill>
      <patternFill patternType="solid">
        <fgColor rgb="FFCFBDEF"/>
        <bgColor indexed="64"/>
      </patternFill>
    </fill>
    <fill>
      <patternFill patternType="solid">
        <fgColor rgb="FFEDBDEF"/>
        <bgColor indexed="64"/>
      </patternFill>
    </fill>
  </fills>
  <borders count="2">
    <border>
      <left/>
      <right/>
      <top/>
      <bottom/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2" borderId="0" xfId="0" applyNumberFormat="1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4" fontId="1" fillId="4" borderId="0" xfId="0" applyNumberFormat="1" applyFont="1" applyFill="1" applyAlignment="1">
      <alignment horizontal="center"/>
    </xf>
    <xf numFmtId="4" fontId="1" fillId="5" borderId="0" xfId="0" applyNumberFormat="1" applyFont="1" applyFill="1" applyAlignment="1">
      <alignment horizontal="center"/>
    </xf>
    <xf numFmtId="4" fontId="1" fillId="6" borderId="0" xfId="0" applyNumberFormat="1" applyFont="1" applyFill="1" applyAlignment="1">
      <alignment horizontal="center"/>
    </xf>
    <xf numFmtId="4" fontId="1" fillId="7" borderId="0" xfId="0" applyNumberFormat="1" applyFont="1" applyFill="1" applyAlignment="1">
      <alignment horizontal="center"/>
    </xf>
    <xf numFmtId="4" fontId="1" fillId="8" borderId="0" xfId="0" applyNumberFormat="1" applyFont="1" applyFill="1" applyAlignment="1">
      <alignment horizontal="center"/>
    </xf>
    <xf numFmtId="165" fontId="1" fillId="0" borderId="0" xfId="0" applyNumberFormat="1" applyFont="1" applyAlignment="1">
      <alignment horizontal="center"/>
    </xf>
    <xf numFmtId="4" fontId="1" fillId="9" borderId="0" xfId="0" applyNumberFormat="1" applyFont="1" applyFill="1" applyAlignment="1">
      <alignment horizontal="center"/>
    </xf>
    <xf numFmtId="4" fontId="1" fillId="10" borderId="0" xfId="0" applyNumberFormat="1" applyFont="1" applyFill="1" applyAlignment="1">
      <alignment horizontal="center"/>
    </xf>
    <xf numFmtId="4" fontId="1" fillId="11" borderId="0" xfId="0" applyNumberFormat="1" applyFont="1" applyFill="1" applyAlignment="1">
      <alignment horizontal="center"/>
    </xf>
    <xf numFmtId="4" fontId="1" fillId="12" borderId="0" xfId="0" applyNumberFormat="1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5" borderId="0" xfId="0" applyFont="1" applyFill="1" applyAlignment="1">
      <alignment horizontal="center" wrapText="1"/>
    </xf>
    <xf numFmtId="0" fontId="2" fillId="6" borderId="0" xfId="0" applyFont="1" applyFill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0" fontId="2" fillId="8" borderId="0" xfId="0" applyFont="1" applyFill="1" applyAlignment="1">
      <alignment horizontal="center" wrapText="1"/>
    </xf>
    <xf numFmtId="0" fontId="2" fillId="9" borderId="0" xfId="0" applyFont="1" applyFill="1" applyAlignment="1">
      <alignment horizontal="center" wrapText="1"/>
    </xf>
    <xf numFmtId="0" fontId="2" fillId="10" borderId="0" xfId="0" applyFont="1" applyFill="1" applyAlignment="1">
      <alignment horizontal="center" wrapText="1"/>
    </xf>
    <xf numFmtId="0" fontId="2" fillId="11" borderId="0" xfId="0" applyFont="1" applyFill="1" applyAlignment="1">
      <alignment horizontal="center" wrapText="1"/>
    </xf>
    <xf numFmtId="0" fontId="2" fillId="12" borderId="0" xfId="0" applyFont="1" applyFill="1" applyAlignment="1">
      <alignment horizontal="center" wrapText="1"/>
    </xf>
    <xf numFmtId="4" fontId="1" fillId="0" borderId="1" xfId="0" applyNumberFormat="1" applyFont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4" fontId="1" fillId="5" borderId="1" xfId="0" applyNumberFormat="1" applyFont="1" applyFill="1" applyBorder="1" applyAlignment="1">
      <alignment horizontal="center"/>
    </xf>
    <xf numFmtId="4" fontId="1" fillId="6" borderId="1" xfId="0" applyNumberFormat="1" applyFont="1" applyFill="1" applyBorder="1" applyAlignment="1">
      <alignment horizontal="center"/>
    </xf>
    <xf numFmtId="4" fontId="1" fillId="7" borderId="1" xfId="0" applyNumberFormat="1" applyFont="1" applyFill="1" applyBorder="1" applyAlignment="1">
      <alignment horizontal="center"/>
    </xf>
    <xf numFmtId="4" fontId="1" fillId="8" borderId="1" xfId="0" applyNumberFormat="1" applyFont="1" applyFill="1" applyBorder="1" applyAlignment="1">
      <alignment horizontal="center"/>
    </xf>
    <xf numFmtId="4" fontId="1" fillId="9" borderId="1" xfId="0" applyNumberFormat="1" applyFont="1" applyFill="1" applyBorder="1" applyAlignment="1">
      <alignment horizontal="center"/>
    </xf>
    <xf numFmtId="4" fontId="1" fillId="10" borderId="1" xfId="0" applyNumberFormat="1" applyFont="1" applyFill="1" applyBorder="1" applyAlignment="1">
      <alignment horizontal="center"/>
    </xf>
    <xf numFmtId="4" fontId="1" fillId="11" borderId="1" xfId="0" applyNumberFormat="1" applyFont="1" applyFill="1" applyBorder="1" applyAlignment="1">
      <alignment horizontal="center"/>
    </xf>
    <xf numFmtId="4" fontId="1" fillId="1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76"/>
  <sheetViews>
    <sheetView tabSelected="1" workbookViewId="0">
      <pane xSplit="1" ySplit="2" topLeftCell="B38" activePane="bottomRight" state="frozen"/>
      <selection pane="topRight" activeCell="B1" sqref="B1"/>
      <selection pane="bottomLeft" activeCell="A3" sqref="A3"/>
      <selection pane="bottomRight" activeCell="H56" sqref="H56"/>
    </sheetView>
  </sheetViews>
  <sheetFormatPr defaultRowHeight="15" x14ac:dyDescent="0.25"/>
  <cols>
    <col min="1" max="1" width="14.7109375" style="1" customWidth="1"/>
    <col min="2" max="2" width="57.7109375" style="1" bestFit="1" customWidth="1"/>
    <col min="3" max="3" width="30.7109375" style="1" customWidth="1"/>
    <col min="4" max="4" width="25.7109375" style="1" customWidth="1"/>
    <col min="5" max="5" width="20.7109375" style="1" customWidth="1"/>
    <col min="6" max="8" width="9.7109375" style="1" customWidth="1"/>
    <col min="9" max="9" width="17.7109375" style="2" customWidth="1"/>
    <col min="10" max="10" width="17.7109375" style="2" hidden="1" customWidth="1"/>
    <col min="11" max="12" width="17.7109375" style="2" customWidth="1"/>
    <col min="13" max="13" width="20.7109375" style="3" hidden="1" customWidth="1"/>
    <col min="14" max="14" width="13.7109375" style="4" customWidth="1"/>
    <col min="15" max="15" width="13.7109375" style="5" customWidth="1"/>
    <col min="16" max="16" width="13.7109375" style="6" customWidth="1"/>
    <col min="17" max="17" width="13.7109375" style="5" customWidth="1"/>
    <col min="18" max="18" width="13.7109375" style="7" customWidth="1"/>
    <col min="19" max="19" width="13.7109375" style="5" customWidth="1"/>
    <col min="20" max="20" width="13.7109375" style="8" customWidth="1"/>
    <col min="21" max="21" width="13.7109375" style="5" customWidth="1"/>
    <col min="22" max="22" width="17.7109375" style="2" hidden="1" customWidth="1"/>
    <col min="23" max="23" width="17.7109375" style="5" hidden="1" customWidth="1"/>
    <col min="24" max="24" width="17.7109375" style="2" hidden="1" customWidth="1"/>
    <col min="25" max="25" width="17.7109375" style="5" hidden="1" customWidth="1"/>
    <col min="26" max="26" width="17.7109375" style="9" customWidth="1"/>
    <col min="27" max="27" width="17.7109375" style="5" customWidth="1"/>
    <col min="28" max="28" width="17.7109375" style="10" hidden="1" customWidth="1"/>
    <col min="29" max="29" width="17.7109375" style="5" hidden="1" customWidth="1"/>
    <col min="30" max="31" width="17.7109375" style="2" hidden="1" customWidth="1"/>
    <col min="32" max="32" width="17.7109375" style="5" hidden="1" customWidth="1"/>
    <col min="33" max="33" width="17.7109375" style="9" customWidth="1"/>
    <col min="34" max="34" width="17.7109375" style="5" customWidth="1"/>
    <col min="35" max="35" width="19.7109375" style="2" hidden="1" customWidth="1"/>
    <col min="36" max="36" width="19.7109375" style="5" hidden="1" customWidth="1"/>
    <col min="37" max="37" width="17.7109375" style="3" hidden="1" customWidth="1"/>
    <col min="38" max="38" width="17.7109375" style="5" hidden="1" customWidth="1"/>
    <col min="39" max="39" width="17.7109375" style="3" hidden="1" customWidth="1"/>
    <col min="40" max="40" width="17.7109375" style="5" hidden="1" customWidth="1"/>
    <col min="41" max="41" width="17.7109375" style="2" hidden="1" customWidth="1"/>
    <col min="42" max="42" width="17.7109375" style="5" hidden="1" customWidth="1"/>
    <col min="43" max="43" width="17.7109375" style="2" hidden="1" customWidth="1"/>
    <col min="44" max="44" width="17.7109375" style="2" customWidth="1"/>
    <col min="45" max="45" width="17.7109375" style="5" customWidth="1"/>
    <col min="46" max="46" width="17.7109375" style="11" customWidth="1"/>
    <col min="47" max="47" width="17.7109375" style="5" customWidth="1"/>
    <col min="48" max="48" width="13.7109375" style="12" hidden="1" customWidth="1"/>
    <col min="49" max="49" width="13.7109375" style="5" hidden="1" customWidth="1"/>
    <col min="50" max="50" width="13.7109375" style="13" hidden="1" customWidth="1"/>
    <col min="51" max="51" width="13.7109375" style="5" hidden="1" customWidth="1"/>
    <col min="52" max="52" width="13.7109375" style="14" hidden="1" customWidth="1"/>
    <col min="53" max="53" width="13.7109375" style="5" hidden="1" customWidth="1"/>
    <col min="54" max="54" width="13.7109375" style="15" hidden="1" customWidth="1"/>
    <col min="55" max="55" width="13.7109375" style="5" hidden="1" customWidth="1"/>
    <col min="56" max="56" width="13.7109375" style="2" hidden="1" customWidth="1"/>
    <col min="57" max="57" width="13.7109375" style="5" hidden="1" customWidth="1"/>
  </cols>
  <sheetData>
    <row r="1" spans="1:57" x14ac:dyDescent="0.25">
      <c r="AL1" s="5">
        <v>0</v>
      </c>
      <c r="AN1" s="5">
        <v>0</v>
      </c>
      <c r="AP1" s="5">
        <v>0</v>
      </c>
      <c r="AU1" s="5" t="s">
        <v>0</v>
      </c>
    </row>
    <row r="2" spans="1:57" ht="68.099999999999994" customHeight="1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7" t="s">
        <v>13</v>
      </c>
      <c r="N2" s="18" t="s">
        <v>14</v>
      </c>
      <c r="O2" s="16" t="s">
        <v>15</v>
      </c>
      <c r="P2" s="19" t="s">
        <v>16</v>
      </c>
      <c r="Q2" s="16" t="s">
        <v>17</v>
      </c>
      <c r="R2" s="20" t="s">
        <v>18</v>
      </c>
      <c r="S2" s="16" t="s">
        <v>19</v>
      </c>
      <c r="T2" s="21" t="s">
        <v>20</v>
      </c>
      <c r="U2" s="16" t="s">
        <v>21</v>
      </c>
      <c r="V2" s="16" t="s">
        <v>22</v>
      </c>
      <c r="W2" s="16" t="s">
        <v>23</v>
      </c>
      <c r="X2" s="16" t="s">
        <v>24</v>
      </c>
      <c r="Y2" s="16" t="s">
        <v>25</v>
      </c>
      <c r="Z2" s="22" t="s">
        <v>26</v>
      </c>
      <c r="AA2" s="16" t="s">
        <v>27</v>
      </c>
      <c r="AB2" s="23" t="s">
        <v>28</v>
      </c>
      <c r="AC2" s="16" t="s">
        <v>29</v>
      </c>
      <c r="AD2" s="16" t="s">
        <v>30</v>
      </c>
      <c r="AE2" s="16" t="s">
        <v>31</v>
      </c>
      <c r="AF2" s="16" t="s">
        <v>32</v>
      </c>
      <c r="AG2" s="22" t="s">
        <v>33</v>
      </c>
      <c r="AH2" s="16" t="s">
        <v>34</v>
      </c>
      <c r="AI2" s="16" t="s">
        <v>35</v>
      </c>
      <c r="AJ2" s="16" t="s">
        <v>36</v>
      </c>
      <c r="AK2" s="17" t="s">
        <v>37</v>
      </c>
      <c r="AL2" s="16" t="s">
        <v>38</v>
      </c>
      <c r="AM2" s="17" t="s">
        <v>39</v>
      </c>
      <c r="AN2" s="16" t="s">
        <v>40</v>
      </c>
      <c r="AO2" s="16" t="s">
        <v>41</v>
      </c>
      <c r="AP2" s="16" t="s">
        <v>42</v>
      </c>
      <c r="AQ2" s="16" t="s">
        <v>43</v>
      </c>
      <c r="AR2" s="16" t="s">
        <v>44</v>
      </c>
      <c r="AS2" s="16" t="s">
        <v>45</v>
      </c>
      <c r="AT2" s="16" t="s">
        <v>46</v>
      </c>
      <c r="AU2" s="16" t="s">
        <v>47</v>
      </c>
      <c r="AV2" s="24" t="s">
        <v>48</v>
      </c>
      <c r="AW2" s="16" t="s">
        <v>49</v>
      </c>
      <c r="AX2" s="25" t="s">
        <v>50</v>
      </c>
      <c r="AY2" s="16" t="s">
        <v>51</v>
      </c>
      <c r="AZ2" s="26" t="s">
        <v>52</v>
      </c>
      <c r="BA2" s="16" t="s">
        <v>53</v>
      </c>
      <c r="BB2" s="27" t="s">
        <v>54</v>
      </c>
      <c r="BC2" s="16" t="s">
        <v>55</v>
      </c>
      <c r="BD2" s="16" t="s">
        <v>56</v>
      </c>
      <c r="BE2" s="16" t="s">
        <v>57</v>
      </c>
    </row>
    <row r="3" spans="1:57" x14ac:dyDescent="0.25">
      <c r="A3" s="1" t="s">
        <v>58</v>
      </c>
      <c r="B3" s="1" t="s">
        <v>59</v>
      </c>
      <c r="C3" s="1" t="s">
        <v>60</v>
      </c>
      <c r="D3" s="1" t="s">
        <v>145</v>
      </c>
      <c r="E3" s="1" t="s">
        <v>61</v>
      </c>
      <c r="F3" s="1" t="s">
        <v>62</v>
      </c>
      <c r="G3" s="1" t="s">
        <v>63</v>
      </c>
      <c r="H3" s="1" t="s">
        <v>64</v>
      </c>
      <c r="I3" s="2">
        <v>75.040000000000006</v>
      </c>
      <c r="J3" s="2">
        <v>33.83</v>
      </c>
      <c r="K3" s="2">
        <f t="shared" ref="K3:K34" si="0">SUM(N3,P3,R3,T3,V3,X3,Z3,AB3,AE3,AG3,AI3,AV3,AX3,AZ3,BB3,BD3)</f>
        <v>1.7400000058114531</v>
      </c>
      <c r="L3" s="2">
        <f t="shared" ref="L3:L34" si="1">SUM(M3,AD3,AK3,AM3,AO3,AQ3,AR3)</f>
        <v>0</v>
      </c>
      <c r="P3" s="6">
        <v>1.040000017732382</v>
      </c>
      <c r="Q3" s="5">
        <v>3543.540060418658</v>
      </c>
      <c r="R3" s="7">
        <v>0.56999999284744263</v>
      </c>
      <c r="S3" s="5">
        <v>1108.079986095428</v>
      </c>
      <c r="T3" s="8">
        <v>0.12999999523162839</v>
      </c>
      <c r="U3" s="5">
        <v>75.854997217655182</v>
      </c>
      <c r="AL3" s="5" t="str">
        <f t="shared" ref="AL3:AL34" si="2">IF(AK3&gt;0,AK3*$AL$1,"")</f>
        <v/>
      </c>
      <c r="AN3" s="5" t="str">
        <f t="shared" ref="AN3:AN34" si="3">IF(AM3&gt;0,AM3*$AN$1,"")</f>
        <v/>
      </c>
      <c r="AP3" s="5" t="str">
        <f t="shared" ref="AP3:AP34" si="4">IF(AO3&gt;0,AO3*$AP$1,"")</f>
        <v/>
      </c>
      <c r="AS3" s="5">
        <f t="shared" ref="AS3" si="5">SUM(O3,Q3,S3,U3,W3,Y3,AA3,AC3,AF3,AH3,AJ3,AW3,AY3,BA3,BC3,BE3)</f>
        <v>4727.4750437317416</v>
      </c>
      <c r="AT3" s="11">
        <f>(AS3/$AS$73)*100</f>
        <v>0.2462533194907697</v>
      </c>
      <c r="AU3" s="5">
        <f>(AT3/100)*$AU$1</f>
        <v>246.25331949076971</v>
      </c>
    </row>
    <row r="4" spans="1:57" x14ac:dyDescent="0.25">
      <c r="A4" s="1" t="s">
        <v>65</v>
      </c>
      <c r="B4" s="1" t="s">
        <v>66</v>
      </c>
      <c r="C4" s="1" t="s">
        <v>67</v>
      </c>
      <c r="D4" s="1" t="s">
        <v>142</v>
      </c>
      <c r="E4" s="1" t="s">
        <v>61</v>
      </c>
      <c r="F4" s="1" t="s">
        <v>62</v>
      </c>
      <c r="G4" s="1" t="s">
        <v>63</v>
      </c>
      <c r="H4" s="1" t="s">
        <v>64</v>
      </c>
      <c r="I4" s="2">
        <v>4.96</v>
      </c>
      <c r="J4" s="2">
        <v>4.76</v>
      </c>
      <c r="K4" s="2">
        <f t="shared" si="0"/>
        <v>0.67000000178813934</v>
      </c>
      <c r="L4" s="2">
        <f t="shared" si="1"/>
        <v>0.119999997317791</v>
      </c>
      <c r="Z4" s="9">
        <v>0.67000000178813934</v>
      </c>
      <c r="AA4" s="5">
        <v>157.44375034756959</v>
      </c>
      <c r="AL4" s="5" t="str">
        <f t="shared" si="2"/>
        <v/>
      </c>
      <c r="AN4" s="5" t="str">
        <f t="shared" si="3"/>
        <v/>
      </c>
      <c r="AP4" s="5" t="str">
        <f t="shared" si="4"/>
        <v/>
      </c>
      <c r="AR4" s="2">
        <v>0.119999997317791</v>
      </c>
      <c r="AS4" s="5">
        <f t="shared" ref="AS4:AS67" si="6">SUM(O4,Q4,S4,U4,W4,Y4,AA4,AC4,AF4,AH4,AJ4,AW4,AY4,BA4,BC4,BE4)</f>
        <v>157.44375034756959</v>
      </c>
      <c r="AT4" s="11">
        <f t="shared" ref="AT4:AT67" si="7">(AS4/$AS$73)*100</f>
        <v>8.2012164628076419E-3</v>
      </c>
      <c r="AU4" s="5">
        <f t="shared" ref="AU4:AU67" si="8">(AT4/100)*$AU$1</f>
        <v>8.2012164628076416</v>
      </c>
    </row>
    <row r="5" spans="1:57" x14ac:dyDescent="0.25">
      <c r="A5" s="1" t="s">
        <v>68</v>
      </c>
      <c r="B5" s="1" t="s">
        <v>69</v>
      </c>
      <c r="C5" s="1" t="s">
        <v>70</v>
      </c>
      <c r="D5" s="1" t="s">
        <v>146</v>
      </c>
      <c r="E5" s="1" t="s">
        <v>71</v>
      </c>
      <c r="F5" s="1" t="s">
        <v>62</v>
      </c>
      <c r="G5" s="1" t="s">
        <v>63</v>
      </c>
      <c r="H5" s="1" t="s">
        <v>64</v>
      </c>
      <c r="I5" s="2">
        <v>40</v>
      </c>
      <c r="J5" s="2">
        <v>19.66</v>
      </c>
      <c r="K5" s="2">
        <f t="shared" si="0"/>
        <v>0.87000000104308128</v>
      </c>
      <c r="L5" s="2">
        <f t="shared" si="1"/>
        <v>0</v>
      </c>
      <c r="N5" s="4">
        <v>5.000000074505806E-2</v>
      </c>
      <c r="O5" s="5">
        <v>213.6375031834468</v>
      </c>
      <c r="P5" s="6">
        <v>0.7800000011920929</v>
      </c>
      <c r="Q5" s="5">
        <v>2657.655004061759</v>
      </c>
      <c r="R5" s="7">
        <v>3.9999999105930328E-2</v>
      </c>
      <c r="S5" s="5">
        <v>77.759998261928558</v>
      </c>
      <c r="AL5" s="5" t="str">
        <f t="shared" si="2"/>
        <v/>
      </c>
      <c r="AN5" s="5" t="str">
        <f t="shared" si="3"/>
        <v/>
      </c>
      <c r="AP5" s="5" t="str">
        <f t="shared" si="4"/>
        <v/>
      </c>
      <c r="AS5" s="5">
        <f t="shared" si="6"/>
        <v>2949.0525055071344</v>
      </c>
      <c r="AT5" s="11">
        <f t="shared" si="7"/>
        <v>0.15361561131805562</v>
      </c>
      <c r="AU5" s="5">
        <f t="shared" si="8"/>
        <v>153.61561131805561</v>
      </c>
    </row>
    <row r="6" spans="1:57" x14ac:dyDescent="0.25">
      <c r="A6" s="1" t="s">
        <v>72</v>
      </c>
      <c r="B6" s="1" t="s">
        <v>73</v>
      </c>
      <c r="C6" s="1" t="s">
        <v>74</v>
      </c>
      <c r="D6" s="1" t="s">
        <v>147</v>
      </c>
      <c r="E6" s="1" t="s">
        <v>75</v>
      </c>
      <c r="F6" s="1" t="s">
        <v>76</v>
      </c>
      <c r="G6" s="1" t="s">
        <v>63</v>
      </c>
      <c r="H6" s="1" t="s">
        <v>64</v>
      </c>
      <c r="I6" s="2">
        <v>40</v>
      </c>
      <c r="J6" s="2">
        <v>18.02</v>
      </c>
      <c r="K6" s="2">
        <f t="shared" si="0"/>
        <v>7.4000000953674316</v>
      </c>
      <c r="L6" s="2">
        <f t="shared" si="1"/>
        <v>0</v>
      </c>
      <c r="P6" s="6">
        <v>3.9500000476837158</v>
      </c>
      <c r="Q6" s="5">
        <v>13458.637662470341</v>
      </c>
      <c r="R6" s="7">
        <v>3.4500000476837158</v>
      </c>
      <c r="S6" s="5">
        <v>6706.8000926971436</v>
      </c>
      <c r="AL6" s="5" t="str">
        <f t="shared" si="2"/>
        <v/>
      </c>
      <c r="AN6" s="5" t="str">
        <f t="shared" si="3"/>
        <v/>
      </c>
      <c r="AP6" s="5" t="str">
        <f t="shared" si="4"/>
        <v/>
      </c>
      <c r="AS6" s="5">
        <f t="shared" si="6"/>
        <v>20165.437755167484</v>
      </c>
      <c r="AT6" s="11">
        <f t="shared" si="7"/>
        <v>1.0504140033015625</v>
      </c>
      <c r="AU6" s="5">
        <f t="shared" si="8"/>
        <v>1050.4140033015626</v>
      </c>
    </row>
    <row r="7" spans="1:57" x14ac:dyDescent="0.25">
      <c r="A7" s="1" t="s">
        <v>72</v>
      </c>
      <c r="B7" s="1" t="s">
        <v>73</v>
      </c>
      <c r="C7" s="1" t="s">
        <v>74</v>
      </c>
      <c r="D7" s="1" t="s">
        <v>147</v>
      </c>
      <c r="E7" s="1" t="s">
        <v>77</v>
      </c>
      <c r="F7" s="1" t="s">
        <v>76</v>
      </c>
      <c r="G7" s="1" t="s">
        <v>63</v>
      </c>
      <c r="H7" s="1" t="s">
        <v>64</v>
      </c>
      <c r="I7" s="2">
        <v>40</v>
      </c>
      <c r="J7" s="2">
        <v>18.68</v>
      </c>
      <c r="K7" s="2">
        <f t="shared" si="0"/>
        <v>13.840000033378601</v>
      </c>
      <c r="L7" s="2">
        <f t="shared" si="1"/>
        <v>0</v>
      </c>
      <c r="P7" s="6">
        <v>9.0500000715255737</v>
      </c>
      <c r="Q7" s="5">
        <v>30835.612743705511</v>
      </c>
      <c r="R7" s="7">
        <v>4.7899999618530273</v>
      </c>
      <c r="S7" s="5">
        <v>9311.7599258422852</v>
      </c>
      <c r="AL7" s="5" t="str">
        <f t="shared" si="2"/>
        <v/>
      </c>
      <c r="AN7" s="5" t="str">
        <f t="shared" si="3"/>
        <v/>
      </c>
      <c r="AP7" s="5" t="str">
        <f t="shared" si="4"/>
        <v/>
      </c>
      <c r="AS7" s="5">
        <f t="shared" si="6"/>
        <v>40147.372669547796</v>
      </c>
      <c r="AT7" s="11">
        <f t="shared" si="7"/>
        <v>2.0912693768352657</v>
      </c>
      <c r="AU7" s="5">
        <f t="shared" si="8"/>
        <v>2091.2693768352656</v>
      </c>
    </row>
    <row r="8" spans="1:57" x14ac:dyDescent="0.25">
      <c r="A8" s="1" t="s">
        <v>72</v>
      </c>
      <c r="B8" s="1" t="s">
        <v>73</v>
      </c>
      <c r="C8" s="1" t="s">
        <v>74</v>
      </c>
      <c r="D8" s="1" t="s">
        <v>147</v>
      </c>
      <c r="E8" s="1" t="s">
        <v>78</v>
      </c>
      <c r="F8" s="1" t="s">
        <v>76</v>
      </c>
      <c r="G8" s="1" t="s">
        <v>63</v>
      </c>
      <c r="H8" s="1" t="s">
        <v>64</v>
      </c>
      <c r="I8" s="2">
        <v>40</v>
      </c>
      <c r="J8" s="2">
        <v>0.04</v>
      </c>
      <c r="K8" s="2">
        <f t="shared" si="0"/>
        <v>3.9999999105930328E-2</v>
      </c>
      <c r="L8" s="2">
        <f t="shared" si="1"/>
        <v>0</v>
      </c>
      <c r="P8" s="6">
        <v>3.9999999105930328E-2</v>
      </c>
      <c r="Q8" s="5">
        <v>136.28999695368111</v>
      </c>
      <c r="AL8" s="5" t="str">
        <f t="shared" si="2"/>
        <v/>
      </c>
      <c r="AN8" s="5" t="str">
        <f t="shared" si="3"/>
        <v/>
      </c>
      <c r="AP8" s="5" t="str">
        <f t="shared" si="4"/>
        <v/>
      </c>
      <c r="AS8" s="5">
        <f t="shared" si="6"/>
        <v>136.28999695368111</v>
      </c>
      <c r="AT8" s="11">
        <f t="shared" si="7"/>
        <v>7.0993212767418504E-3</v>
      </c>
      <c r="AU8" s="5">
        <f t="shared" si="8"/>
        <v>7.0993212767418497</v>
      </c>
    </row>
    <row r="9" spans="1:57" x14ac:dyDescent="0.25">
      <c r="A9" s="1" t="s">
        <v>79</v>
      </c>
      <c r="B9" s="1" t="s">
        <v>80</v>
      </c>
      <c r="C9" s="1" t="s">
        <v>81</v>
      </c>
      <c r="D9" s="1" t="s">
        <v>146</v>
      </c>
      <c r="E9" s="1" t="s">
        <v>77</v>
      </c>
      <c r="F9" s="1" t="s">
        <v>76</v>
      </c>
      <c r="G9" s="1" t="s">
        <v>63</v>
      </c>
      <c r="H9" s="1" t="s">
        <v>64</v>
      </c>
      <c r="I9" s="2">
        <v>40</v>
      </c>
      <c r="J9" s="2">
        <v>19.940000000000001</v>
      </c>
      <c r="K9" s="2">
        <f t="shared" si="0"/>
        <v>6.0800001621246338</v>
      </c>
      <c r="L9" s="2">
        <f t="shared" si="1"/>
        <v>0</v>
      </c>
      <c r="P9" s="6">
        <v>4.320000171661377</v>
      </c>
      <c r="Q9" s="5">
        <v>14719.32058489323</v>
      </c>
      <c r="R9" s="7">
        <v>1.7599999904632571</v>
      </c>
      <c r="S9" s="5">
        <v>3421.4399814605708</v>
      </c>
      <c r="AL9" s="5" t="str">
        <f t="shared" si="2"/>
        <v/>
      </c>
      <c r="AN9" s="5" t="str">
        <f t="shared" si="3"/>
        <v/>
      </c>
      <c r="AP9" s="5" t="str">
        <f t="shared" si="4"/>
        <v/>
      </c>
      <c r="AS9" s="5">
        <f t="shared" si="6"/>
        <v>18140.760566353802</v>
      </c>
      <c r="AT9" s="11">
        <f t="shared" si="7"/>
        <v>0.94494893494468324</v>
      </c>
      <c r="AU9" s="5">
        <f t="shared" si="8"/>
        <v>944.94893494468329</v>
      </c>
    </row>
    <row r="10" spans="1:57" x14ac:dyDescent="0.25">
      <c r="A10" s="1" t="s">
        <v>79</v>
      </c>
      <c r="B10" s="1" t="s">
        <v>80</v>
      </c>
      <c r="C10" s="1" t="s">
        <v>81</v>
      </c>
      <c r="D10" s="1" t="s">
        <v>146</v>
      </c>
      <c r="E10" s="1" t="s">
        <v>78</v>
      </c>
      <c r="F10" s="1" t="s">
        <v>76</v>
      </c>
      <c r="G10" s="1" t="s">
        <v>63</v>
      </c>
      <c r="H10" s="1" t="s">
        <v>64</v>
      </c>
      <c r="I10" s="2">
        <v>40</v>
      </c>
      <c r="J10" s="2">
        <v>0.04</v>
      </c>
      <c r="K10" s="2">
        <f t="shared" si="0"/>
        <v>3.9999999105930328E-2</v>
      </c>
      <c r="L10" s="2">
        <f t="shared" si="1"/>
        <v>0</v>
      </c>
      <c r="P10" s="6">
        <v>3.9999999105930328E-2</v>
      </c>
      <c r="Q10" s="5">
        <v>136.28999695368111</v>
      </c>
      <c r="AL10" s="5" t="str">
        <f t="shared" si="2"/>
        <v/>
      </c>
      <c r="AN10" s="5" t="str">
        <f t="shared" si="3"/>
        <v/>
      </c>
      <c r="AP10" s="5" t="str">
        <f t="shared" si="4"/>
        <v/>
      </c>
      <c r="AS10" s="5">
        <f t="shared" si="6"/>
        <v>136.28999695368111</v>
      </c>
      <c r="AT10" s="11">
        <f t="shared" si="7"/>
        <v>7.0993212767418504E-3</v>
      </c>
      <c r="AU10" s="5">
        <f t="shared" si="8"/>
        <v>7.0993212767418497</v>
      </c>
    </row>
    <row r="11" spans="1:57" x14ac:dyDescent="0.25">
      <c r="A11" s="1" t="s">
        <v>82</v>
      </c>
      <c r="B11" s="1" t="s">
        <v>80</v>
      </c>
      <c r="C11" s="1" t="s">
        <v>81</v>
      </c>
      <c r="D11" s="1" t="s">
        <v>146</v>
      </c>
      <c r="E11" s="1" t="s">
        <v>83</v>
      </c>
      <c r="F11" s="1" t="s">
        <v>76</v>
      </c>
      <c r="G11" s="1" t="s">
        <v>63</v>
      </c>
      <c r="H11" s="1" t="s">
        <v>64</v>
      </c>
      <c r="I11" s="2">
        <v>70</v>
      </c>
      <c r="J11" s="2">
        <v>39.86</v>
      </c>
      <c r="K11" s="2">
        <f t="shared" si="0"/>
        <v>0.8399999737739563</v>
      </c>
      <c r="L11" s="2">
        <f t="shared" si="1"/>
        <v>0</v>
      </c>
      <c r="P11" s="6">
        <v>0.8399999737739563</v>
      </c>
      <c r="Q11" s="5">
        <v>2862.0899106413131</v>
      </c>
      <c r="AL11" s="5" t="str">
        <f t="shared" si="2"/>
        <v/>
      </c>
      <c r="AN11" s="5" t="str">
        <f t="shared" si="3"/>
        <v/>
      </c>
      <c r="AP11" s="5" t="str">
        <f t="shared" si="4"/>
        <v/>
      </c>
      <c r="AS11" s="5">
        <f t="shared" si="6"/>
        <v>2862.0899106413131</v>
      </c>
      <c r="AT11" s="11">
        <f t="shared" si="7"/>
        <v>0.14908574548922723</v>
      </c>
      <c r="AU11" s="5">
        <f t="shared" si="8"/>
        <v>149.08574548922724</v>
      </c>
    </row>
    <row r="12" spans="1:57" x14ac:dyDescent="0.25">
      <c r="A12" s="1" t="s">
        <v>84</v>
      </c>
      <c r="B12" s="1" t="s">
        <v>85</v>
      </c>
      <c r="C12" s="1" t="s">
        <v>86</v>
      </c>
      <c r="D12" s="1" t="s">
        <v>148</v>
      </c>
      <c r="E12" s="1" t="s">
        <v>78</v>
      </c>
      <c r="F12" s="1" t="s">
        <v>76</v>
      </c>
      <c r="G12" s="1" t="s">
        <v>63</v>
      </c>
      <c r="H12" s="1" t="s">
        <v>64</v>
      </c>
      <c r="I12" s="2">
        <v>160</v>
      </c>
      <c r="J12" s="2">
        <v>38.61</v>
      </c>
      <c r="K12" s="2">
        <f t="shared" si="0"/>
        <v>34.920000851154327</v>
      </c>
      <c r="L12" s="2">
        <f t="shared" si="1"/>
        <v>3.6999999955296521</v>
      </c>
      <c r="N12" s="4">
        <v>15.090000465512279</v>
      </c>
      <c r="O12" s="5">
        <v>64475.799489017583</v>
      </c>
      <c r="P12" s="6">
        <v>18.580000400543209</v>
      </c>
      <c r="Q12" s="5">
        <v>63306.706364750862</v>
      </c>
      <c r="Z12" s="9">
        <v>1.249999985098839</v>
      </c>
      <c r="AA12" s="5">
        <v>322.77134613085542</v>
      </c>
      <c r="AL12" s="5" t="str">
        <f t="shared" si="2"/>
        <v/>
      </c>
      <c r="AN12" s="5" t="str">
        <f t="shared" si="3"/>
        <v/>
      </c>
      <c r="AP12" s="5" t="str">
        <f t="shared" si="4"/>
        <v/>
      </c>
      <c r="AR12" s="2">
        <v>3.6999999955296521</v>
      </c>
      <c r="AS12" s="5">
        <f t="shared" si="6"/>
        <v>128105.2771998993</v>
      </c>
      <c r="AT12" s="11">
        <f t="shared" si="7"/>
        <v>6.6729807059665784</v>
      </c>
      <c r="AU12" s="5">
        <f t="shared" si="8"/>
        <v>6672.9807059665791</v>
      </c>
    </row>
    <row r="13" spans="1:57" x14ac:dyDescent="0.25">
      <c r="A13" s="1" t="s">
        <v>84</v>
      </c>
      <c r="B13" s="1" t="s">
        <v>85</v>
      </c>
      <c r="C13" s="1" t="s">
        <v>86</v>
      </c>
      <c r="D13" s="1" t="s">
        <v>148</v>
      </c>
      <c r="E13" s="1" t="s">
        <v>87</v>
      </c>
      <c r="F13" s="1" t="s">
        <v>76</v>
      </c>
      <c r="G13" s="1" t="s">
        <v>63</v>
      </c>
      <c r="H13" s="1" t="s">
        <v>64</v>
      </c>
      <c r="I13" s="2">
        <v>160</v>
      </c>
      <c r="J13" s="2">
        <v>37.51</v>
      </c>
      <c r="K13" s="2">
        <f t="shared" si="0"/>
        <v>12.039999812841419</v>
      </c>
      <c r="L13" s="2">
        <f t="shared" si="1"/>
        <v>1.0100000184029341</v>
      </c>
      <c r="N13" s="4">
        <v>0.27000001072883612</v>
      </c>
      <c r="O13" s="5">
        <v>1153.642545841634</v>
      </c>
      <c r="P13" s="6">
        <v>10.19999980926514</v>
      </c>
      <c r="Q13" s="5">
        <v>34753.949350118637</v>
      </c>
      <c r="R13" s="7">
        <v>1.139999985694885</v>
      </c>
      <c r="S13" s="5">
        <v>2216.1599721908569</v>
      </c>
      <c r="T13" s="8">
        <v>0.43000000715255737</v>
      </c>
      <c r="U13" s="5">
        <v>250.9050041735172</v>
      </c>
      <c r="AL13" s="5" t="str">
        <f t="shared" si="2"/>
        <v/>
      </c>
      <c r="AN13" s="5" t="str">
        <f t="shared" si="3"/>
        <v/>
      </c>
      <c r="AP13" s="5" t="str">
        <f t="shared" si="4"/>
        <v/>
      </c>
      <c r="AR13" s="2">
        <v>1.0100000184029341</v>
      </c>
      <c r="AS13" s="5">
        <f t="shared" si="6"/>
        <v>38374.656872324646</v>
      </c>
      <c r="AT13" s="11">
        <f t="shared" si="7"/>
        <v>1.998928931768561</v>
      </c>
      <c r="AU13" s="5">
        <f t="shared" si="8"/>
        <v>1998.9289317685611</v>
      </c>
    </row>
    <row r="14" spans="1:57" x14ac:dyDescent="0.25">
      <c r="A14" s="1" t="s">
        <v>84</v>
      </c>
      <c r="B14" s="1" t="s">
        <v>85</v>
      </c>
      <c r="C14" s="1" t="s">
        <v>86</v>
      </c>
      <c r="D14" s="1" t="s">
        <v>148</v>
      </c>
      <c r="E14" s="1" t="s">
        <v>88</v>
      </c>
      <c r="F14" s="1" t="s">
        <v>76</v>
      </c>
      <c r="G14" s="1" t="s">
        <v>63</v>
      </c>
      <c r="H14" s="1" t="s">
        <v>64</v>
      </c>
      <c r="I14" s="2">
        <v>160</v>
      </c>
      <c r="J14" s="2">
        <v>38.340000000000003</v>
      </c>
      <c r="K14" s="2">
        <f t="shared" si="0"/>
        <v>6.1399998664855957</v>
      </c>
      <c r="L14" s="2">
        <f t="shared" si="1"/>
        <v>0.82999998331069946</v>
      </c>
      <c r="P14" s="6">
        <v>6.1399998664855957</v>
      </c>
      <c r="Q14" s="5">
        <v>20920.51454508305</v>
      </c>
      <c r="AL14" s="5" t="str">
        <f t="shared" si="2"/>
        <v/>
      </c>
      <c r="AN14" s="5" t="str">
        <f t="shared" si="3"/>
        <v/>
      </c>
      <c r="AP14" s="5" t="str">
        <f t="shared" si="4"/>
        <v/>
      </c>
      <c r="AR14" s="2">
        <v>0.82999998331069946</v>
      </c>
      <c r="AS14" s="5">
        <f t="shared" si="6"/>
        <v>20920.51454508305</v>
      </c>
      <c r="AT14" s="11">
        <f t="shared" si="7"/>
        <v>1.0897458166410501</v>
      </c>
      <c r="AU14" s="5">
        <f t="shared" si="8"/>
        <v>1089.7458166410499</v>
      </c>
    </row>
    <row r="15" spans="1:57" x14ac:dyDescent="0.25">
      <c r="A15" s="1" t="s">
        <v>84</v>
      </c>
      <c r="B15" s="1" t="s">
        <v>85</v>
      </c>
      <c r="C15" s="1" t="s">
        <v>86</v>
      </c>
      <c r="D15" s="1" t="s">
        <v>148</v>
      </c>
      <c r="E15" s="1" t="s">
        <v>89</v>
      </c>
      <c r="F15" s="1" t="s">
        <v>76</v>
      </c>
      <c r="G15" s="1" t="s">
        <v>63</v>
      </c>
      <c r="H15" s="1" t="s">
        <v>64</v>
      </c>
      <c r="I15" s="2">
        <v>160</v>
      </c>
      <c r="J15" s="2">
        <v>39.65</v>
      </c>
      <c r="K15" s="2">
        <f t="shared" si="0"/>
        <v>15.859999597072598</v>
      </c>
      <c r="L15" s="2">
        <f t="shared" si="1"/>
        <v>3.4600000381469731</v>
      </c>
      <c r="N15" s="4">
        <v>0.70999997854232788</v>
      </c>
      <c r="O15" s="5">
        <v>3033.652408316731</v>
      </c>
      <c r="P15" s="6">
        <v>15.14999961853027</v>
      </c>
      <c r="Q15" s="5">
        <v>51619.836200237267</v>
      </c>
      <c r="AL15" s="5" t="str">
        <f t="shared" si="2"/>
        <v/>
      </c>
      <c r="AN15" s="5" t="str">
        <f t="shared" si="3"/>
        <v/>
      </c>
      <c r="AP15" s="5" t="str">
        <f t="shared" si="4"/>
        <v/>
      </c>
      <c r="AR15" s="2">
        <v>3.4600000381469731</v>
      </c>
      <c r="AS15" s="5">
        <f t="shared" si="6"/>
        <v>54653.488608553998</v>
      </c>
      <c r="AT15" s="11">
        <f t="shared" si="7"/>
        <v>2.8468903309077085</v>
      </c>
      <c r="AU15" s="5">
        <f t="shared" si="8"/>
        <v>2846.8903309077082</v>
      </c>
    </row>
    <row r="16" spans="1:57" x14ac:dyDescent="0.25">
      <c r="A16" s="1" t="s">
        <v>90</v>
      </c>
      <c r="B16" s="1" t="s">
        <v>91</v>
      </c>
      <c r="C16" s="1" t="s">
        <v>92</v>
      </c>
      <c r="D16" s="1" t="s">
        <v>143</v>
      </c>
      <c r="E16" s="1" t="s">
        <v>93</v>
      </c>
      <c r="F16" s="1" t="s">
        <v>94</v>
      </c>
      <c r="G16" s="1" t="s">
        <v>63</v>
      </c>
      <c r="H16" s="1" t="s">
        <v>64</v>
      </c>
      <c r="I16" s="2">
        <v>40</v>
      </c>
      <c r="J16" s="2">
        <v>39.92</v>
      </c>
      <c r="K16" s="2">
        <f t="shared" si="0"/>
        <v>39.860000450164073</v>
      </c>
      <c r="L16" s="2">
        <f t="shared" si="1"/>
        <v>0</v>
      </c>
      <c r="P16" s="6">
        <v>5.9799999482929707</v>
      </c>
      <c r="Q16" s="5">
        <v>20375.355</v>
      </c>
      <c r="R16" s="7">
        <v>23.800000578165051</v>
      </c>
      <c r="S16" s="5">
        <v>46267.199999999997</v>
      </c>
      <c r="T16" s="8">
        <v>10.079999923706049</v>
      </c>
      <c r="U16" s="5">
        <v>5881.68</v>
      </c>
      <c r="AL16" s="5" t="str">
        <f t="shared" si="2"/>
        <v/>
      </c>
      <c r="AN16" s="5" t="str">
        <f t="shared" si="3"/>
        <v/>
      </c>
      <c r="AP16" s="5" t="str">
        <f t="shared" si="4"/>
        <v/>
      </c>
      <c r="AS16" s="5">
        <f t="shared" si="6"/>
        <v>72524.234999999986</v>
      </c>
      <c r="AT16" s="11">
        <f t="shared" si="7"/>
        <v>3.7777742763462547</v>
      </c>
      <c r="AU16" s="5">
        <f t="shared" si="8"/>
        <v>3777.7742763462547</v>
      </c>
    </row>
    <row r="17" spans="1:47" x14ac:dyDescent="0.25">
      <c r="A17" s="1" t="s">
        <v>90</v>
      </c>
      <c r="B17" s="1" t="s">
        <v>91</v>
      </c>
      <c r="C17" s="1" t="s">
        <v>92</v>
      </c>
      <c r="D17" s="1" t="s">
        <v>143</v>
      </c>
      <c r="E17" s="1" t="s">
        <v>95</v>
      </c>
      <c r="F17" s="1" t="s">
        <v>94</v>
      </c>
      <c r="G17" s="1" t="s">
        <v>63</v>
      </c>
      <c r="H17" s="1" t="s">
        <v>64</v>
      </c>
      <c r="I17" s="2">
        <v>40</v>
      </c>
      <c r="J17" s="2">
        <v>0.09</v>
      </c>
      <c r="K17" s="2">
        <f t="shared" si="0"/>
        <v>7.9999998211860657E-2</v>
      </c>
      <c r="L17" s="2">
        <f t="shared" si="1"/>
        <v>0</v>
      </c>
      <c r="P17" s="6">
        <v>2.999999932944775E-2</v>
      </c>
      <c r="Q17" s="5">
        <v>102.2175</v>
      </c>
      <c r="R17" s="7">
        <v>4.999999888241291E-2</v>
      </c>
      <c r="S17" s="5">
        <v>97.2</v>
      </c>
      <c r="AL17" s="5" t="str">
        <f t="shared" si="2"/>
        <v/>
      </c>
      <c r="AN17" s="5" t="str">
        <f t="shared" si="3"/>
        <v/>
      </c>
      <c r="AP17" s="5" t="str">
        <f t="shared" si="4"/>
        <v/>
      </c>
      <c r="AS17" s="5">
        <f t="shared" si="6"/>
        <v>199.41750000000002</v>
      </c>
      <c r="AT17" s="11">
        <f t="shared" si="7"/>
        <v>1.0387621486159482E-2</v>
      </c>
      <c r="AU17" s="5">
        <f t="shared" si="8"/>
        <v>10.387621486159482</v>
      </c>
    </row>
    <row r="18" spans="1:47" x14ac:dyDescent="0.25">
      <c r="A18" s="1" t="s">
        <v>90</v>
      </c>
      <c r="B18" s="1" t="s">
        <v>91</v>
      </c>
      <c r="C18" s="1" t="s">
        <v>92</v>
      </c>
      <c r="D18" s="1" t="s">
        <v>143</v>
      </c>
      <c r="E18" s="1" t="s">
        <v>89</v>
      </c>
      <c r="F18" s="1" t="s">
        <v>94</v>
      </c>
      <c r="G18" s="1" t="s">
        <v>63</v>
      </c>
      <c r="H18" s="1" t="s">
        <v>64</v>
      </c>
      <c r="I18" s="2">
        <v>40</v>
      </c>
      <c r="J18" s="2">
        <v>0.06</v>
      </c>
      <c r="K18" s="2">
        <f t="shared" si="0"/>
        <v>5.9999998658895493E-2</v>
      </c>
      <c r="L18" s="2">
        <f t="shared" si="1"/>
        <v>0</v>
      </c>
      <c r="P18" s="6">
        <v>2.999999932944775E-2</v>
      </c>
      <c r="Q18" s="5">
        <v>102.2175</v>
      </c>
      <c r="R18" s="7">
        <v>9.9999997764825821E-3</v>
      </c>
      <c r="S18" s="5">
        <v>19.440000000000001</v>
      </c>
      <c r="T18" s="8">
        <v>1.9999999552965161E-2</v>
      </c>
      <c r="U18" s="5">
        <v>11.67</v>
      </c>
      <c r="AL18" s="5" t="str">
        <f t="shared" si="2"/>
        <v/>
      </c>
      <c r="AN18" s="5" t="str">
        <f t="shared" si="3"/>
        <v/>
      </c>
      <c r="AP18" s="5" t="str">
        <f t="shared" si="4"/>
        <v/>
      </c>
      <c r="AS18" s="5">
        <f t="shared" si="6"/>
        <v>133.32749999999999</v>
      </c>
      <c r="AT18" s="11">
        <f t="shared" si="7"/>
        <v>6.9450053465514713E-3</v>
      </c>
      <c r="AU18" s="5">
        <f t="shared" si="8"/>
        <v>6.9450053465514712</v>
      </c>
    </row>
    <row r="19" spans="1:47" x14ac:dyDescent="0.25">
      <c r="A19" s="1" t="s">
        <v>96</v>
      </c>
      <c r="B19" s="1" t="s">
        <v>85</v>
      </c>
      <c r="C19" s="1" t="s">
        <v>86</v>
      </c>
      <c r="D19" s="1" t="s">
        <v>148</v>
      </c>
      <c r="E19" s="1" t="s">
        <v>97</v>
      </c>
      <c r="F19" s="1" t="s">
        <v>94</v>
      </c>
      <c r="G19" s="1" t="s">
        <v>63</v>
      </c>
      <c r="H19" s="1" t="s">
        <v>64</v>
      </c>
      <c r="I19" s="2">
        <v>1</v>
      </c>
      <c r="J19" s="2">
        <v>0.91</v>
      </c>
      <c r="K19" s="2">
        <f t="shared" si="0"/>
        <v>1.9999999552965161E-2</v>
      </c>
      <c r="L19" s="2">
        <f t="shared" si="1"/>
        <v>0.90000000409781933</v>
      </c>
      <c r="P19" s="6">
        <v>1.9999999552965161E-2</v>
      </c>
      <c r="Q19" s="5">
        <v>68.144998476840556</v>
      </c>
      <c r="AL19" s="5" t="str">
        <f t="shared" si="2"/>
        <v/>
      </c>
      <c r="AN19" s="5" t="str">
        <f t="shared" si="3"/>
        <v/>
      </c>
      <c r="AP19" s="5" t="str">
        <f t="shared" si="4"/>
        <v/>
      </c>
      <c r="AR19" s="2">
        <v>0.90000000409781933</v>
      </c>
      <c r="AS19" s="5">
        <f t="shared" si="6"/>
        <v>68.144998476840556</v>
      </c>
      <c r="AT19" s="11">
        <f t="shared" si="7"/>
        <v>3.5496606383709252E-3</v>
      </c>
      <c r="AU19" s="5">
        <f t="shared" si="8"/>
        <v>3.5496606383709248</v>
      </c>
    </row>
    <row r="20" spans="1:47" x14ac:dyDescent="0.25">
      <c r="A20" s="1" t="s">
        <v>98</v>
      </c>
      <c r="B20" s="1" t="s">
        <v>91</v>
      </c>
      <c r="C20" s="1" t="s">
        <v>92</v>
      </c>
      <c r="D20" s="1" t="s">
        <v>143</v>
      </c>
      <c r="E20" s="1" t="s">
        <v>93</v>
      </c>
      <c r="F20" s="1" t="s">
        <v>94</v>
      </c>
      <c r="G20" s="1" t="s">
        <v>63</v>
      </c>
      <c r="H20" s="1" t="s">
        <v>64</v>
      </c>
      <c r="I20" s="2">
        <v>39</v>
      </c>
      <c r="J20" s="2">
        <v>0.06</v>
      </c>
      <c r="K20" s="2">
        <f t="shared" si="0"/>
        <v>4.999999888241291E-2</v>
      </c>
      <c r="L20" s="2">
        <f t="shared" si="1"/>
        <v>0</v>
      </c>
      <c r="P20" s="6">
        <v>9.9999997764825821E-3</v>
      </c>
      <c r="Q20" s="5">
        <v>34.072499238420278</v>
      </c>
      <c r="R20" s="7">
        <v>3.9999999105930328E-2</v>
      </c>
      <c r="S20" s="5">
        <v>77.759998261928558</v>
      </c>
      <c r="AL20" s="5" t="str">
        <f t="shared" si="2"/>
        <v/>
      </c>
      <c r="AN20" s="5" t="str">
        <f t="shared" si="3"/>
        <v/>
      </c>
      <c r="AP20" s="5" t="str">
        <f t="shared" si="4"/>
        <v/>
      </c>
      <c r="AS20" s="5">
        <f t="shared" si="6"/>
        <v>111.83249750034884</v>
      </c>
      <c r="AT20" s="11">
        <f t="shared" si="7"/>
        <v>5.8253345563227896E-3</v>
      </c>
      <c r="AU20" s="5">
        <f t="shared" si="8"/>
        <v>5.8253345563227894</v>
      </c>
    </row>
    <row r="21" spans="1:47" x14ac:dyDescent="0.25">
      <c r="A21" s="1" t="s">
        <v>98</v>
      </c>
      <c r="B21" s="1" t="s">
        <v>91</v>
      </c>
      <c r="C21" s="1" t="s">
        <v>92</v>
      </c>
      <c r="D21" s="1" t="s">
        <v>143</v>
      </c>
      <c r="E21" s="1" t="s">
        <v>99</v>
      </c>
      <c r="F21" s="1" t="s">
        <v>94</v>
      </c>
      <c r="G21" s="1" t="s">
        <v>63</v>
      </c>
      <c r="H21" s="1" t="s">
        <v>64</v>
      </c>
      <c r="I21" s="2">
        <v>39</v>
      </c>
      <c r="J21" s="2">
        <v>0.08</v>
      </c>
      <c r="K21" s="2">
        <f t="shared" si="0"/>
        <v>7.9999998211860657E-2</v>
      </c>
      <c r="L21" s="2">
        <f t="shared" si="1"/>
        <v>0</v>
      </c>
      <c r="N21" s="4">
        <v>9.9999997764825821E-3</v>
      </c>
      <c r="O21" s="5">
        <v>42.727499044965953</v>
      </c>
      <c r="P21" s="6">
        <v>5.9999998658895493E-2</v>
      </c>
      <c r="Q21" s="5">
        <v>204.4349954305217</v>
      </c>
      <c r="R21" s="7">
        <v>9.9999997764825821E-3</v>
      </c>
      <c r="S21" s="5">
        <v>19.43999956548214</v>
      </c>
      <c r="AL21" s="5" t="str">
        <f t="shared" si="2"/>
        <v/>
      </c>
      <c r="AN21" s="5" t="str">
        <f t="shared" si="3"/>
        <v/>
      </c>
      <c r="AP21" s="5" t="str">
        <f t="shared" si="4"/>
        <v/>
      </c>
      <c r="AS21" s="5">
        <f t="shared" si="6"/>
        <v>266.60249404096976</v>
      </c>
      <c r="AT21" s="11">
        <f t="shared" si="7"/>
        <v>1.388727566719913E-2</v>
      </c>
      <c r="AU21" s="5">
        <f t="shared" si="8"/>
        <v>13.887275667199129</v>
      </c>
    </row>
    <row r="22" spans="1:47" x14ac:dyDescent="0.25">
      <c r="A22" s="1" t="s">
        <v>98</v>
      </c>
      <c r="B22" s="1" t="s">
        <v>91</v>
      </c>
      <c r="C22" s="1" t="s">
        <v>92</v>
      </c>
      <c r="D22" s="1" t="s">
        <v>143</v>
      </c>
      <c r="E22" s="1" t="s">
        <v>97</v>
      </c>
      <c r="F22" s="1" t="s">
        <v>94</v>
      </c>
      <c r="G22" s="1" t="s">
        <v>63</v>
      </c>
      <c r="H22" s="1" t="s">
        <v>64</v>
      </c>
      <c r="I22" s="2">
        <v>39</v>
      </c>
      <c r="J22" s="2">
        <v>38.22</v>
      </c>
      <c r="K22" s="2">
        <f t="shared" si="0"/>
        <v>38.109999928623438</v>
      </c>
      <c r="L22" s="2">
        <f t="shared" si="1"/>
        <v>9.0000003576278687E-2</v>
      </c>
      <c r="N22" s="4">
        <v>2.8699999134987588</v>
      </c>
      <c r="O22" s="5">
        <v>12262.79213040182</v>
      </c>
      <c r="P22" s="6">
        <v>26.67999970912933</v>
      </c>
      <c r="Q22" s="5">
        <v>90905.429008930922</v>
      </c>
      <c r="R22" s="7">
        <v>8.5300003066658974</v>
      </c>
      <c r="S22" s="5">
        <v>16582.320596158501</v>
      </c>
      <c r="T22" s="8">
        <v>2.999999932944775E-2</v>
      </c>
      <c r="U22" s="5">
        <v>17.50499960873276</v>
      </c>
      <c r="AL22" s="5" t="str">
        <f t="shared" si="2"/>
        <v/>
      </c>
      <c r="AN22" s="5" t="str">
        <f t="shared" si="3"/>
        <v/>
      </c>
      <c r="AP22" s="5" t="str">
        <f t="shared" si="4"/>
        <v/>
      </c>
      <c r="AR22" s="2">
        <v>9.0000003576278687E-2</v>
      </c>
      <c r="AS22" s="5">
        <f t="shared" si="6"/>
        <v>119768.04673509998</v>
      </c>
      <c r="AT22" s="11">
        <f t="shared" si="7"/>
        <v>6.2386958798544629</v>
      </c>
      <c r="AU22" s="5">
        <f t="shared" si="8"/>
        <v>6238.6958798544629</v>
      </c>
    </row>
    <row r="23" spans="1:47" x14ac:dyDescent="0.25">
      <c r="A23" s="1" t="s">
        <v>100</v>
      </c>
      <c r="B23" s="1" t="s">
        <v>101</v>
      </c>
      <c r="C23" s="1" t="s">
        <v>102</v>
      </c>
      <c r="D23" s="1" t="s">
        <v>149</v>
      </c>
      <c r="E23" s="1" t="s">
        <v>95</v>
      </c>
      <c r="F23" s="1" t="s">
        <v>94</v>
      </c>
      <c r="G23" s="1" t="s">
        <v>63</v>
      </c>
      <c r="H23" s="1" t="s">
        <v>64</v>
      </c>
      <c r="I23" s="2">
        <v>40</v>
      </c>
      <c r="J23" s="2">
        <v>0.06</v>
      </c>
      <c r="K23" s="2">
        <f t="shared" si="0"/>
        <v>6.9999998435378075E-2</v>
      </c>
      <c r="L23" s="2">
        <f t="shared" si="1"/>
        <v>0</v>
      </c>
      <c r="P23" s="6">
        <v>2.999999932944775E-2</v>
      </c>
      <c r="Q23" s="5">
        <v>102.21749771526081</v>
      </c>
      <c r="R23" s="7">
        <v>3.9999999105930328E-2</v>
      </c>
      <c r="S23" s="5">
        <v>77.759998261928558</v>
      </c>
      <c r="AL23" s="5" t="str">
        <f t="shared" si="2"/>
        <v/>
      </c>
      <c r="AN23" s="5" t="str">
        <f t="shared" si="3"/>
        <v/>
      </c>
      <c r="AP23" s="5" t="str">
        <f t="shared" si="4"/>
        <v/>
      </c>
      <c r="AS23" s="5">
        <f t="shared" si="6"/>
        <v>179.97749597718936</v>
      </c>
      <c r="AT23" s="11">
        <f t="shared" si="7"/>
        <v>9.3749951946937131E-3</v>
      </c>
      <c r="AU23" s="5">
        <f t="shared" si="8"/>
        <v>9.3749951946937138</v>
      </c>
    </row>
    <row r="24" spans="1:47" x14ac:dyDescent="0.25">
      <c r="A24" s="1" t="s">
        <v>100</v>
      </c>
      <c r="B24" s="1" t="s">
        <v>101</v>
      </c>
      <c r="C24" s="1" t="s">
        <v>102</v>
      </c>
      <c r="D24" s="1" t="s">
        <v>149</v>
      </c>
      <c r="E24" s="1" t="s">
        <v>99</v>
      </c>
      <c r="F24" s="1" t="s">
        <v>94</v>
      </c>
      <c r="G24" s="1" t="s">
        <v>63</v>
      </c>
      <c r="H24" s="1" t="s">
        <v>64</v>
      </c>
      <c r="I24" s="2">
        <v>40</v>
      </c>
      <c r="J24" s="2">
        <v>37.840000000000003</v>
      </c>
      <c r="K24" s="2">
        <f t="shared" si="0"/>
        <v>37.840000446885824</v>
      </c>
      <c r="L24" s="2">
        <f t="shared" si="1"/>
        <v>0</v>
      </c>
      <c r="N24" s="4">
        <v>8.5999999344348907</v>
      </c>
      <c r="O24" s="5">
        <v>36745.649719856679</v>
      </c>
      <c r="P24" s="6">
        <v>23.4800005145371</v>
      </c>
      <c r="Q24" s="5">
        <v>80002.23175315652</v>
      </c>
      <c r="R24" s="7">
        <v>4.9099999740719804</v>
      </c>
      <c r="S24" s="5">
        <v>9545.0399495959282</v>
      </c>
      <c r="T24" s="8">
        <v>0.85000002384185791</v>
      </c>
      <c r="U24" s="5">
        <v>495.97501391172409</v>
      </c>
      <c r="AL24" s="5" t="str">
        <f t="shared" si="2"/>
        <v/>
      </c>
      <c r="AN24" s="5" t="str">
        <f t="shared" si="3"/>
        <v/>
      </c>
      <c r="AP24" s="5" t="str">
        <f t="shared" si="4"/>
        <v/>
      </c>
      <c r="AS24" s="5">
        <f t="shared" si="6"/>
        <v>126788.89643652085</v>
      </c>
      <c r="AT24" s="11">
        <f t="shared" si="7"/>
        <v>6.6044106702293091</v>
      </c>
      <c r="AU24" s="5">
        <f t="shared" si="8"/>
        <v>6604.4106702293093</v>
      </c>
    </row>
    <row r="25" spans="1:47" x14ac:dyDescent="0.25">
      <c r="A25" s="1" t="s">
        <v>103</v>
      </c>
      <c r="B25" s="1" t="s">
        <v>101</v>
      </c>
      <c r="C25" s="1" t="s">
        <v>102</v>
      </c>
      <c r="D25" s="1" t="s">
        <v>149</v>
      </c>
      <c r="E25" s="1" t="s">
        <v>95</v>
      </c>
      <c r="F25" s="1" t="s">
        <v>94</v>
      </c>
      <c r="G25" s="1" t="s">
        <v>63</v>
      </c>
      <c r="H25" s="1" t="s">
        <v>64</v>
      </c>
      <c r="I25" s="2">
        <v>40</v>
      </c>
      <c r="J25" s="2">
        <v>38.54</v>
      </c>
      <c r="K25" s="2">
        <f t="shared" si="0"/>
        <v>32.500000147148974</v>
      </c>
      <c r="L25" s="2">
        <f t="shared" si="1"/>
        <v>0</v>
      </c>
      <c r="N25" s="4">
        <v>1.0199999809265139</v>
      </c>
      <c r="O25" s="5">
        <v>4358.2049185037613</v>
      </c>
      <c r="P25" s="6">
        <v>17.190000204369429</v>
      </c>
      <c r="Q25" s="5">
        <v>58570.628196337733</v>
      </c>
      <c r="R25" s="7">
        <v>14.289999961853029</v>
      </c>
      <c r="S25" s="5">
        <v>27779.759925842289</v>
      </c>
      <c r="AL25" s="5" t="str">
        <f t="shared" si="2"/>
        <v/>
      </c>
      <c r="AN25" s="5" t="str">
        <f t="shared" si="3"/>
        <v/>
      </c>
      <c r="AP25" s="5" t="str">
        <f t="shared" si="4"/>
        <v/>
      </c>
      <c r="AS25" s="5">
        <f t="shared" si="6"/>
        <v>90708.593040683787</v>
      </c>
      <c r="AT25" s="11">
        <f t="shared" si="7"/>
        <v>4.7249941958388968</v>
      </c>
      <c r="AU25" s="5">
        <f t="shared" si="8"/>
        <v>4724.9941958388972</v>
      </c>
    </row>
    <row r="26" spans="1:47" x14ac:dyDescent="0.25">
      <c r="A26" s="1" t="s">
        <v>104</v>
      </c>
      <c r="B26" s="1" t="s">
        <v>85</v>
      </c>
      <c r="C26" s="1" t="s">
        <v>86</v>
      </c>
      <c r="D26" s="1" t="s">
        <v>148</v>
      </c>
      <c r="E26" s="1" t="s">
        <v>105</v>
      </c>
      <c r="F26" s="1" t="s">
        <v>94</v>
      </c>
      <c r="G26" s="1" t="s">
        <v>63</v>
      </c>
      <c r="H26" s="1" t="s">
        <v>64</v>
      </c>
      <c r="I26" s="2">
        <v>40</v>
      </c>
      <c r="J26" s="2">
        <v>19.899999999999999</v>
      </c>
      <c r="K26" s="2">
        <f t="shared" si="0"/>
        <v>19.899999920278795</v>
      </c>
      <c r="L26" s="2">
        <f t="shared" si="1"/>
        <v>0</v>
      </c>
      <c r="P26" s="6">
        <v>12.37999995425344</v>
      </c>
      <c r="Q26" s="5">
        <v>42181.754844130017</v>
      </c>
      <c r="R26" s="7">
        <v>7.4299999624490738</v>
      </c>
      <c r="S26" s="5">
        <v>14443.919927000999</v>
      </c>
      <c r="T26" s="8">
        <v>9.0000003576278687E-2</v>
      </c>
      <c r="U26" s="5">
        <v>52.515002086758606</v>
      </c>
      <c r="AL26" s="5" t="str">
        <f t="shared" si="2"/>
        <v/>
      </c>
      <c r="AN26" s="5" t="str">
        <f t="shared" si="3"/>
        <v/>
      </c>
      <c r="AP26" s="5" t="str">
        <f t="shared" si="4"/>
        <v/>
      </c>
      <c r="AS26" s="5">
        <f t="shared" si="6"/>
        <v>56678.189773217775</v>
      </c>
      <c r="AT26" s="11">
        <f t="shared" si="7"/>
        <v>2.9523566481622798</v>
      </c>
      <c r="AU26" s="5">
        <f t="shared" si="8"/>
        <v>2952.3566481622797</v>
      </c>
    </row>
    <row r="27" spans="1:47" x14ac:dyDescent="0.25">
      <c r="A27" s="1" t="s">
        <v>104</v>
      </c>
      <c r="B27" s="1" t="s">
        <v>85</v>
      </c>
      <c r="C27" s="1" t="s">
        <v>86</v>
      </c>
      <c r="D27" s="1" t="s">
        <v>148</v>
      </c>
      <c r="E27" s="1" t="s">
        <v>93</v>
      </c>
      <c r="F27" s="1" t="s">
        <v>94</v>
      </c>
      <c r="G27" s="1" t="s">
        <v>63</v>
      </c>
      <c r="H27" s="1" t="s">
        <v>64</v>
      </c>
      <c r="I27" s="2">
        <v>40</v>
      </c>
      <c r="J27" s="2">
        <v>0.09</v>
      </c>
      <c r="K27" s="2">
        <f t="shared" si="0"/>
        <v>7.9999998211860657E-2</v>
      </c>
      <c r="L27" s="2">
        <f t="shared" si="1"/>
        <v>0</v>
      </c>
      <c r="P27" s="6">
        <v>2.999999932944775E-2</v>
      </c>
      <c r="Q27" s="5">
        <v>102.21749771526081</v>
      </c>
      <c r="R27" s="7">
        <v>2.999999932944775E-2</v>
      </c>
      <c r="S27" s="5">
        <v>58.319998696446419</v>
      </c>
      <c r="T27" s="8">
        <v>1.9999999552965161E-2</v>
      </c>
      <c r="U27" s="5">
        <v>11.66999973915517</v>
      </c>
      <c r="AL27" s="5" t="str">
        <f t="shared" si="2"/>
        <v/>
      </c>
      <c r="AN27" s="5" t="str">
        <f t="shared" si="3"/>
        <v/>
      </c>
      <c r="AP27" s="5" t="str">
        <f t="shared" si="4"/>
        <v/>
      </c>
      <c r="AS27" s="5">
        <f t="shared" si="6"/>
        <v>172.2074961508624</v>
      </c>
      <c r="AT27" s="11">
        <f t="shared" si="7"/>
        <v>8.9702573098871686E-3</v>
      </c>
      <c r="AU27" s="5">
        <f t="shared" si="8"/>
        <v>8.9702573098871685</v>
      </c>
    </row>
    <row r="28" spans="1:47" x14ac:dyDescent="0.25">
      <c r="A28" s="1" t="s">
        <v>104</v>
      </c>
      <c r="B28" s="1" t="s">
        <v>85</v>
      </c>
      <c r="C28" s="1" t="s">
        <v>86</v>
      </c>
      <c r="D28" s="1" t="s">
        <v>148</v>
      </c>
      <c r="E28" s="1" t="s">
        <v>97</v>
      </c>
      <c r="F28" s="1" t="s">
        <v>94</v>
      </c>
      <c r="G28" s="1" t="s">
        <v>63</v>
      </c>
      <c r="H28" s="1" t="s">
        <v>64</v>
      </c>
      <c r="I28" s="2">
        <v>40</v>
      </c>
      <c r="J28" s="2">
        <v>0.08</v>
      </c>
      <c r="K28" s="2">
        <f t="shared" si="0"/>
        <v>4.999999888241291E-2</v>
      </c>
      <c r="L28" s="2">
        <f t="shared" si="1"/>
        <v>2.999999932944775E-2</v>
      </c>
      <c r="P28" s="6">
        <v>4.999999888241291E-2</v>
      </c>
      <c r="Q28" s="5">
        <v>170.36249619210139</v>
      </c>
      <c r="AL28" s="5" t="str">
        <f t="shared" si="2"/>
        <v/>
      </c>
      <c r="AN28" s="5" t="str">
        <f t="shared" si="3"/>
        <v/>
      </c>
      <c r="AP28" s="5" t="str">
        <f t="shared" si="4"/>
        <v/>
      </c>
      <c r="AR28" s="2">
        <v>2.999999932944775E-2</v>
      </c>
      <c r="AS28" s="5">
        <f t="shared" si="6"/>
        <v>170.36249619210139</v>
      </c>
      <c r="AT28" s="11">
        <f t="shared" si="7"/>
        <v>8.874151595927313E-3</v>
      </c>
      <c r="AU28" s="5">
        <f t="shared" si="8"/>
        <v>8.8741515959273141</v>
      </c>
    </row>
    <row r="29" spans="1:47" x14ac:dyDescent="0.25">
      <c r="A29" s="1" t="s">
        <v>104</v>
      </c>
      <c r="B29" s="1" t="s">
        <v>85</v>
      </c>
      <c r="C29" s="1" t="s">
        <v>86</v>
      </c>
      <c r="D29" s="1" t="s">
        <v>148</v>
      </c>
      <c r="E29" s="1" t="s">
        <v>106</v>
      </c>
      <c r="F29" s="1" t="s">
        <v>94</v>
      </c>
      <c r="G29" s="1" t="s">
        <v>63</v>
      </c>
      <c r="H29" s="1" t="s">
        <v>64</v>
      </c>
      <c r="I29" s="2">
        <v>40</v>
      </c>
      <c r="J29" s="2">
        <v>19.510000000000002</v>
      </c>
      <c r="K29" s="2">
        <f t="shared" si="0"/>
        <v>18.759999830275774</v>
      </c>
      <c r="L29" s="2">
        <f t="shared" si="1"/>
        <v>0.74999998509883881</v>
      </c>
      <c r="P29" s="6">
        <v>18.489999826997519</v>
      </c>
      <c r="Q29" s="5">
        <v>63000.051910537302</v>
      </c>
      <c r="R29" s="7">
        <v>0.27000000327825552</v>
      </c>
      <c r="S29" s="5">
        <v>524.88000637292862</v>
      </c>
      <c r="AL29" s="5" t="str">
        <f t="shared" si="2"/>
        <v/>
      </c>
      <c r="AN29" s="5" t="str">
        <f t="shared" si="3"/>
        <v/>
      </c>
      <c r="AP29" s="5" t="str">
        <f t="shared" si="4"/>
        <v/>
      </c>
      <c r="AR29" s="2">
        <v>0.74999998509883881</v>
      </c>
      <c r="AS29" s="5">
        <f t="shared" si="6"/>
        <v>63524.931916910231</v>
      </c>
      <c r="AT29" s="11">
        <f t="shared" si="7"/>
        <v>3.3090022073635206</v>
      </c>
      <c r="AU29" s="5">
        <f t="shared" si="8"/>
        <v>3309.0022073635205</v>
      </c>
    </row>
    <row r="30" spans="1:47" x14ac:dyDescent="0.25">
      <c r="A30" s="1" t="s">
        <v>104</v>
      </c>
      <c r="B30" s="1" t="s">
        <v>85</v>
      </c>
      <c r="C30" s="1" t="s">
        <v>86</v>
      </c>
      <c r="D30" s="1" t="s">
        <v>148</v>
      </c>
      <c r="E30" s="1" t="s">
        <v>83</v>
      </c>
      <c r="F30" s="1" t="s">
        <v>94</v>
      </c>
      <c r="G30" s="1" t="s">
        <v>63</v>
      </c>
      <c r="H30" s="1" t="s">
        <v>64</v>
      </c>
      <c r="I30" s="2">
        <v>40</v>
      </c>
      <c r="J30" s="2">
        <v>0.03</v>
      </c>
      <c r="K30" s="2">
        <f t="shared" si="0"/>
        <v>2.9999999329447743E-2</v>
      </c>
      <c r="L30" s="2">
        <f t="shared" si="1"/>
        <v>0</v>
      </c>
      <c r="P30" s="6">
        <v>9.9999997764825821E-3</v>
      </c>
      <c r="Q30" s="5">
        <v>34.072499238420278</v>
      </c>
      <c r="R30" s="7">
        <v>1.9999999552965161E-2</v>
      </c>
      <c r="S30" s="5">
        <v>38.879999130964279</v>
      </c>
      <c r="AL30" s="5" t="str">
        <f t="shared" si="2"/>
        <v/>
      </c>
      <c r="AN30" s="5" t="str">
        <f t="shared" si="3"/>
        <v/>
      </c>
      <c r="AP30" s="5" t="str">
        <f t="shared" si="4"/>
        <v/>
      </c>
      <c r="AS30" s="5">
        <f t="shared" si="6"/>
        <v>72.952498369384557</v>
      </c>
      <c r="AT30" s="11">
        <f t="shared" si="7"/>
        <v>3.8000824377541261E-3</v>
      </c>
      <c r="AU30" s="5">
        <f t="shared" si="8"/>
        <v>3.8000824377541265</v>
      </c>
    </row>
    <row r="31" spans="1:47" x14ac:dyDescent="0.25">
      <c r="A31" s="1" t="s">
        <v>107</v>
      </c>
      <c r="B31" s="1" t="s">
        <v>108</v>
      </c>
      <c r="C31" s="1" t="s">
        <v>109</v>
      </c>
      <c r="D31" s="1" t="s">
        <v>144</v>
      </c>
      <c r="E31" s="1" t="s">
        <v>77</v>
      </c>
      <c r="F31" s="1" t="s">
        <v>94</v>
      </c>
      <c r="G31" s="1" t="s">
        <v>63</v>
      </c>
      <c r="H31" s="1" t="s">
        <v>64</v>
      </c>
      <c r="I31" s="2">
        <v>40</v>
      </c>
      <c r="J31" s="2">
        <v>37.69</v>
      </c>
      <c r="K31" s="2">
        <f t="shared" si="0"/>
        <v>16.439999997615814</v>
      </c>
      <c r="L31" s="2">
        <f t="shared" si="1"/>
        <v>0</v>
      </c>
      <c r="P31" s="6">
        <v>6.710000216960907</v>
      </c>
      <c r="Q31" s="5">
        <v>22862.64823924005</v>
      </c>
      <c r="R31" s="7">
        <v>7.619999885559082</v>
      </c>
      <c r="S31" s="5">
        <v>14813.279777526859</v>
      </c>
      <c r="T31" s="8">
        <v>2.1099998950958252</v>
      </c>
      <c r="U31" s="5">
        <v>1231.184938788414</v>
      </c>
      <c r="AL31" s="5" t="str">
        <f t="shared" si="2"/>
        <v/>
      </c>
      <c r="AN31" s="5" t="str">
        <f t="shared" si="3"/>
        <v/>
      </c>
      <c r="AP31" s="5" t="str">
        <f t="shared" si="4"/>
        <v/>
      </c>
      <c r="AS31" s="5">
        <f t="shared" si="6"/>
        <v>38907.11295555532</v>
      </c>
      <c r="AT31" s="11">
        <f t="shared" si="7"/>
        <v>2.0266644727847871</v>
      </c>
      <c r="AU31" s="5">
        <f t="shared" si="8"/>
        <v>2026.6644727847872</v>
      </c>
    </row>
    <row r="32" spans="1:47" x14ac:dyDescent="0.25">
      <c r="A32" s="1" t="s">
        <v>107</v>
      </c>
      <c r="B32" s="1" t="s">
        <v>108</v>
      </c>
      <c r="C32" s="1" t="s">
        <v>109</v>
      </c>
      <c r="D32" s="1" t="s">
        <v>144</v>
      </c>
      <c r="E32" s="1" t="s">
        <v>78</v>
      </c>
      <c r="F32" s="1" t="s">
        <v>94</v>
      </c>
      <c r="G32" s="1" t="s">
        <v>63</v>
      </c>
      <c r="H32" s="1" t="s">
        <v>64</v>
      </c>
      <c r="I32" s="2">
        <v>40</v>
      </c>
      <c r="J32" s="2">
        <v>0.08</v>
      </c>
      <c r="K32" s="2">
        <f t="shared" si="0"/>
        <v>1.9999999552965161E-2</v>
      </c>
      <c r="L32" s="2">
        <f t="shared" si="1"/>
        <v>0</v>
      </c>
      <c r="T32" s="8">
        <v>1.9999999552965161E-2</v>
      </c>
      <c r="U32" s="5">
        <v>11.66999973915517</v>
      </c>
      <c r="AL32" s="5" t="str">
        <f t="shared" si="2"/>
        <v/>
      </c>
      <c r="AN32" s="5" t="str">
        <f t="shared" si="3"/>
        <v/>
      </c>
      <c r="AP32" s="5" t="str">
        <f t="shared" si="4"/>
        <v/>
      </c>
      <c r="AS32" s="5">
        <f t="shared" si="6"/>
        <v>11.66999973915517</v>
      </c>
      <c r="AT32" s="11">
        <f t="shared" si="7"/>
        <v>6.0788817447778541E-4</v>
      </c>
      <c r="AU32" s="5">
        <f t="shared" si="8"/>
        <v>0.60788817447778543</v>
      </c>
    </row>
    <row r="33" spans="1:47" x14ac:dyDescent="0.25">
      <c r="A33" s="1" t="s">
        <v>110</v>
      </c>
      <c r="B33" s="1" t="s">
        <v>108</v>
      </c>
      <c r="C33" s="1" t="s">
        <v>109</v>
      </c>
      <c r="D33" s="1" t="s">
        <v>144</v>
      </c>
      <c r="E33" s="1" t="s">
        <v>77</v>
      </c>
      <c r="F33" s="1" t="s">
        <v>94</v>
      </c>
      <c r="G33" s="1" t="s">
        <v>63</v>
      </c>
      <c r="H33" s="1" t="s">
        <v>64</v>
      </c>
      <c r="I33" s="2">
        <v>40</v>
      </c>
      <c r="J33" s="2">
        <v>0.06</v>
      </c>
      <c r="K33" s="2">
        <f t="shared" si="0"/>
        <v>5.9999998658895493E-2</v>
      </c>
      <c r="L33" s="2">
        <f t="shared" si="1"/>
        <v>0</v>
      </c>
      <c r="P33" s="6">
        <v>4.999999888241291E-2</v>
      </c>
      <c r="Q33" s="5">
        <v>170.36249619210139</v>
      </c>
      <c r="R33" s="7">
        <v>9.9999997764825821E-3</v>
      </c>
      <c r="S33" s="5">
        <v>19.43999956548214</v>
      </c>
      <c r="AL33" s="5" t="str">
        <f t="shared" si="2"/>
        <v/>
      </c>
      <c r="AN33" s="5" t="str">
        <f t="shared" si="3"/>
        <v/>
      </c>
      <c r="AP33" s="5" t="str">
        <f t="shared" si="4"/>
        <v/>
      </c>
      <c r="AS33" s="5">
        <f t="shared" si="6"/>
        <v>189.80249575758353</v>
      </c>
      <c r="AT33" s="11">
        <f t="shared" si="7"/>
        <v>9.8867776552116447E-3</v>
      </c>
      <c r="AU33" s="5">
        <f t="shared" si="8"/>
        <v>9.8867776552116453</v>
      </c>
    </row>
    <row r="34" spans="1:47" x14ac:dyDescent="0.25">
      <c r="A34" s="1" t="s">
        <v>110</v>
      </c>
      <c r="B34" s="1" t="s">
        <v>108</v>
      </c>
      <c r="C34" s="1" t="s">
        <v>109</v>
      </c>
      <c r="D34" s="1" t="s">
        <v>144</v>
      </c>
      <c r="E34" s="1" t="s">
        <v>89</v>
      </c>
      <c r="F34" s="1" t="s">
        <v>94</v>
      </c>
      <c r="G34" s="1" t="s">
        <v>63</v>
      </c>
      <c r="H34" s="1" t="s">
        <v>64</v>
      </c>
      <c r="I34" s="2">
        <v>40</v>
      </c>
      <c r="J34" s="2">
        <v>0.09</v>
      </c>
      <c r="K34" s="2">
        <f t="shared" si="0"/>
        <v>8.0000000074505806E-2</v>
      </c>
      <c r="L34" s="2">
        <f t="shared" si="1"/>
        <v>0</v>
      </c>
      <c r="P34" s="6">
        <v>5.000000074505806E-2</v>
      </c>
      <c r="Q34" s="5">
        <v>170.3625025385991</v>
      </c>
      <c r="R34" s="7">
        <v>1.9999999552965161E-2</v>
      </c>
      <c r="S34" s="5">
        <v>38.879999130964279</v>
      </c>
      <c r="T34" s="8">
        <v>9.9999997764825821E-3</v>
      </c>
      <c r="U34" s="5">
        <v>5.8349998695775867</v>
      </c>
      <c r="AL34" s="5" t="str">
        <f t="shared" si="2"/>
        <v/>
      </c>
      <c r="AN34" s="5" t="str">
        <f t="shared" si="3"/>
        <v/>
      </c>
      <c r="AP34" s="5" t="str">
        <f t="shared" si="4"/>
        <v/>
      </c>
      <c r="AS34" s="5">
        <f t="shared" si="6"/>
        <v>215.07750153914097</v>
      </c>
      <c r="AT34" s="11">
        <f t="shared" si="7"/>
        <v>1.1203348132322787E-2</v>
      </c>
      <c r="AU34" s="5">
        <f t="shared" si="8"/>
        <v>11.203348132322786</v>
      </c>
    </row>
    <row r="35" spans="1:47" x14ac:dyDescent="0.25">
      <c r="A35" s="1" t="s">
        <v>110</v>
      </c>
      <c r="B35" s="1" t="s">
        <v>108</v>
      </c>
      <c r="C35" s="1" t="s">
        <v>109</v>
      </c>
      <c r="D35" s="1" t="s">
        <v>144</v>
      </c>
      <c r="E35" s="1" t="s">
        <v>83</v>
      </c>
      <c r="F35" s="1" t="s">
        <v>94</v>
      </c>
      <c r="G35" s="1" t="s">
        <v>63</v>
      </c>
      <c r="H35" s="1" t="s">
        <v>64</v>
      </c>
      <c r="I35" s="2">
        <v>40</v>
      </c>
      <c r="J35" s="2">
        <v>39.83</v>
      </c>
      <c r="K35" s="2">
        <f t="shared" ref="K35:K72" si="9">SUM(N35,P35,R35,T35,V35,X35,Z35,AB35,AE35,AG35,AI35,AV35,AX35,AZ35,BB35,BD35)</f>
        <v>39.80999955534935</v>
      </c>
      <c r="L35" s="2">
        <f t="shared" ref="L35:L66" si="10">SUM(M35,AD35,AK35,AM35,AO35,AQ35,AR35)</f>
        <v>0</v>
      </c>
      <c r="P35" s="6">
        <v>17.019999504089359</v>
      </c>
      <c r="Q35" s="5">
        <v>57991.393310308456</v>
      </c>
      <c r="R35" s="7">
        <v>22.460000038146969</v>
      </c>
      <c r="S35" s="5">
        <v>43662.240074157708</v>
      </c>
      <c r="T35" s="8">
        <v>0.33000001311302191</v>
      </c>
      <c r="U35" s="5">
        <v>192.55500765144819</v>
      </c>
      <c r="AL35" s="5" t="str">
        <f t="shared" ref="AL35:AL66" si="11">IF(AK35&gt;0,AK35*$AL$1,"")</f>
        <v/>
      </c>
      <c r="AN35" s="5" t="str">
        <f t="shared" ref="AN35:AN66" si="12">IF(AM35&gt;0,AM35*$AN$1,"")</f>
        <v/>
      </c>
      <c r="AP35" s="5" t="str">
        <f t="shared" ref="AP35:AP66" si="13">IF(AO35&gt;0,AO35*$AP$1,"")</f>
        <v/>
      </c>
      <c r="AS35" s="5">
        <f t="shared" si="6"/>
        <v>101846.18839211762</v>
      </c>
      <c r="AT35" s="11">
        <f t="shared" si="7"/>
        <v>5.3051495221101819</v>
      </c>
      <c r="AU35" s="5">
        <f t="shared" si="8"/>
        <v>5305.1495221101823</v>
      </c>
    </row>
    <row r="36" spans="1:47" x14ac:dyDescent="0.25">
      <c r="A36" s="1" t="s">
        <v>111</v>
      </c>
      <c r="B36" s="1" t="s">
        <v>112</v>
      </c>
      <c r="C36" s="1" t="s">
        <v>113</v>
      </c>
      <c r="D36" s="1" t="s">
        <v>146</v>
      </c>
      <c r="E36" s="1" t="s">
        <v>78</v>
      </c>
      <c r="F36" s="1" t="s">
        <v>94</v>
      </c>
      <c r="G36" s="1" t="s">
        <v>63</v>
      </c>
      <c r="H36" s="1" t="s">
        <v>64</v>
      </c>
      <c r="I36" s="2">
        <v>80</v>
      </c>
      <c r="J36" s="2">
        <v>37.82</v>
      </c>
      <c r="K36" s="2">
        <f t="shared" si="9"/>
        <v>1.9999999552965161E-2</v>
      </c>
      <c r="L36" s="2">
        <f t="shared" si="10"/>
        <v>0</v>
      </c>
      <c r="T36" s="8">
        <v>1.9999999552965161E-2</v>
      </c>
      <c r="U36" s="5">
        <v>11.66999973915517</v>
      </c>
      <c r="AL36" s="5" t="str">
        <f t="shared" si="11"/>
        <v/>
      </c>
      <c r="AN36" s="5" t="str">
        <f t="shared" si="12"/>
        <v/>
      </c>
      <c r="AP36" s="5" t="str">
        <f t="shared" si="13"/>
        <v/>
      </c>
      <c r="AS36" s="5">
        <f t="shared" si="6"/>
        <v>11.66999973915517</v>
      </c>
      <c r="AT36" s="11">
        <f t="shared" si="7"/>
        <v>6.0788817447778541E-4</v>
      </c>
      <c r="AU36" s="5">
        <f t="shared" si="8"/>
        <v>0.60788817447778543</v>
      </c>
    </row>
    <row r="37" spans="1:47" x14ac:dyDescent="0.25">
      <c r="A37" s="1" t="s">
        <v>111</v>
      </c>
      <c r="B37" s="1" t="s">
        <v>112</v>
      </c>
      <c r="C37" s="1" t="s">
        <v>113</v>
      </c>
      <c r="D37" s="1" t="s">
        <v>146</v>
      </c>
      <c r="E37" s="1" t="s">
        <v>89</v>
      </c>
      <c r="F37" s="1" t="s">
        <v>94</v>
      </c>
      <c r="G37" s="1" t="s">
        <v>63</v>
      </c>
      <c r="H37" s="1" t="s">
        <v>64</v>
      </c>
      <c r="I37" s="2">
        <v>80</v>
      </c>
      <c r="J37" s="2">
        <v>39.799999999999997</v>
      </c>
      <c r="K37" s="2">
        <f t="shared" si="9"/>
        <v>16.860000163316727</v>
      </c>
      <c r="L37" s="2">
        <f t="shared" si="10"/>
        <v>0</v>
      </c>
      <c r="P37" s="6">
        <v>8.8500002026557922</v>
      </c>
      <c r="Q37" s="5">
        <v>30154.163190498952</v>
      </c>
      <c r="R37" s="7">
        <v>4.4699999094009399</v>
      </c>
      <c r="S37" s="5">
        <v>8689.6798238754272</v>
      </c>
      <c r="T37" s="8">
        <v>3.540000051259995</v>
      </c>
      <c r="U37" s="5">
        <v>2065.5900299102068</v>
      </c>
      <c r="AL37" s="5" t="str">
        <f t="shared" si="11"/>
        <v/>
      </c>
      <c r="AN37" s="5" t="str">
        <f t="shared" si="12"/>
        <v/>
      </c>
      <c r="AP37" s="5" t="str">
        <f t="shared" si="13"/>
        <v/>
      </c>
      <c r="AS37" s="5">
        <f t="shared" si="6"/>
        <v>40909.433044284582</v>
      </c>
      <c r="AT37" s="11">
        <f t="shared" si="7"/>
        <v>2.1309649638442623</v>
      </c>
      <c r="AU37" s="5">
        <f t="shared" si="8"/>
        <v>2130.964963844262</v>
      </c>
    </row>
    <row r="38" spans="1:47" x14ac:dyDescent="0.25">
      <c r="A38" s="1" t="s">
        <v>114</v>
      </c>
      <c r="B38" s="1" t="s">
        <v>115</v>
      </c>
      <c r="C38" s="1" t="s">
        <v>116</v>
      </c>
      <c r="D38" s="1" t="s">
        <v>142</v>
      </c>
      <c r="E38" s="1" t="s">
        <v>88</v>
      </c>
      <c r="F38" s="1" t="s">
        <v>94</v>
      </c>
      <c r="G38" s="1" t="s">
        <v>63</v>
      </c>
      <c r="H38" s="1" t="s">
        <v>64</v>
      </c>
      <c r="I38" s="2">
        <v>80</v>
      </c>
      <c r="J38" s="2">
        <v>38.369999999999997</v>
      </c>
      <c r="K38" s="2">
        <f t="shared" si="9"/>
        <v>0.2199999988079071</v>
      </c>
      <c r="L38" s="2">
        <f t="shared" si="10"/>
        <v>0</v>
      </c>
      <c r="P38" s="6">
        <v>0.2199999988079071</v>
      </c>
      <c r="Q38" s="5">
        <v>749.59499593824148</v>
      </c>
      <c r="AL38" s="5" t="str">
        <f t="shared" si="11"/>
        <v/>
      </c>
      <c r="AN38" s="5" t="str">
        <f t="shared" si="12"/>
        <v/>
      </c>
      <c r="AP38" s="5" t="str">
        <f t="shared" si="13"/>
        <v/>
      </c>
      <c r="AS38" s="5">
        <f t="shared" si="6"/>
        <v>749.59499593824148</v>
      </c>
      <c r="AT38" s="11">
        <f t="shared" si="7"/>
        <v>3.904626768325601E-2</v>
      </c>
      <c r="AU38" s="5">
        <f t="shared" si="8"/>
        <v>39.046267683256012</v>
      </c>
    </row>
    <row r="39" spans="1:47" x14ac:dyDescent="0.25">
      <c r="A39" s="1" t="s">
        <v>117</v>
      </c>
      <c r="B39" s="1" t="s">
        <v>118</v>
      </c>
      <c r="C39" s="1" t="s">
        <v>119</v>
      </c>
      <c r="D39" s="1" t="s">
        <v>142</v>
      </c>
      <c r="E39" s="1" t="s">
        <v>120</v>
      </c>
      <c r="F39" s="1" t="s">
        <v>94</v>
      </c>
      <c r="G39" s="1" t="s">
        <v>63</v>
      </c>
      <c r="H39" s="1" t="s">
        <v>64</v>
      </c>
      <c r="I39" s="2">
        <v>80</v>
      </c>
      <c r="J39" s="2">
        <v>38.11</v>
      </c>
      <c r="K39" s="2">
        <f t="shared" si="9"/>
        <v>38.119999291375279</v>
      </c>
      <c r="L39" s="2">
        <f t="shared" si="10"/>
        <v>0</v>
      </c>
      <c r="N39" s="4">
        <v>6.6500000953674316</v>
      </c>
      <c r="O39" s="5">
        <v>28413.78790748119</v>
      </c>
      <c r="P39" s="6">
        <v>27.019999312236909</v>
      </c>
      <c r="Q39" s="5">
        <v>92063.892656619195</v>
      </c>
      <c r="R39" s="7">
        <v>4.4499998837709427</v>
      </c>
      <c r="S39" s="5">
        <v>8650.7997740507126</v>
      </c>
      <c r="AL39" s="5" t="str">
        <f t="shared" si="11"/>
        <v/>
      </c>
      <c r="AN39" s="5" t="str">
        <f t="shared" si="12"/>
        <v/>
      </c>
      <c r="AP39" s="5" t="str">
        <f t="shared" si="13"/>
        <v/>
      </c>
      <c r="AS39" s="5">
        <f t="shared" si="6"/>
        <v>129128.4803381511</v>
      </c>
      <c r="AT39" s="11">
        <f t="shared" si="7"/>
        <v>6.7262791722677306</v>
      </c>
      <c r="AU39" s="5">
        <f t="shared" si="8"/>
        <v>6726.2791722677312</v>
      </c>
    </row>
    <row r="40" spans="1:47" x14ac:dyDescent="0.25">
      <c r="A40" s="1" t="s">
        <v>117</v>
      </c>
      <c r="B40" s="1" t="s">
        <v>118</v>
      </c>
      <c r="C40" s="1" t="s">
        <v>119</v>
      </c>
      <c r="D40" s="1" t="s">
        <v>142</v>
      </c>
      <c r="E40" s="1" t="s">
        <v>75</v>
      </c>
      <c r="F40" s="1" t="s">
        <v>94</v>
      </c>
      <c r="G40" s="1" t="s">
        <v>63</v>
      </c>
      <c r="H40" s="1" t="s">
        <v>64</v>
      </c>
      <c r="I40" s="2">
        <v>80</v>
      </c>
      <c r="J40" s="2">
        <v>35.979999999999997</v>
      </c>
      <c r="K40" s="2">
        <f t="shared" si="9"/>
        <v>13.969999700784683</v>
      </c>
      <c r="L40" s="2">
        <f t="shared" si="10"/>
        <v>0</v>
      </c>
      <c r="P40" s="6">
        <v>4.6199997961521149</v>
      </c>
      <c r="Q40" s="5">
        <v>15741.49430543929</v>
      </c>
      <c r="R40" s="7">
        <v>9.3499999046325684</v>
      </c>
      <c r="S40" s="5">
        <v>18176.399814605709</v>
      </c>
      <c r="AL40" s="5" t="str">
        <f t="shared" si="11"/>
        <v/>
      </c>
      <c r="AN40" s="5" t="str">
        <f t="shared" si="12"/>
        <v/>
      </c>
      <c r="AP40" s="5" t="str">
        <f t="shared" si="13"/>
        <v/>
      </c>
      <c r="AS40" s="5">
        <f t="shared" si="6"/>
        <v>33917.894120044999</v>
      </c>
      <c r="AT40" s="11">
        <f t="shared" si="7"/>
        <v>1.7667769665483806</v>
      </c>
      <c r="AU40" s="5">
        <f t="shared" si="8"/>
        <v>1766.7769665483806</v>
      </c>
    </row>
    <row r="41" spans="1:47" x14ac:dyDescent="0.25">
      <c r="A41" s="1" t="s">
        <v>117</v>
      </c>
      <c r="B41" s="1" t="s">
        <v>118</v>
      </c>
      <c r="C41" s="1" t="s">
        <v>119</v>
      </c>
      <c r="D41" s="1" t="s">
        <v>142</v>
      </c>
      <c r="E41" s="1" t="s">
        <v>77</v>
      </c>
      <c r="F41" s="1" t="s">
        <v>94</v>
      </c>
      <c r="G41" s="1" t="s">
        <v>63</v>
      </c>
      <c r="H41" s="1" t="s">
        <v>64</v>
      </c>
      <c r="I41" s="2">
        <v>80</v>
      </c>
      <c r="J41" s="2">
        <v>0.08</v>
      </c>
      <c r="K41" s="2">
        <f t="shared" si="9"/>
        <v>3.9999999105930321E-2</v>
      </c>
      <c r="L41" s="2">
        <f t="shared" si="10"/>
        <v>0</v>
      </c>
      <c r="P41" s="6">
        <v>1.9999999552965161E-2</v>
      </c>
      <c r="Q41" s="5">
        <v>68.144998476840556</v>
      </c>
      <c r="R41" s="7">
        <v>1.9999999552965161E-2</v>
      </c>
      <c r="S41" s="5">
        <v>38.879999130964279</v>
      </c>
      <c r="AL41" s="5" t="str">
        <f t="shared" si="11"/>
        <v/>
      </c>
      <c r="AN41" s="5" t="str">
        <f t="shared" si="12"/>
        <v/>
      </c>
      <c r="AP41" s="5" t="str">
        <f t="shared" si="13"/>
        <v/>
      </c>
      <c r="AS41" s="5">
        <f t="shared" si="6"/>
        <v>107.02499760780483</v>
      </c>
      <c r="AT41" s="11">
        <f t="shared" si="7"/>
        <v>5.5749127569395887E-3</v>
      </c>
      <c r="AU41" s="5">
        <f t="shared" si="8"/>
        <v>5.5749127569395887</v>
      </c>
    </row>
    <row r="42" spans="1:47" x14ac:dyDescent="0.25">
      <c r="A42" s="1" t="s">
        <v>117</v>
      </c>
      <c r="B42" s="1" t="s">
        <v>118</v>
      </c>
      <c r="C42" s="1" t="s">
        <v>119</v>
      </c>
      <c r="D42" s="1" t="s">
        <v>142</v>
      </c>
      <c r="E42" s="1" t="s">
        <v>83</v>
      </c>
      <c r="F42" s="1" t="s">
        <v>94</v>
      </c>
      <c r="G42" s="1" t="s">
        <v>63</v>
      </c>
      <c r="H42" s="1" t="s">
        <v>64</v>
      </c>
      <c r="I42" s="2">
        <v>80</v>
      </c>
      <c r="J42" s="2">
        <v>0.09</v>
      </c>
      <c r="K42" s="2">
        <f t="shared" si="9"/>
        <v>7.9999998211860657E-2</v>
      </c>
      <c r="L42" s="2">
        <f t="shared" si="10"/>
        <v>0</v>
      </c>
      <c r="P42" s="6">
        <v>2.999999932944775E-2</v>
      </c>
      <c r="Q42" s="5">
        <v>102.21749771526081</v>
      </c>
      <c r="R42" s="7">
        <v>4.999999888241291E-2</v>
      </c>
      <c r="S42" s="5">
        <v>97.199997827410698</v>
      </c>
      <c r="AL42" s="5" t="str">
        <f t="shared" si="11"/>
        <v/>
      </c>
      <c r="AN42" s="5" t="str">
        <f t="shared" si="12"/>
        <v/>
      </c>
      <c r="AP42" s="5" t="str">
        <f t="shared" si="13"/>
        <v/>
      </c>
      <c r="AS42" s="5">
        <f t="shared" si="6"/>
        <v>199.4174955426715</v>
      </c>
      <c r="AT42" s="11">
        <f t="shared" si="7"/>
        <v>1.0387621253978047E-2</v>
      </c>
      <c r="AU42" s="5">
        <f t="shared" si="8"/>
        <v>10.387621253978047</v>
      </c>
    </row>
    <row r="43" spans="1:47" x14ac:dyDescent="0.25">
      <c r="A43" s="1" t="s">
        <v>121</v>
      </c>
      <c r="B43" s="1" t="s">
        <v>122</v>
      </c>
      <c r="C43" s="1" t="s">
        <v>123</v>
      </c>
      <c r="D43" s="1" t="s">
        <v>142</v>
      </c>
      <c r="E43" s="1" t="s">
        <v>105</v>
      </c>
      <c r="F43" s="1" t="s">
        <v>94</v>
      </c>
      <c r="G43" s="1" t="s">
        <v>63</v>
      </c>
      <c r="H43" s="1" t="s">
        <v>64</v>
      </c>
      <c r="I43" s="2">
        <v>40</v>
      </c>
      <c r="J43" s="2">
        <v>20</v>
      </c>
      <c r="K43" s="2">
        <f t="shared" si="9"/>
        <v>20.020000131800778</v>
      </c>
      <c r="L43" s="2">
        <f t="shared" si="10"/>
        <v>0</v>
      </c>
      <c r="P43" s="6">
        <v>12.39000010862947</v>
      </c>
      <c r="Q43" s="5">
        <v>42215.827870127738</v>
      </c>
      <c r="R43" s="7">
        <v>7.6300000231713057</v>
      </c>
      <c r="S43" s="5">
        <v>14832.72004504502</v>
      </c>
      <c r="AL43" s="5" t="str">
        <f t="shared" si="11"/>
        <v/>
      </c>
      <c r="AN43" s="5" t="str">
        <f t="shared" si="12"/>
        <v/>
      </c>
      <c r="AP43" s="5" t="str">
        <f t="shared" si="13"/>
        <v/>
      </c>
      <c r="AS43" s="5">
        <f t="shared" si="6"/>
        <v>57048.547915172756</v>
      </c>
      <c r="AT43" s="11">
        <f t="shared" si="7"/>
        <v>2.9716485367525274</v>
      </c>
      <c r="AU43" s="5">
        <f t="shared" si="8"/>
        <v>2971.6485367525274</v>
      </c>
    </row>
    <row r="44" spans="1:47" x14ac:dyDescent="0.25">
      <c r="A44" s="1" t="s">
        <v>121</v>
      </c>
      <c r="B44" s="1" t="s">
        <v>122</v>
      </c>
      <c r="C44" s="1" t="s">
        <v>123</v>
      </c>
      <c r="D44" s="1" t="s">
        <v>142</v>
      </c>
      <c r="E44" s="1" t="s">
        <v>106</v>
      </c>
      <c r="F44" s="1" t="s">
        <v>94</v>
      </c>
      <c r="G44" s="1" t="s">
        <v>63</v>
      </c>
      <c r="H44" s="1" t="s">
        <v>64</v>
      </c>
      <c r="I44" s="2">
        <v>40</v>
      </c>
      <c r="J44" s="2">
        <v>19.579999999999998</v>
      </c>
      <c r="K44" s="2">
        <f t="shared" si="9"/>
        <v>19.580000016838312</v>
      </c>
      <c r="L44" s="2">
        <f t="shared" si="10"/>
        <v>0</v>
      </c>
      <c r="P44" s="6">
        <v>12</v>
      </c>
      <c r="Q44" s="5">
        <v>40887</v>
      </c>
      <c r="R44" s="7">
        <v>7.5800000168383121</v>
      </c>
      <c r="S44" s="5">
        <v>14735.520032733681</v>
      </c>
      <c r="AL44" s="5" t="str">
        <f t="shared" si="11"/>
        <v/>
      </c>
      <c r="AN44" s="5" t="str">
        <f t="shared" si="12"/>
        <v/>
      </c>
      <c r="AP44" s="5" t="str">
        <f t="shared" si="13"/>
        <v/>
      </c>
      <c r="AS44" s="5">
        <f t="shared" si="6"/>
        <v>55622.520032733679</v>
      </c>
      <c r="AT44" s="11">
        <f t="shared" si="7"/>
        <v>2.8973670024263694</v>
      </c>
      <c r="AU44" s="5">
        <f t="shared" si="8"/>
        <v>2897.3670024263697</v>
      </c>
    </row>
    <row r="45" spans="1:47" x14ac:dyDescent="0.25">
      <c r="A45" s="1" t="s">
        <v>121</v>
      </c>
      <c r="B45" s="1" t="s">
        <v>122</v>
      </c>
      <c r="C45" s="1" t="s">
        <v>123</v>
      </c>
      <c r="D45" s="1" t="s">
        <v>142</v>
      </c>
      <c r="E45" s="1" t="s">
        <v>83</v>
      </c>
      <c r="F45" s="1" t="s">
        <v>94</v>
      </c>
      <c r="G45" s="1" t="s">
        <v>63</v>
      </c>
      <c r="H45" s="1" t="s">
        <v>64</v>
      </c>
      <c r="I45" s="2">
        <v>40</v>
      </c>
      <c r="J45" s="2">
        <v>0.03</v>
      </c>
      <c r="K45" s="2">
        <f t="shared" si="9"/>
        <v>2.9999999329447743E-2</v>
      </c>
      <c r="L45" s="2">
        <f t="shared" si="10"/>
        <v>0</v>
      </c>
      <c r="P45" s="6">
        <v>1.9999999552965161E-2</v>
      </c>
      <c r="Q45" s="5">
        <v>68.144998476840556</v>
      </c>
      <c r="R45" s="7">
        <v>9.9999997764825821E-3</v>
      </c>
      <c r="S45" s="5">
        <v>19.43999956548214</v>
      </c>
      <c r="AL45" s="5" t="str">
        <f t="shared" si="11"/>
        <v/>
      </c>
      <c r="AN45" s="5" t="str">
        <f t="shared" si="12"/>
        <v/>
      </c>
      <c r="AP45" s="5" t="str">
        <f t="shared" si="13"/>
        <v/>
      </c>
      <c r="AS45" s="5">
        <f t="shared" si="6"/>
        <v>87.584998042322695</v>
      </c>
      <c r="AT45" s="11">
        <f t="shared" si="7"/>
        <v>4.5622866976552569E-3</v>
      </c>
      <c r="AU45" s="5">
        <f t="shared" si="8"/>
        <v>4.5622866976552574</v>
      </c>
    </row>
    <row r="46" spans="1:47" x14ac:dyDescent="0.25">
      <c r="A46" s="1" t="s">
        <v>124</v>
      </c>
      <c r="B46" s="1" t="s">
        <v>122</v>
      </c>
      <c r="C46" s="1" t="s">
        <v>123</v>
      </c>
      <c r="D46" s="1" t="s">
        <v>142</v>
      </c>
      <c r="E46" s="1" t="s">
        <v>120</v>
      </c>
      <c r="F46" s="1" t="s">
        <v>94</v>
      </c>
      <c r="G46" s="1" t="s">
        <v>63</v>
      </c>
      <c r="H46" s="1" t="s">
        <v>64</v>
      </c>
      <c r="I46" s="2">
        <v>80</v>
      </c>
      <c r="J46" s="2">
        <v>0.06</v>
      </c>
      <c r="K46" s="2">
        <f t="shared" si="9"/>
        <v>5.9999998658895499E-2</v>
      </c>
      <c r="L46" s="2">
        <f t="shared" si="10"/>
        <v>0</v>
      </c>
      <c r="N46" s="4">
        <v>2.999999932944775E-2</v>
      </c>
      <c r="O46" s="5">
        <v>128.18249713489789</v>
      </c>
      <c r="P46" s="6">
        <v>2.999999932944775E-2</v>
      </c>
      <c r="Q46" s="5">
        <v>102.21749771526081</v>
      </c>
      <c r="AL46" s="5" t="str">
        <f t="shared" si="11"/>
        <v/>
      </c>
      <c r="AN46" s="5" t="str">
        <f t="shared" si="12"/>
        <v/>
      </c>
      <c r="AP46" s="5" t="str">
        <f t="shared" si="13"/>
        <v/>
      </c>
      <c r="AS46" s="5">
        <f t="shared" si="6"/>
        <v>230.39999485015869</v>
      </c>
      <c r="AT46" s="11">
        <f t="shared" si="7"/>
        <v>1.2001494035962451E-2</v>
      </c>
      <c r="AU46" s="5">
        <f t="shared" si="8"/>
        <v>12.001494035962452</v>
      </c>
    </row>
    <row r="47" spans="1:47" x14ac:dyDescent="0.25">
      <c r="A47" s="1" t="s">
        <v>124</v>
      </c>
      <c r="B47" s="1" t="s">
        <v>122</v>
      </c>
      <c r="C47" s="1" t="s">
        <v>123</v>
      </c>
      <c r="D47" s="1" t="s">
        <v>142</v>
      </c>
      <c r="E47" s="1" t="s">
        <v>71</v>
      </c>
      <c r="F47" s="1" t="s">
        <v>94</v>
      </c>
      <c r="G47" s="1" t="s">
        <v>63</v>
      </c>
      <c r="H47" s="1" t="s">
        <v>64</v>
      </c>
      <c r="I47" s="2">
        <v>80</v>
      </c>
      <c r="J47" s="2">
        <v>38.299999999999997</v>
      </c>
      <c r="K47" s="2">
        <f t="shared" si="9"/>
        <v>38.299999440088868</v>
      </c>
      <c r="L47" s="2">
        <f t="shared" si="10"/>
        <v>0</v>
      </c>
      <c r="N47" s="4">
        <v>9.5999999046325684</v>
      </c>
      <c r="O47" s="5">
        <v>41018.399592518806</v>
      </c>
      <c r="P47" s="6">
        <v>11.52999986149371</v>
      </c>
      <c r="Q47" s="5">
        <v>39285.592028074432</v>
      </c>
      <c r="R47" s="7">
        <v>17.16999967396259</v>
      </c>
      <c r="S47" s="5">
        <v>33378.479366183281</v>
      </c>
      <c r="AL47" s="5" t="str">
        <f t="shared" si="11"/>
        <v/>
      </c>
      <c r="AN47" s="5" t="str">
        <f t="shared" si="12"/>
        <v/>
      </c>
      <c r="AP47" s="5" t="str">
        <f t="shared" si="13"/>
        <v/>
      </c>
      <c r="AS47" s="5">
        <f t="shared" si="6"/>
        <v>113682.47098677652</v>
      </c>
      <c r="AT47" s="11">
        <f t="shared" si="7"/>
        <v>5.9216993404387352</v>
      </c>
      <c r="AU47" s="5">
        <f t="shared" si="8"/>
        <v>5921.6993404387349</v>
      </c>
    </row>
    <row r="48" spans="1:47" x14ac:dyDescent="0.25">
      <c r="A48" s="1" t="s">
        <v>124</v>
      </c>
      <c r="B48" s="1" t="s">
        <v>122</v>
      </c>
      <c r="C48" s="1" t="s">
        <v>123</v>
      </c>
      <c r="D48" s="1" t="s">
        <v>142</v>
      </c>
      <c r="E48" s="1" t="s">
        <v>105</v>
      </c>
      <c r="F48" s="1" t="s">
        <v>94</v>
      </c>
      <c r="G48" s="1" t="s">
        <v>63</v>
      </c>
      <c r="H48" s="1" t="s">
        <v>64</v>
      </c>
      <c r="I48" s="2">
        <v>80</v>
      </c>
      <c r="J48" s="2">
        <v>0.09</v>
      </c>
      <c r="K48" s="2">
        <f t="shared" si="9"/>
        <v>6.9999998435378075E-2</v>
      </c>
      <c r="L48" s="2">
        <f t="shared" si="10"/>
        <v>0</v>
      </c>
      <c r="P48" s="6">
        <v>3.9999999105930328E-2</v>
      </c>
      <c r="Q48" s="5">
        <v>136.28999695368111</v>
      </c>
      <c r="R48" s="7">
        <v>2.999999932944775E-2</v>
      </c>
      <c r="S48" s="5">
        <v>58.319998696446419</v>
      </c>
      <c r="AL48" s="5" t="str">
        <f t="shared" si="11"/>
        <v/>
      </c>
      <c r="AN48" s="5" t="str">
        <f t="shared" si="12"/>
        <v/>
      </c>
      <c r="AP48" s="5" t="str">
        <f t="shared" si="13"/>
        <v/>
      </c>
      <c r="AS48" s="5">
        <f t="shared" si="6"/>
        <v>194.60999565012753</v>
      </c>
      <c r="AT48" s="11">
        <f t="shared" si="7"/>
        <v>1.0137199454594846E-2</v>
      </c>
      <c r="AU48" s="5">
        <f t="shared" si="8"/>
        <v>10.137199454594846</v>
      </c>
    </row>
    <row r="49" spans="1:47" x14ac:dyDescent="0.25">
      <c r="A49" s="1" t="s">
        <v>124</v>
      </c>
      <c r="B49" s="1" t="s">
        <v>122</v>
      </c>
      <c r="C49" s="1" t="s">
        <v>123</v>
      </c>
      <c r="D49" s="1" t="s">
        <v>142</v>
      </c>
      <c r="E49" s="1" t="s">
        <v>106</v>
      </c>
      <c r="F49" s="1" t="s">
        <v>94</v>
      </c>
      <c r="G49" s="1" t="s">
        <v>63</v>
      </c>
      <c r="H49" s="1" t="s">
        <v>64</v>
      </c>
      <c r="I49" s="2">
        <v>80</v>
      </c>
      <c r="J49" s="2">
        <v>0.08</v>
      </c>
      <c r="K49" s="2">
        <f t="shared" si="9"/>
        <v>7.9999998211860657E-2</v>
      </c>
      <c r="L49" s="2">
        <f t="shared" si="10"/>
        <v>0</v>
      </c>
      <c r="P49" s="6">
        <v>1.9999999552965161E-2</v>
      </c>
      <c r="Q49" s="5">
        <v>68.144998476840556</v>
      </c>
      <c r="R49" s="7">
        <v>5.9999998658895493E-2</v>
      </c>
      <c r="S49" s="5">
        <v>116.63999739289279</v>
      </c>
      <c r="AL49" s="5" t="str">
        <f t="shared" si="11"/>
        <v/>
      </c>
      <c r="AN49" s="5" t="str">
        <f t="shared" si="12"/>
        <v/>
      </c>
      <c r="AP49" s="5" t="str">
        <f t="shared" si="13"/>
        <v/>
      </c>
      <c r="AS49" s="5">
        <f t="shared" si="6"/>
        <v>184.78499586973334</v>
      </c>
      <c r="AT49" s="11">
        <f t="shared" si="7"/>
        <v>9.6254169940769123E-3</v>
      </c>
      <c r="AU49" s="5">
        <f t="shared" si="8"/>
        <v>9.6254169940769128</v>
      </c>
    </row>
    <row r="50" spans="1:47" x14ac:dyDescent="0.25">
      <c r="A50" s="1" t="s">
        <v>124</v>
      </c>
      <c r="B50" s="1" t="s">
        <v>122</v>
      </c>
      <c r="C50" s="1" t="s">
        <v>123</v>
      </c>
      <c r="D50" s="1" t="s">
        <v>142</v>
      </c>
      <c r="E50" s="1" t="s">
        <v>61</v>
      </c>
      <c r="F50" s="1" t="s">
        <v>94</v>
      </c>
      <c r="G50" s="1" t="s">
        <v>63</v>
      </c>
      <c r="H50" s="1" t="s">
        <v>64</v>
      </c>
      <c r="I50" s="2">
        <v>80</v>
      </c>
      <c r="J50" s="2">
        <v>37.659999999999997</v>
      </c>
      <c r="K50" s="2">
        <f t="shared" si="9"/>
        <v>35.589999854564667</v>
      </c>
      <c r="L50" s="2">
        <f t="shared" si="10"/>
        <v>0</v>
      </c>
      <c r="P50" s="6">
        <v>14.840000152587891</v>
      </c>
      <c r="Q50" s="5">
        <v>50563.59051990509</v>
      </c>
      <c r="R50" s="7">
        <v>20.319999694824219</v>
      </c>
      <c r="S50" s="5">
        <v>39502.079406738281</v>
      </c>
      <c r="T50" s="8">
        <v>0.43000000715255737</v>
      </c>
      <c r="U50" s="5">
        <v>250.9050041735172</v>
      </c>
      <c r="AL50" s="5" t="str">
        <f t="shared" si="11"/>
        <v/>
      </c>
      <c r="AN50" s="5" t="str">
        <f t="shared" si="12"/>
        <v/>
      </c>
      <c r="AP50" s="5" t="str">
        <f t="shared" si="13"/>
        <v/>
      </c>
      <c r="AS50" s="5">
        <f t="shared" si="6"/>
        <v>90316.574930816889</v>
      </c>
      <c r="AT50" s="11">
        <f t="shared" si="7"/>
        <v>4.7045740434399494</v>
      </c>
      <c r="AU50" s="5">
        <f t="shared" si="8"/>
        <v>4704.5740434399495</v>
      </c>
    </row>
    <row r="51" spans="1:47" x14ac:dyDescent="0.25">
      <c r="A51" s="1" t="s">
        <v>125</v>
      </c>
      <c r="B51" s="1" t="s">
        <v>126</v>
      </c>
      <c r="C51" s="1" t="s">
        <v>127</v>
      </c>
      <c r="D51" s="1" t="s">
        <v>142</v>
      </c>
      <c r="E51" s="1" t="s">
        <v>83</v>
      </c>
      <c r="F51" s="1" t="s">
        <v>128</v>
      </c>
      <c r="G51" s="1" t="s">
        <v>63</v>
      </c>
      <c r="H51" s="1" t="s">
        <v>64</v>
      </c>
      <c r="I51" s="2">
        <v>80</v>
      </c>
      <c r="J51" s="2">
        <v>0.06</v>
      </c>
      <c r="K51" s="2">
        <f t="shared" si="9"/>
        <v>1.9999999552965164E-2</v>
      </c>
      <c r="L51" s="2">
        <f t="shared" si="10"/>
        <v>0</v>
      </c>
      <c r="P51" s="6">
        <v>9.9999997764825821E-3</v>
      </c>
      <c r="Q51" s="5">
        <v>34.072499238420278</v>
      </c>
      <c r="R51" s="7">
        <v>9.9999997764825821E-3</v>
      </c>
      <c r="S51" s="5">
        <v>19.43999956548214</v>
      </c>
      <c r="AL51" s="5" t="str">
        <f t="shared" si="11"/>
        <v/>
      </c>
      <c r="AN51" s="5" t="str">
        <f t="shared" si="12"/>
        <v/>
      </c>
      <c r="AP51" s="5" t="str">
        <f t="shared" si="13"/>
        <v/>
      </c>
      <c r="AS51" s="5">
        <f t="shared" si="6"/>
        <v>53.512498803902417</v>
      </c>
      <c r="AT51" s="11">
        <f t="shared" si="7"/>
        <v>2.7874563784697944E-3</v>
      </c>
      <c r="AU51" s="5">
        <f t="shared" si="8"/>
        <v>2.7874563784697943</v>
      </c>
    </row>
    <row r="52" spans="1:47" x14ac:dyDescent="0.25">
      <c r="A52" s="1" t="s">
        <v>125</v>
      </c>
      <c r="B52" s="1" t="s">
        <v>126</v>
      </c>
      <c r="C52" s="1" t="s">
        <v>127</v>
      </c>
      <c r="D52" s="1" t="s">
        <v>142</v>
      </c>
      <c r="E52" s="1" t="s">
        <v>105</v>
      </c>
      <c r="F52" s="1" t="s">
        <v>128</v>
      </c>
      <c r="G52" s="1" t="s">
        <v>63</v>
      </c>
      <c r="H52" s="1" t="s">
        <v>64</v>
      </c>
      <c r="I52" s="2">
        <v>80</v>
      </c>
      <c r="J52" s="2">
        <v>39.72</v>
      </c>
      <c r="K52" s="2">
        <f t="shared" si="9"/>
        <v>5.9999998658895499E-2</v>
      </c>
      <c r="L52" s="2">
        <f t="shared" si="10"/>
        <v>0</v>
      </c>
      <c r="P52" s="6">
        <v>2.999999932944775E-2</v>
      </c>
      <c r="Q52" s="5">
        <v>102.21749771526081</v>
      </c>
      <c r="R52" s="7">
        <v>2.999999932944775E-2</v>
      </c>
      <c r="S52" s="5">
        <v>58.319998696446419</v>
      </c>
      <c r="AL52" s="5" t="str">
        <f t="shared" si="11"/>
        <v/>
      </c>
      <c r="AN52" s="5" t="str">
        <f t="shared" si="12"/>
        <v/>
      </c>
      <c r="AP52" s="5" t="str">
        <f t="shared" si="13"/>
        <v/>
      </c>
      <c r="AS52" s="5">
        <f t="shared" si="6"/>
        <v>160.53749641170722</v>
      </c>
      <c r="AT52" s="11">
        <f t="shared" si="7"/>
        <v>8.3623691354093813E-3</v>
      </c>
      <c r="AU52" s="5">
        <f t="shared" si="8"/>
        <v>8.3623691354093808</v>
      </c>
    </row>
    <row r="53" spans="1:47" x14ac:dyDescent="0.25">
      <c r="A53" s="1" t="s">
        <v>125</v>
      </c>
      <c r="B53" s="1" t="s">
        <v>126</v>
      </c>
      <c r="C53" s="1" t="s">
        <v>127</v>
      </c>
      <c r="D53" s="1" t="s">
        <v>142</v>
      </c>
      <c r="E53" s="1" t="s">
        <v>93</v>
      </c>
      <c r="F53" s="1" t="s">
        <v>128</v>
      </c>
      <c r="G53" s="1" t="s">
        <v>63</v>
      </c>
      <c r="H53" s="1" t="s">
        <v>64</v>
      </c>
      <c r="I53" s="2">
        <v>80</v>
      </c>
      <c r="J53" s="2">
        <v>0.08</v>
      </c>
      <c r="K53" s="2">
        <f t="shared" si="9"/>
        <v>1.9999999552965161E-2</v>
      </c>
      <c r="L53" s="2">
        <f t="shared" si="10"/>
        <v>0</v>
      </c>
      <c r="R53" s="7">
        <v>1.9999999552965161E-2</v>
      </c>
      <c r="S53" s="5">
        <v>38.879999130964279</v>
      </c>
      <c r="AL53" s="5" t="str">
        <f t="shared" si="11"/>
        <v/>
      </c>
      <c r="AN53" s="5" t="str">
        <f t="shared" si="12"/>
        <v/>
      </c>
      <c r="AP53" s="5" t="str">
        <f t="shared" si="13"/>
        <v/>
      </c>
      <c r="AS53" s="5">
        <f t="shared" si="6"/>
        <v>38.879999130964279</v>
      </c>
      <c r="AT53" s="11">
        <f t="shared" si="7"/>
        <v>2.0252521185686635E-3</v>
      </c>
      <c r="AU53" s="5">
        <f t="shared" si="8"/>
        <v>2.0252521185686634</v>
      </c>
    </row>
    <row r="54" spans="1:47" x14ac:dyDescent="0.25">
      <c r="A54" s="1" t="s">
        <v>129</v>
      </c>
      <c r="B54" s="1" t="s">
        <v>126</v>
      </c>
      <c r="C54" s="1" t="s">
        <v>127</v>
      </c>
      <c r="D54" s="1" t="s">
        <v>142</v>
      </c>
      <c r="E54" s="1" t="s">
        <v>95</v>
      </c>
      <c r="F54" s="1" t="s">
        <v>128</v>
      </c>
      <c r="G54" s="1" t="s">
        <v>63</v>
      </c>
      <c r="H54" s="1" t="s">
        <v>64</v>
      </c>
      <c r="I54" s="2">
        <v>70</v>
      </c>
      <c r="J54" s="2">
        <v>0.06</v>
      </c>
      <c r="K54" s="2">
        <f t="shared" si="9"/>
        <v>3.9999999105930328E-2</v>
      </c>
      <c r="L54" s="2">
        <f t="shared" si="10"/>
        <v>0</v>
      </c>
      <c r="P54" s="6">
        <v>2.999999932944775E-2</v>
      </c>
      <c r="Q54" s="5">
        <v>102.21749771526081</v>
      </c>
      <c r="R54" s="7">
        <v>9.9999997764825821E-3</v>
      </c>
      <c r="S54" s="5">
        <v>19.43999956548214</v>
      </c>
      <c r="AL54" s="5" t="str">
        <f t="shared" si="11"/>
        <v/>
      </c>
      <c r="AN54" s="5" t="str">
        <f t="shared" si="12"/>
        <v/>
      </c>
      <c r="AP54" s="5" t="str">
        <f t="shared" si="13"/>
        <v/>
      </c>
      <c r="AS54" s="5">
        <f t="shared" si="6"/>
        <v>121.65749728074294</v>
      </c>
      <c r="AT54" s="11">
        <f t="shared" si="7"/>
        <v>6.3371170168407187E-3</v>
      </c>
      <c r="AU54" s="5">
        <f t="shared" si="8"/>
        <v>6.3371170168407183</v>
      </c>
    </row>
    <row r="55" spans="1:47" x14ac:dyDescent="0.25">
      <c r="A55" s="1" t="s">
        <v>129</v>
      </c>
      <c r="B55" s="1" t="s">
        <v>126</v>
      </c>
      <c r="C55" s="1" t="s">
        <v>127</v>
      </c>
      <c r="D55" s="1" t="s">
        <v>142</v>
      </c>
      <c r="E55" s="1" t="s">
        <v>99</v>
      </c>
      <c r="F55" s="1" t="s">
        <v>128</v>
      </c>
      <c r="G55" s="1" t="s">
        <v>63</v>
      </c>
      <c r="H55" s="1" t="s">
        <v>64</v>
      </c>
      <c r="I55" s="2">
        <v>70</v>
      </c>
      <c r="J55" s="2">
        <v>31.16</v>
      </c>
      <c r="K55" s="2">
        <f t="shared" si="9"/>
        <v>3.9800000190734868</v>
      </c>
      <c r="L55" s="2">
        <f t="shared" si="10"/>
        <v>0</v>
      </c>
      <c r="P55" s="6">
        <v>2</v>
      </c>
      <c r="Q55" s="5">
        <v>6814.5</v>
      </c>
      <c r="R55" s="7">
        <v>1.370000004768372</v>
      </c>
      <c r="S55" s="5">
        <v>2663.2800092697139</v>
      </c>
      <c r="T55" s="8">
        <v>0.61000001430511475</v>
      </c>
      <c r="U55" s="5">
        <v>355.93500834703451</v>
      </c>
      <c r="AL55" s="5" t="str">
        <f t="shared" si="11"/>
        <v/>
      </c>
      <c r="AN55" s="5" t="str">
        <f t="shared" si="12"/>
        <v/>
      </c>
      <c r="AP55" s="5" t="str">
        <f t="shared" si="13"/>
        <v/>
      </c>
      <c r="AS55" s="5">
        <f t="shared" si="6"/>
        <v>9833.7150176167488</v>
      </c>
      <c r="AT55" s="11">
        <f t="shared" si="7"/>
        <v>0.5122364356476482</v>
      </c>
      <c r="AU55" s="5">
        <f t="shared" si="8"/>
        <v>512.23643564764814</v>
      </c>
    </row>
    <row r="56" spans="1:47" x14ac:dyDescent="0.25">
      <c r="A56" s="1" t="s">
        <v>130</v>
      </c>
      <c r="B56" s="1" t="s">
        <v>118</v>
      </c>
      <c r="C56" s="1" t="s">
        <v>119</v>
      </c>
      <c r="D56" s="1" t="s">
        <v>142</v>
      </c>
      <c r="E56" s="1" t="s">
        <v>89</v>
      </c>
      <c r="F56" s="1" t="s">
        <v>128</v>
      </c>
      <c r="G56" s="1" t="s">
        <v>63</v>
      </c>
      <c r="H56" s="1" t="s">
        <v>64</v>
      </c>
      <c r="I56" s="2">
        <v>76.98</v>
      </c>
      <c r="J56" s="2">
        <v>0.08</v>
      </c>
      <c r="K56" s="2">
        <f t="shared" si="9"/>
        <v>4.9999998882412904E-2</v>
      </c>
      <c r="L56" s="2">
        <f t="shared" si="10"/>
        <v>0</v>
      </c>
      <c r="P56" s="6">
        <v>1.9999999552965161E-2</v>
      </c>
      <c r="Q56" s="5">
        <v>68.144998476840556</v>
      </c>
      <c r="R56" s="7">
        <v>1.9999999552965161E-2</v>
      </c>
      <c r="S56" s="5">
        <v>38.879999130964279</v>
      </c>
      <c r="T56" s="8">
        <v>9.9999997764825821E-3</v>
      </c>
      <c r="U56" s="5">
        <v>5.8349998695775867</v>
      </c>
      <c r="AL56" s="5" t="str">
        <f t="shared" si="11"/>
        <v/>
      </c>
      <c r="AN56" s="5" t="str">
        <f t="shared" si="12"/>
        <v/>
      </c>
      <c r="AP56" s="5" t="str">
        <f t="shared" si="13"/>
        <v/>
      </c>
      <c r="AS56" s="5">
        <f t="shared" si="6"/>
        <v>112.85999747738242</v>
      </c>
      <c r="AT56" s="11">
        <f t="shared" si="7"/>
        <v>5.8788568441784815E-3</v>
      </c>
      <c r="AU56" s="5">
        <f t="shared" si="8"/>
        <v>5.8788568441784816</v>
      </c>
    </row>
    <row r="57" spans="1:47" x14ac:dyDescent="0.25">
      <c r="A57" s="1" t="s">
        <v>130</v>
      </c>
      <c r="B57" s="1" t="s">
        <v>118</v>
      </c>
      <c r="C57" s="1" t="s">
        <v>119</v>
      </c>
      <c r="D57" s="1" t="s">
        <v>142</v>
      </c>
      <c r="E57" s="1" t="s">
        <v>83</v>
      </c>
      <c r="F57" s="1" t="s">
        <v>128</v>
      </c>
      <c r="G57" s="1" t="s">
        <v>63</v>
      </c>
      <c r="H57" s="1" t="s">
        <v>64</v>
      </c>
      <c r="I57" s="2">
        <v>76.98</v>
      </c>
      <c r="J57" s="2">
        <v>39.79</v>
      </c>
      <c r="K57" s="2">
        <f t="shared" si="9"/>
        <v>3.5099999010562897</v>
      </c>
      <c r="L57" s="2">
        <f t="shared" si="10"/>
        <v>0</v>
      </c>
      <c r="P57" s="6">
        <v>0.4699999988079071</v>
      </c>
      <c r="Q57" s="5">
        <v>1601.407495938241</v>
      </c>
      <c r="R57" s="7">
        <v>2.1099998950958252</v>
      </c>
      <c r="S57" s="5">
        <v>4101.8397960662842</v>
      </c>
      <c r="T57" s="8">
        <v>0.93000000715255737</v>
      </c>
      <c r="U57" s="5">
        <v>542.65500417351723</v>
      </c>
      <c r="AL57" s="5" t="str">
        <f t="shared" si="11"/>
        <v/>
      </c>
      <c r="AN57" s="5" t="str">
        <f t="shared" si="12"/>
        <v/>
      </c>
      <c r="AP57" s="5" t="str">
        <f t="shared" si="13"/>
        <v/>
      </c>
      <c r="AS57" s="5">
        <f t="shared" si="6"/>
        <v>6245.9022961780429</v>
      </c>
      <c r="AT57" s="11">
        <f t="shared" si="7"/>
        <v>0.32534792027897186</v>
      </c>
      <c r="AU57" s="5">
        <f t="shared" si="8"/>
        <v>325.34792027897186</v>
      </c>
    </row>
    <row r="58" spans="1:47" x14ac:dyDescent="0.25">
      <c r="A58" s="1" t="s">
        <v>131</v>
      </c>
      <c r="B58" s="1" t="s">
        <v>126</v>
      </c>
      <c r="C58" s="1" t="s">
        <v>127</v>
      </c>
      <c r="D58" s="1" t="s">
        <v>142</v>
      </c>
      <c r="E58" s="1" t="s">
        <v>78</v>
      </c>
      <c r="F58" s="1" t="s">
        <v>128</v>
      </c>
      <c r="G58" s="1" t="s">
        <v>63</v>
      </c>
      <c r="H58" s="1" t="s">
        <v>64</v>
      </c>
      <c r="I58" s="2">
        <v>80</v>
      </c>
      <c r="J58" s="2">
        <v>37.67</v>
      </c>
      <c r="K58" s="2">
        <f t="shared" si="9"/>
        <v>12.63999992609024</v>
      </c>
      <c r="L58" s="2">
        <f t="shared" si="10"/>
        <v>0</v>
      </c>
      <c r="P58" s="6">
        <v>0.41999998688697809</v>
      </c>
      <c r="Q58" s="5">
        <v>1431.0449553206561</v>
      </c>
      <c r="R58" s="7">
        <v>9.8299999237060547</v>
      </c>
      <c r="S58" s="5">
        <v>19109.51985168457</v>
      </c>
      <c r="T58" s="8">
        <v>2.3900000154972081</v>
      </c>
      <c r="U58" s="5">
        <v>1394.5650090426211</v>
      </c>
      <c r="AL58" s="5" t="str">
        <f t="shared" si="11"/>
        <v/>
      </c>
      <c r="AN58" s="5" t="str">
        <f t="shared" si="12"/>
        <v/>
      </c>
      <c r="AP58" s="5" t="str">
        <f t="shared" si="13"/>
        <v/>
      </c>
      <c r="AS58" s="5">
        <f t="shared" si="6"/>
        <v>21935.129816047847</v>
      </c>
      <c r="AT58" s="11">
        <f t="shared" si="7"/>
        <v>1.1425969424893807</v>
      </c>
      <c r="AU58" s="5">
        <f t="shared" si="8"/>
        <v>1142.5969424893808</v>
      </c>
    </row>
    <row r="59" spans="1:47" x14ac:dyDescent="0.25">
      <c r="A59" s="1" t="s">
        <v>131</v>
      </c>
      <c r="B59" s="1" t="s">
        <v>126</v>
      </c>
      <c r="C59" s="1" t="s">
        <v>127</v>
      </c>
      <c r="D59" s="1" t="s">
        <v>142</v>
      </c>
      <c r="E59" s="1" t="s">
        <v>87</v>
      </c>
      <c r="F59" s="1" t="s">
        <v>128</v>
      </c>
      <c r="G59" s="1" t="s">
        <v>63</v>
      </c>
      <c r="H59" s="1" t="s">
        <v>64</v>
      </c>
      <c r="I59" s="2">
        <v>80</v>
      </c>
      <c r="J59" s="2">
        <v>35.97</v>
      </c>
      <c r="K59" s="2">
        <f t="shared" si="9"/>
        <v>27.80000022426248</v>
      </c>
      <c r="L59" s="2">
        <f t="shared" si="10"/>
        <v>0.46000000834465032</v>
      </c>
      <c r="P59" s="6">
        <v>3.7199999690055852</v>
      </c>
      <c r="Q59" s="5">
        <v>12674.96989439428</v>
      </c>
      <c r="R59" s="7">
        <v>16.3400002270937</v>
      </c>
      <c r="S59" s="5">
        <v>31764.96044147015</v>
      </c>
      <c r="T59" s="8">
        <v>7.7400000281631947</v>
      </c>
      <c r="U59" s="5">
        <v>4516.2900164332241</v>
      </c>
      <c r="AL59" s="5" t="str">
        <f t="shared" si="11"/>
        <v/>
      </c>
      <c r="AN59" s="5" t="str">
        <f t="shared" si="12"/>
        <v/>
      </c>
      <c r="AP59" s="5" t="str">
        <f t="shared" si="13"/>
        <v/>
      </c>
      <c r="AR59" s="2">
        <v>0.46000000834465032</v>
      </c>
      <c r="AS59" s="5">
        <f t="shared" si="6"/>
        <v>48956.220352297656</v>
      </c>
      <c r="AT59" s="11">
        <f t="shared" si="7"/>
        <v>2.5501206584812524</v>
      </c>
      <c r="AU59" s="5">
        <f t="shared" si="8"/>
        <v>2550.1206584812521</v>
      </c>
    </row>
    <row r="60" spans="1:47" x14ac:dyDescent="0.25">
      <c r="A60" s="1" t="s">
        <v>132</v>
      </c>
      <c r="B60" s="1" t="s">
        <v>133</v>
      </c>
      <c r="C60" s="1" t="s">
        <v>134</v>
      </c>
      <c r="D60" s="1" t="s">
        <v>150</v>
      </c>
      <c r="E60" s="1" t="s">
        <v>88</v>
      </c>
      <c r="F60" s="1" t="s">
        <v>128</v>
      </c>
      <c r="G60" s="1" t="s">
        <v>63</v>
      </c>
      <c r="H60" s="1" t="s">
        <v>64</v>
      </c>
      <c r="I60" s="2">
        <v>150</v>
      </c>
      <c r="J60" s="2">
        <v>29.39</v>
      </c>
      <c r="K60" s="2">
        <f t="shared" si="9"/>
        <v>29.399999381974339</v>
      </c>
      <c r="L60" s="2">
        <f t="shared" si="10"/>
        <v>0</v>
      </c>
      <c r="P60" s="6">
        <v>20.62999963760376</v>
      </c>
      <c r="Q60" s="5">
        <v>70291.56626522541</v>
      </c>
      <c r="R60" s="7">
        <v>6.8999997321516284</v>
      </c>
      <c r="S60" s="5">
        <v>13413.59947930276</v>
      </c>
      <c r="T60" s="8">
        <v>1.840000012889504</v>
      </c>
      <c r="U60" s="5">
        <v>1073.6400075210261</v>
      </c>
      <c r="Z60" s="9">
        <v>2.999999932944775E-2</v>
      </c>
      <c r="AA60" s="5">
        <v>7.6972498279530566</v>
      </c>
      <c r="AL60" s="5" t="str">
        <f t="shared" si="11"/>
        <v/>
      </c>
      <c r="AN60" s="5" t="str">
        <f t="shared" si="12"/>
        <v/>
      </c>
      <c r="AP60" s="5" t="str">
        <f t="shared" si="13"/>
        <v/>
      </c>
      <c r="AS60" s="5">
        <f t="shared" si="6"/>
        <v>84786.50300187715</v>
      </c>
      <c r="AT60" s="11">
        <f t="shared" si="7"/>
        <v>4.4165135974456824</v>
      </c>
      <c r="AU60" s="5">
        <f t="shared" si="8"/>
        <v>4416.5135974456825</v>
      </c>
    </row>
    <row r="61" spans="1:47" x14ac:dyDescent="0.25">
      <c r="A61" s="1" t="s">
        <v>132</v>
      </c>
      <c r="B61" s="1" t="s">
        <v>133</v>
      </c>
      <c r="C61" s="1" t="s">
        <v>134</v>
      </c>
      <c r="D61" s="1" t="s">
        <v>150</v>
      </c>
      <c r="E61" s="1" t="s">
        <v>89</v>
      </c>
      <c r="F61" s="1" t="s">
        <v>128</v>
      </c>
      <c r="G61" s="1" t="s">
        <v>63</v>
      </c>
      <c r="H61" s="1" t="s">
        <v>64</v>
      </c>
      <c r="I61" s="2">
        <v>150</v>
      </c>
      <c r="J61" s="2">
        <v>39.630000000000003</v>
      </c>
      <c r="K61" s="2">
        <f t="shared" si="9"/>
        <v>22.3</v>
      </c>
      <c r="L61" s="2">
        <f t="shared" si="10"/>
        <v>0</v>
      </c>
      <c r="P61" s="6">
        <v>6.28</v>
      </c>
      <c r="Q61" s="5">
        <v>21397.530000000013</v>
      </c>
      <c r="R61" s="7">
        <v>14.56</v>
      </c>
      <c r="S61" s="5">
        <v>28304.639999999999</v>
      </c>
      <c r="T61" s="8">
        <v>1.46</v>
      </c>
      <c r="U61" s="5">
        <v>852.005</v>
      </c>
      <c r="AL61" s="5" t="str">
        <f t="shared" si="11"/>
        <v/>
      </c>
      <c r="AN61" s="5" t="str">
        <f t="shared" si="12"/>
        <v/>
      </c>
      <c r="AP61" s="5" t="str">
        <f t="shared" si="13"/>
        <v/>
      </c>
      <c r="AS61" s="5">
        <f t="shared" si="6"/>
        <v>50554.17500000001</v>
      </c>
      <c r="AT61" s="11">
        <f t="shared" si="7"/>
        <v>2.6333578268961677</v>
      </c>
      <c r="AU61" s="5">
        <f t="shared" si="8"/>
        <v>2633.3578268961674</v>
      </c>
    </row>
    <row r="62" spans="1:47" x14ac:dyDescent="0.25">
      <c r="A62" s="1" t="s">
        <v>132</v>
      </c>
      <c r="B62" s="1" t="s">
        <v>133</v>
      </c>
      <c r="C62" s="1" t="s">
        <v>134</v>
      </c>
      <c r="D62" s="1" t="s">
        <v>150</v>
      </c>
      <c r="E62" s="1" t="s">
        <v>93</v>
      </c>
      <c r="F62" s="1" t="s">
        <v>128</v>
      </c>
      <c r="G62" s="1" t="s">
        <v>63</v>
      </c>
      <c r="H62" s="1" t="s">
        <v>64</v>
      </c>
      <c r="I62" s="2">
        <v>150</v>
      </c>
      <c r="J62" s="2">
        <v>39.57</v>
      </c>
      <c r="K62" s="2">
        <f t="shared" si="9"/>
        <v>16.800000339746472</v>
      </c>
      <c r="L62" s="2">
        <f t="shared" si="10"/>
        <v>0</v>
      </c>
      <c r="P62" s="6">
        <v>1.760000020265579</v>
      </c>
      <c r="Q62" s="5">
        <v>5996.7600690498948</v>
      </c>
      <c r="R62" s="7">
        <v>2.7100000381469731</v>
      </c>
      <c r="S62" s="5">
        <v>5268.2400741577148</v>
      </c>
      <c r="T62" s="8">
        <v>12.33000028133392</v>
      </c>
      <c r="U62" s="5">
        <v>7194.5551641583443</v>
      </c>
      <c r="AL62" s="5" t="str">
        <f t="shared" si="11"/>
        <v/>
      </c>
      <c r="AN62" s="5" t="str">
        <f t="shared" si="12"/>
        <v/>
      </c>
      <c r="AP62" s="5" t="str">
        <f t="shared" si="13"/>
        <v/>
      </c>
      <c r="AS62" s="5">
        <f t="shared" si="6"/>
        <v>18459.555307365954</v>
      </c>
      <c r="AT62" s="11">
        <f t="shared" si="7"/>
        <v>0.96155489531131355</v>
      </c>
      <c r="AU62" s="5">
        <f t="shared" si="8"/>
        <v>961.55489531131354</v>
      </c>
    </row>
    <row r="63" spans="1:47" x14ac:dyDescent="0.25">
      <c r="A63" s="1" t="s">
        <v>132</v>
      </c>
      <c r="B63" s="1" t="s">
        <v>133</v>
      </c>
      <c r="C63" s="1" t="s">
        <v>134</v>
      </c>
      <c r="D63" s="1" t="s">
        <v>150</v>
      </c>
      <c r="E63" s="1" t="s">
        <v>95</v>
      </c>
      <c r="F63" s="1" t="s">
        <v>128</v>
      </c>
      <c r="G63" s="1" t="s">
        <v>63</v>
      </c>
      <c r="H63" s="1" t="s">
        <v>64</v>
      </c>
      <c r="I63" s="2">
        <v>150</v>
      </c>
      <c r="J63" s="2">
        <v>37.69</v>
      </c>
      <c r="K63" s="2">
        <f t="shared" si="9"/>
        <v>35.030000157654293</v>
      </c>
      <c r="L63" s="2">
        <f t="shared" si="10"/>
        <v>0</v>
      </c>
      <c r="P63" s="6">
        <v>16.25</v>
      </c>
      <c r="Q63" s="5">
        <v>55367.8125</v>
      </c>
      <c r="R63" s="7">
        <v>10.79000008106232</v>
      </c>
      <c r="S63" s="5">
        <v>20975.76015758514</v>
      </c>
      <c r="T63" s="8">
        <v>7.9900000765919694</v>
      </c>
      <c r="U63" s="5">
        <v>4662.1650446914136</v>
      </c>
      <c r="AL63" s="5" t="str">
        <f t="shared" si="11"/>
        <v/>
      </c>
      <c r="AN63" s="5" t="str">
        <f t="shared" si="12"/>
        <v/>
      </c>
      <c r="AP63" s="5" t="str">
        <f t="shared" si="13"/>
        <v/>
      </c>
      <c r="AS63" s="5">
        <f t="shared" si="6"/>
        <v>81005.737702276558</v>
      </c>
      <c r="AT63" s="11">
        <f t="shared" si="7"/>
        <v>4.2195742171994288</v>
      </c>
      <c r="AU63" s="5">
        <f t="shared" si="8"/>
        <v>4219.5742171994289</v>
      </c>
    </row>
    <row r="64" spans="1:47" x14ac:dyDescent="0.25">
      <c r="A64" s="1" t="s">
        <v>132</v>
      </c>
      <c r="B64" s="1" t="s">
        <v>133</v>
      </c>
      <c r="C64" s="1" t="s">
        <v>134</v>
      </c>
      <c r="D64" s="1" t="s">
        <v>150</v>
      </c>
      <c r="E64" s="1" t="s">
        <v>78</v>
      </c>
      <c r="F64" s="1" t="s">
        <v>128</v>
      </c>
      <c r="G64" s="1" t="s">
        <v>63</v>
      </c>
      <c r="H64" s="1" t="s">
        <v>64</v>
      </c>
      <c r="I64" s="2">
        <v>150</v>
      </c>
      <c r="J64" s="2">
        <v>0.06</v>
      </c>
      <c r="K64" s="2">
        <f t="shared" si="9"/>
        <v>3.9999999105930328E-2</v>
      </c>
      <c r="L64" s="2">
        <f t="shared" si="10"/>
        <v>0</v>
      </c>
      <c r="P64" s="6">
        <v>9.9999997764825821E-3</v>
      </c>
      <c r="Q64" s="5">
        <v>34.072499238420278</v>
      </c>
      <c r="R64" s="7">
        <v>2.999999932944775E-2</v>
      </c>
      <c r="S64" s="5">
        <v>58.319998696446419</v>
      </c>
      <c r="AL64" s="5" t="str">
        <f t="shared" si="11"/>
        <v/>
      </c>
      <c r="AN64" s="5" t="str">
        <f t="shared" si="12"/>
        <v/>
      </c>
      <c r="AP64" s="5" t="str">
        <f t="shared" si="13"/>
        <v/>
      </c>
      <c r="AS64" s="5">
        <f t="shared" si="6"/>
        <v>92.392497934866697</v>
      </c>
      <c r="AT64" s="11">
        <f t="shared" si="7"/>
        <v>4.8127084970384579E-3</v>
      </c>
      <c r="AU64" s="5">
        <f t="shared" si="8"/>
        <v>4.8127084970384582</v>
      </c>
    </row>
    <row r="65" spans="1:57" x14ac:dyDescent="0.25">
      <c r="A65" s="1" t="s">
        <v>132</v>
      </c>
      <c r="B65" s="1" t="s">
        <v>133</v>
      </c>
      <c r="C65" s="1" t="s">
        <v>134</v>
      </c>
      <c r="D65" s="1" t="s">
        <v>150</v>
      </c>
      <c r="E65" s="1" t="s">
        <v>87</v>
      </c>
      <c r="F65" s="1" t="s">
        <v>128</v>
      </c>
      <c r="G65" s="1" t="s">
        <v>63</v>
      </c>
      <c r="H65" s="1" t="s">
        <v>64</v>
      </c>
      <c r="I65" s="2">
        <v>150</v>
      </c>
      <c r="J65" s="2">
        <v>0.03</v>
      </c>
      <c r="K65" s="2">
        <f t="shared" si="9"/>
        <v>3.9999999105930328E-2</v>
      </c>
      <c r="L65" s="2">
        <f t="shared" si="10"/>
        <v>0</v>
      </c>
      <c r="P65" s="6">
        <v>9.9999997764825821E-3</v>
      </c>
      <c r="Q65" s="5">
        <v>34.072499238420278</v>
      </c>
      <c r="R65" s="7">
        <v>9.9999997764825821E-3</v>
      </c>
      <c r="S65" s="5">
        <v>19.43999956548214</v>
      </c>
      <c r="T65" s="8">
        <v>1.9999999552965161E-2</v>
      </c>
      <c r="U65" s="5">
        <v>11.66999973915517</v>
      </c>
      <c r="AL65" s="5" t="str">
        <f t="shared" si="11"/>
        <v/>
      </c>
      <c r="AN65" s="5" t="str">
        <f t="shared" si="12"/>
        <v/>
      </c>
      <c r="AP65" s="5" t="str">
        <f t="shared" si="13"/>
        <v/>
      </c>
      <c r="AS65" s="5">
        <f t="shared" si="6"/>
        <v>65.182498543057591</v>
      </c>
      <c r="AT65" s="11">
        <f t="shared" si="7"/>
        <v>3.3953445529475799E-3</v>
      </c>
      <c r="AU65" s="5">
        <f t="shared" si="8"/>
        <v>3.3953445529475799</v>
      </c>
    </row>
    <row r="66" spans="1:57" x14ac:dyDescent="0.25">
      <c r="A66" s="1" t="s">
        <v>135</v>
      </c>
      <c r="B66" s="1" t="s">
        <v>136</v>
      </c>
      <c r="C66" s="1" t="s">
        <v>137</v>
      </c>
      <c r="D66" s="1" t="s">
        <v>142</v>
      </c>
      <c r="E66" s="1" t="s">
        <v>88</v>
      </c>
      <c r="F66" s="1" t="s">
        <v>128</v>
      </c>
      <c r="G66" s="1" t="s">
        <v>63</v>
      </c>
      <c r="H66" s="1" t="s">
        <v>64</v>
      </c>
      <c r="I66" s="2">
        <v>10</v>
      </c>
      <c r="J66" s="2">
        <v>8.4600000000000009</v>
      </c>
      <c r="K66" s="2">
        <f t="shared" si="9"/>
        <v>5.6699999496340752</v>
      </c>
      <c r="L66" s="2">
        <f t="shared" si="10"/>
        <v>2.7699999809265141</v>
      </c>
      <c r="P66" s="6">
        <v>2.999999932944775E-2</v>
      </c>
      <c r="Q66" s="5">
        <v>102.21749771526081</v>
      </c>
      <c r="R66" s="7">
        <v>5.9999998658895493E-2</v>
      </c>
      <c r="S66" s="5">
        <v>116.63999739289279</v>
      </c>
      <c r="T66" s="8">
        <v>1.9999999552965161E-2</v>
      </c>
      <c r="U66" s="5">
        <v>11.66999973915517</v>
      </c>
      <c r="Z66" s="9">
        <v>5.5599999520927668</v>
      </c>
      <c r="AA66" s="5">
        <v>1314.1304888308509</v>
      </c>
      <c r="AL66" s="5" t="str">
        <f t="shared" si="11"/>
        <v/>
      </c>
      <c r="AN66" s="5" t="str">
        <f t="shared" si="12"/>
        <v/>
      </c>
      <c r="AP66" s="5" t="str">
        <f t="shared" si="13"/>
        <v/>
      </c>
      <c r="AR66" s="2">
        <v>2.7699999809265141</v>
      </c>
      <c r="AS66" s="5">
        <f t="shared" si="6"/>
        <v>1544.6579836781598</v>
      </c>
      <c r="AT66" s="11">
        <f t="shared" si="7"/>
        <v>8.0460954831060624E-2</v>
      </c>
      <c r="AU66" s="5">
        <f t="shared" si="8"/>
        <v>80.460954831060619</v>
      </c>
    </row>
    <row r="67" spans="1:57" x14ac:dyDescent="0.25">
      <c r="A67" s="1" t="s">
        <v>135</v>
      </c>
      <c r="B67" s="1" t="s">
        <v>136</v>
      </c>
      <c r="C67" s="1" t="s">
        <v>137</v>
      </c>
      <c r="D67" s="1" t="s">
        <v>142</v>
      </c>
      <c r="E67" s="1" t="s">
        <v>87</v>
      </c>
      <c r="F67" s="1" t="s">
        <v>128</v>
      </c>
      <c r="G67" s="1" t="s">
        <v>63</v>
      </c>
      <c r="H67" s="1" t="s">
        <v>64</v>
      </c>
      <c r="I67" s="2">
        <v>10</v>
      </c>
      <c r="J67" s="2">
        <v>0.03</v>
      </c>
      <c r="K67" s="2">
        <f t="shared" si="9"/>
        <v>0</v>
      </c>
      <c r="L67" s="2">
        <f t="shared" ref="L67:L72" si="14">SUM(M67,AD67,AK67,AM67,AO67,AQ67,AR67)</f>
        <v>2.999999932944775E-2</v>
      </c>
      <c r="AL67" s="5" t="str">
        <f t="shared" ref="AL67:AL72" si="15">IF(AK67&gt;0,AK67*$AL$1,"")</f>
        <v/>
      </c>
      <c r="AN67" s="5" t="str">
        <f t="shared" ref="AN67:AN72" si="16">IF(AM67&gt;0,AM67*$AN$1,"")</f>
        <v/>
      </c>
      <c r="AP67" s="5" t="str">
        <f t="shared" ref="AP67:AP72" si="17">IF(AO67&gt;0,AO67*$AP$1,"")</f>
        <v/>
      </c>
      <c r="AR67" s="2">
        <v>2.999999932944775E-2</v>
      </c>
      <c r="AS67" s="5">
        <f t="shared" si="6"/>
        <v>0</v>
      </c>
      <c r="AT67" s="11">
        <f t="shared" si="7"/>
        <v>0</v>
      </c>
      <c r="AU67" s="5">
        <f t="shared" si="8"/>
        <v>0</v>
      </c>
    </row>
    <row r="68" spans="1:57" x14ac:dyDescent="0.25">
      <c r="B68" s="41" t="s">
        <v>141</v>
      </c>
      <c r="AS68" s="5">
        <f t="shared" ref="AS68:AS72" si="18">SUM(O68,Q68,S68,U68,W68,Y68,AA68,AC68,AF68,AH68,AJ68,AW68,AY68,BA68,BC68,BE68)</f>
        <v>0</v>
      </c>
      <c r="AT68" s="11">
        <f t="shared" ref="AT68:AT72" si="19">(AS68/$AS$73)*100</f>
        <v>0</v>
      </c>
      <c r="AU68" s="5">
        <f t="shared" ref="AU68:AU72" si="20">(AT68/100)*$AU$1</f>
        <v>0</v>
      </c>
    </row>
    <row r="69" spans="1:57" x14ac:dyDescent="0.25">
      <c r="B69" s="1" t="s">
        <v>138</v>
      </c>
      <c r="C69" s="1" t="s">
        <v>151</v>
      </c>
      <c r="D69" s="1" t="s">
        <v>152</v>
      </c>
      <c r="K69" s="2">
        <f t="shared" si="9"/>
        <v>14.1699999216944</v>
      </c>
      <c r="L69" s="2">
        <f t="shared" si="14"/>
        <v>0</v>
      </c>
      <c r="AG69" s="9">
        <v>14.1699999216944</v>
      </c>
      <c r="AH69" s="5">
        <v>40817.63288721571</v>
      </c>
      <c r="AL69" s="5" t="str">
        <f t="shared" si="15"/>
        <v/>
      </c>
      <c r="AN69" s="5" t="str">
        <f t="shared" si="16"/>
        <v/>
      </c>
      <c r="AP69" s="5" t="str">
        <f t="shared" si="17"/>
        <v/>
      </c>
      <c r="AS69" s="5">
        <f t="shared" si="18"/>
        <v>40817.63288721571</v>
      </c>
      <c r="AT69" s="11">
        <f t="shared" si="19"/>
        <v>2.1261831102757367</v>
      </c>
      <c r="AU69" s="5">
        <f t="shared" si="20"/>
        <v>2126.1831102757369</v>
      </c>
    </row>
    <row r="70" spans="1:57" x14ac:dyDescent="0.25">
      <c r="B70" s="41" t="s">
        <v>140</v>
      </c>
      <c r="AS70" s="5">
        <f t="shared" si="18"/>
        <v>0</v>
      </c>
      <c r="AT70" s="11">
        <f t="shared" si="19"/>
        <v>0</v>
      </c>
      <c r="AU70" s="5">
        <f t="shared" si="20"/>
        <v>0</v>
      </c>
    </row>
    <row r="71" spans="1:57" x14ac:dyDescent="0.25">
      <c r="B71" s="1" t="s">
        <v>155</v>
      </c>
      <c r="C71" s="1" t="s">
        <v>153</v>
      </c>
      <c r="D71" s="1" t="s">
        <v>154</v>
      </c>
      <c r="K71" s="2">
        <f t="shared" si="9"/>
        <v>3.170000022277236</v>
      </c>
      <c r="L71" s="2">
        <f t="shared" si="14"/>
        <v>0</v>
      </c>
      <c r="AG71" s="9">
        <v>3.170000022277236</v>
      </c>
      <c r="AH71" s="5">
        <v>9149.776116934474</v>
      </c>
      <c r="AL71" s="5" t="str">
        <f t="shared" si="15"/>
        <v/>
      </c>
      <c r="AN71" s="5" t="str">
        <f t="shared" si="16"/>
        <v/>
      </c>
      <c r="AP71" s="5" t="str">
        <f t="shared" si="17"/>
        <v/>
      </c>
      <c r="AS71" s="5">
        <f t="shared" si="18"/>
        <v>9149.776116934474</v>
      </c>
      <c r="AT71" s="11">
        <f t="shared" si="19"/>
        <v>0.47661018208440786</v>
      </c>
      <c r="AU71" s="5">
        <f t="shared" si="20"/>
        <v>476.61018208440782</v>
      </c>
    </row>
    <row r="72" spans="1:57" ht="15.75" thickBot="1" x14ac:dyDescent="0.3">
      <c r="B72" s="1" t="s">
        <v>156</v>
      </c>
      <c r="C72" s="1" t="s">
        <v>153</v>
      </c>
      <c r="D72" s="1" t="s">
        <v>154</v>
      </c>
      <c r="K72" s="2">
        <f t="shared" si="9"/>
        <v>6.5600000284612179</v>
      </c>
      <c r="L72" s="2">
        <f t="shared" si="14"/>
        <v>0</v>
      </c>
      <c r="AG72" s="9">
        <v>6.5600000284612179</v>
      </c>
      <c r="AH72" s="5">
        <v>19422.185641007891</v>
      </c>
      <c r="AL72" s="5" t="str">
        <f t="shared" si="15"/>
        <v/>
      </c>
      <c r="AN72" s="5" t="str">
        <f t="shared" si="16"/>
        <v/>
      </c>
      <c r="AP72" s="5" t="str">
        <f t="shared" si="17"/>
        <v/>
      </c>
      <c r="AS72" s="5">
        <f t="shared" si="18"/>
        <v>19422.185641007891</v>
      </c>
      <c r="AT72" s="11">
        <f t="shared" si="19"/>
        <v>1.0116981351822769</v>
      </c>
      <c r="AU72" s="5">
        <f t="shared" si="20"/>
        <v>1011.6981351822769</v>
      </c>
    </row>
    <row r="73" spans="1:57" ht="15.75" thickTop="1" x14ac:dyDescent="0.25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>
        <f t="shared" ref="K73:BE73" si="21">SUM(K3:K72)</f>
        <v>708.71999911703165</v>
      </c>
      <c r="L73" s="28">
        <f t="shared" si="21"/>
        <v>14.150000013411045</v>
      </c>
      <c r="M73" s="29">
        <f t="shared" si="21"/>
        <v>0</v>
      </c>
      <c r="N73" s="30">
        <f t="shared" si="21"/>
        <v>44.900000283494592</v>
      </c>
      <c r="O73" s="31">
        <f t="shared" si="21"/>
        <v>191846.47621130152</v>
      </c>
      <c r="P73" s="32">
        <f t="shared" si="21"/>
        <v>341.72999888725576</v>
      </c>
      <c r="Q73" s="31">
        <f t="shared" si="21"/>
        <v>1164359.5388893506</v>
      </c>
      <c r="R73" s="33">
        <f t="shared" si="21"/>
        <v>237.22999968327582</v>
      </c>
      <c r="S73" s="31">
        <f t="shared" si="21"/>
        <v>461175.11826294241</v>
      </c>
      <c r="T73" s="34">
        <f t="shared" si="21"/>
        <v>53.450000352263444</v>
      </c>
      <c r="U73" s="31">
        <f t="shared" si="21"/>
        <v>31188.170250324085</v>
      </c>
      <c r="V73" s="28">
        <f t="shared" si="21"/>
        <v>0</v>
      </c>
      <c r="W73" s="31">
        <f t="shared" si="21"/>
        <v>0</v>
      </c>
      <c r="X73" s="28">
        <f t="shared" si="21"/>
        <v>0</v>
      </c>
      <c r="Y73" s="31">
        <f t="shared" si="21"/>
        <v>0</v>
      </c>
      <c r="Z73" s="35">
        <f t="shared" si="21"/>
        <v>7.5099999383091927</v>
      </c>
      <c r="AA73" s="31">
        <f t="shared" si="21"/>
        <v>1802.0428351372291</v>
      </c>
      <c r="AB73" s="36">
        <f t="shared" si="21"/>
        <v>0</v>
      </c>
      <c r="AC73" s="31">
        <f t="shared" si="21"/>
        <v>0</v>
      </c>
      <c r="AD73" s="28">
        <f t="shared" si="21"/>
        <v>0</v>
      </c>
      <c r="AE73" s="28">
        <f t="shared" si="21"/>
        <v>0</v>
      </c>
      <c r="AF73" s="31">
        <f t="shared" si="21"/>
        <v>0</v>
      </c>
      <c r="AG73" s="35">
        <f t="shared" si="21"/>
        <v>23.899999972432852</v>
      </c>
      <c r="AH73" s="31">
        <f t="shared" si="21"/>
        <v>69389.594645158068</v>
      </c>
      <c r="AI73" s="28">
        <f t="shared" si="21"/>
        <v>0</v>
      </c>
      <c r="AJ73" s="31">
        <f t="shared" si="21"/>
        <v>0</v>
      </c>
      <c r="AK73" s="29">
        <f t="shared" si="21"/>
        <v>0</v>
      </c>
      <c r="AL73" s="31">
        <f t="shared" si="21"/>
        <v>0</v>
      </c>
      <c r="AM73" s="29">
        <f t="shared" si="21"/>
        <v>0</v>
      </c>
      <c r="AN73" s="31">
        <f t="shared" si="21"/>
        <v>0</v>
      </c>
      <c r="AO73" s="28">
        <f t="shared" si="21"/>
        <v>0</v>
      </c>
      <c r="AP73" s="31">
        <f t="shared" si="21"/>
        <v>0</v>
      </c>
      <c r="AQ73" s="28">
        <f t="shared" si="21"/>
        <v>0</v>
      </c>
      <c r="AR73" s="28">
        <f t="shared" si="21"/>
        <v>14.150000013411045</v>
      </c>
      <c r="AS73" s="31">
        <f t="shared" si="21"/>
        <v>1919760.9410942139</v>
      </c>
      <c r="AT73" s="28">
        <f t="shared" si="21"/>
        <v>99.999999999999972</v>
      </c>
      <c r="AU73" s="31">
        <f t="shared" si="21"/>
        <v>99999.999999999985</v>
      </c>
      <c r="AV73" s="37">
        <f t="shared" si="21"/>
        <v>0</v>
      </c>
      <c r="AW73" s="31">
        <f t="shared" si="21"/>
        <v>0</v>
      </c>
      <c r="AX73" s="38">
        <f t="shared" si="21"/>
        <v>0</v>
      </c>
      <c r="AY73" s="31">
        <f t="shared" si="21"/>
        <v>0</v>
      </c>
      <c r="AZ73" s="39">
        <f t="shared" si="21"/>
        <v>0</v>
      </c>
      <c r="BA73" s="31">
        <f t="shared" si="21"/>
        <v>0</v>
      </c>
      <c r="BB73" s="40">
        <f t="shared" si="21"/>
        <v>0</v>
      </c>
      <c r="BC73" s="31">
        <f t="shared" si="21"/>
        <v>0</v>
      </c>
      <c r="BD73" s="28">
        <f t="shared" si="21"/>
        <v>0</v>
      </c>
      <c r="BE73" s="31">
        <f t="shared" si="21"/>
        <v>0</v>
      </c>
    </row>
    <row r="76" spans="1:57" x14ac:dyDescent="0.25">
      <c r="B76" s="41" t="s">
        <v>139</v>
      </c>
      <c r="C76" s="42">
        <f>SUM(K73,L73)</f>
        <v>722.86999913044269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F471694366554EA47E0857EFF9B72E" ma:contentTypeVersion="21" ma:contentTypeDescription="Create a new document." ma:contentTypeScope="" ma:versionID="bd8d7d0ca5acb54121605e7b3d82d5e8">
  <xsd:schema xmlns:xsd="http://www.w3.org/2001/XMLSchema" xmlns:xs="http://www.w3.org/2001/XMLSchema" xmlns:p="http://schemas.microsoft.com/office/2006/metadata/properties" xmlns:ns1="http://schemas.microsoft.com/sharepoint/v3" xmlns:ns2="86e58739-8685-4d29-a2ec-7c9c68f6c483" xmlns:ns3="0443536a-32f8-43be-b347-138dc7c4b70d" targetNamespace="http://schemas.microsoft.com/office/2006/metadata/properties" ma:root="true" ma:fieldsID="e0c05de5974e044f5048071f8a5a3fa0" ns1:_="" ns2:_="" ns3:_="">
    <xsd:import namespace="http://schemas.microsoft.com/sharepoint/v3"/>
    <xsd:import namespace="86e58739-8685-4d29-a2ec-7c9c68f6c483"/>
    <xsd:import namespace="0443536a-32f8-43be-b347-138dc7c4b7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e58739-8685-4d29-a2ec-7c9c68f6c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bccc17c-46ff-49d2-8759-2bb659646c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3536a-32f8-43be-b347-138dc7c4b70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914a0cd-eb9a-4db4-97f4-816251a3ff74}" ma:internalName="TaxCatchAll" ma:showField="CatchAllData" ma:web="0443536a-32f8-43be-b347-138dc7c4b7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86e58739-8685-4d29-a2ec-7c9c68f6c483">
      <Terms xmlns="http://schemas.microsoft.com/office/infopath/2007/PartnerControls"/>
    </lcf76f155ced4ddcb4097134ff3c332f>
    <TaxCatchAll xmlns="0443536a-32f8-43be-b347-138dc7c4b70d" xsi:nil="true"/>
  </documentManagement>
</p:properties>
</file>

<file path=customXml/itemProps1.xml><?xml version="1.0" encoding="utf-8"?>
<ds:datastoreItem xmlns:ds="http://schemas.openxmlformats.org/officeDocument/2006/customXml" ds:itemID="{E04EB81B-7991-48AA-BFAC-A4B7CB140CFB}"/>
</file>

<file path=customXml/itemProps2.xml><?xml version="1.0" encoding="utf-8"?>
<ds:datastoreItem xmlns:ds="http://schemas.openxmlformats.org/officeDocument/2006/customXml" ds:itemID="{459A426D-C396-4206-873B-35E0290FEDA3}"/>
</file>

<file path=customXml/itemProps3.xml><?xml version="1.0" encoding="utf-8"?>
<ds:datastoreItem xmlns:ds="http://schemas.openxmlformats.org/officeDocument/2006/customXml" ds:itemID="{019E982A-9388-45C9-BD39-8AF18434AD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David Orthengren</cp:lastModifiedBy>
  <dcterms:created xsi:type="dcterms:W3CDTF">2025-09-11T17:11:19Z</dcterms:created>
  <dcterms:modified xsi:type="dcterms:W3CDTF">2025-10-14T15:26:06Z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0x01010099F471694366554EA47E0857EFF9B72E</vt:lpwstr>
  </property>
  <property fmtid="{D5CDD505-2E9C-101B-9397-08002B2CF9AE}" pid="3" name="MediaServiceImageTags">
    <vt:lpwstr/>
  </property>
</Properties>
</file>