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2 Cottonwood Group 1\GIS\Data\3_Tabular_Reports\Group_4\JD29\Tabular2\"/>
    </mc:Choice>
  </mc:AlternateContent>
  <xr:revisionPtr revIDLastSave="0" documentId="13_ncr:1_{5F828275-B969-4DAF-BC1B-058025EB73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6" i="1" l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K90" i="1" l="1"/>
  <c r="L90" i="1" s="1"/>
  <c r="K94" i="1"/>
  <c r="L94" i="1" s="1"/>
  <c r="BG97" i="1"/>
  <c r="BF97" i="1"/>
  <c r="BE97" i="1"/>
  <c r="BD97" i="1"/>
  <c r="BC97" i="1"/>
  <c r="BB97" i="1"/>
  <c r="BA97" i="1"/>
  <c r="AZ97" i="1"/>
  <c r="AY97" i="1"/>
  <c r="AX97" i="1"/>
  <c r="AT97" i="1"/>
  <c r="AS97" i="1"/>
  <c r="AQ97" i="1"/>
  <c r="AO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AR96" i="1"/>
  <c r="AP96" i="1"/>
  <c r="AN96" i="1"/>
  <c r="N96" i="1"/>
  <c r="M96" i="1"/>
  <c r="AR93" i="1"/>
  <c r="AP93" i="1"/>
  <c r="AN93" i="1"/>
  <c r="N93" i="1"/>
  <c r="M93" i="1"/>
  <c r="AR92" i="1"/>
  <c r="AP92" i="1"/>
  <c r="AN92" i="1"/>
  <c r="N92" i="1"/>
  <c r="M92" i="1"/>
  <c r="AR91" i="1"/>
  <c r="AP91" i="1"/>
  <c r="AN91" i="1"/>
  <c r="N91" i="1"/>
  <c r="M91" i="1"/>
  <c r="AR89" i="1"/>
  <c r="AP89" i="1"/>
  <c r="AN89" i="1"/>
  <c r="N89" i="1"/>
  <c r="M89" i="1"/>
  <c r="AR88" i="1"/>
  <c r="AP88" i="1"/>
  <c r="AN88" i="1"/>
  <c r="N88" i="1"/>
  <c r="M88" i="1"/>
  <c r="AR87" i="1"/>
  <c r="AP87" i="1"/>
  <c r="AN87" i="1"/>
  <c r="N87" i="1"/>
  <c r="M87" i="1"/>
  <c r="K87" i="1" s="1"/>
  <c r="L87" i="1" s="1"/>
  <c r="AR86" i="1"/>
  <c r="AP86" i="1"/>
  <c r="AN86" i="1"/>
  <c r="N86" i="1"/>
  <c r="M86" i="1"/>
  <c r="K86" i="1" s="1"/>
  <c r="L86" i="1" s="1"/>
  <c r="AR85" i="1"/>
  <c r="AP85" i="1"/>
  <c r="AN85" i="1"/>
  <c r="N85" i="1"/>
  <c r="M85" i="1"/>
  <c r="AR84" i="1"/>
  <c r="AP84" i="1"/>
  <c r="AN84" i="1"/>
  <c r="N84" i="1"/>
  <c r="M84" i="1"/>
  <c r="AR83" i="1"/>
  <c r="AP83" i="1"/>
  <c r="AN83" i="1"/>
  <c r="N83" i="1"/>
  <c r="M83" i="1"/>
  <c r="AR82" i="1"/>
  <c r="AP82" i="1"/>
  <c r="AN82" i="1"/>
  <c r="N82" i="1"/>
  <c r="M82" i="1"/>
  <c r="AR81" i="1"/>
  <c r="AP81" i="1"/>
  <c r="AN81" i="1"/>
  <c r="N81" i="1"/>
  <c r="M81" i="1"/>
  <c r="AR80" i="1"/>
  <c r="AP80" i="1"/>
  <c r="AN80" i="1"/>
  <c r="N80" i="1"/>
  <c r="M80" i="1"/>
  <c r="AR79" i="1"/>
  <c r="AP79" i="1"/>
  <c r="AN79" i="1"/>
  <c r="N79" i="1"/>
  <c r="M79" i="1"/>
  <c r="K79" i="1" s="1"/>
  <c r="L79" i="1" s="1"/>
  <c r="AR78" i="1"/>
  <c r="AP78" i="1"/>
  <c r="AN78" i="1"/>
  <c r="N78" i="1"/>
  <c r="M78" i="1"/>
  <c r="K78" i="1" s="1"/>
  <c r="L78" i="1" s="1"/>
  <c r="AR77" i="1"/>
  <c r="AP77" i="1"/>
  <c r="AN77" i="1"/>
  <c r="N77" i="1"/>
  <c r="M77" i="1"/>
  <c r="AR76" i="1"/>
  <c r="AP76" i="1"/>
  <c r="AN76" i="1"/>
  <c r="N76" i="1"/>
  <c r="M76" i="1"/>
  <c r="AR75" i="1"/>
  <c r="AP75" i="1"/>
  <c r="AN75" i="1"/>
  <c r="N75" i="1"/>
  <c r="M75" i="1"/>
  <c r="AR74" i="1"/>
  <c r="AP74" i="1"/>
  <c r="AN74" i="1"/>
  <c r="N74" i="1"/>
  <c r="M74" i="1"/>
  <c r="AR73" i="1"/>
  <c r="AP73" i="1"/>
  <c r="AN73" i="1"/>
  <c r="N73" i="1"/>
  <c r="M73" i="1"/>
  <c r="AR72" i="1"/>
  <c r="AP72" i="1"/>
  <c r="AN72" i="1"/>
  <c r="N72" i="1"/>
  <c r="M72" i="1"/>
  <c r="AR71" i="1"/>
  <c r="AP71" i="1"/>
  <c r="AN71" i="1"/>
  <c r="N71" i="1"/>
  <c r="M71" i="1"/>
  <c r="K71" i="1" s="1"/>
  <c r="L71" i="1" s="1"/>
  <c r="AR70" i="1"/>
  <c r="AP70" i="1"/>
  <c r="AN70" i="1"/>
  <c r="N70" i="1"/>
  <c r="M70" i="1"/>
  <c r="K70" i="1" s="1"/>
  <c r="L70" i="1" s="1"/>
  <c r="AR69" i="1"/>
  <c r="AP69" i="1"/>
  <c r="AN69" i="1"/>
  <c r="N69" i="1"/>
  <c r="M69" i="1"/>
  <c r="AR68" i="1"/>
  <c r="AP68" i="1"/>
  <c r="AN68" i="1"/>
  <c r="N68" i="1"/>
  <c r="M68" i="1"/>
  <c r="AR67" i="1"/>
  <c r="AP67" i="1"/>
  <c r="AN67" i="1"/>
  <c r="N67" i="1"/>
  <c r="M67" i="1"/>
  <c r="AR66" i="1"/>
  <c r="AP66" i="1"/>
  <c r="AN66" i="1"/>
  <c r="N66" i="1"/>
  <c r="M66" i="1"/>
  <c r="AR65" i="1"/>
  <c r="AP65" i="1"/>
  <c r="AN65" i="1"/>
  <c r="N65" i="1"/>
  <c r="M65" i="1"/>
  <c r="AR64" i="1"/>
  <c r="AP64" i="1"/>
  <c r="AN64" i="1"/>
  <c r="N64" i="1"/>
  <c r="M64" i="1"/>
  <c r="AR63" i="1"/>
  <c r="AP63" i="1"/>
  <c r="AN63" i="1"/>
  <c r="N63" i="1"/>
  <c r="M63" i="1"/>
  <c r="K63" i="1" s="1"/>
  <c r="L63" i="1" s="1"/>
  <c r="AR62" i="1"/>
  <c r="AP62" i="1"/>
  <c r="AN62" i="1"/>
  <c r="N62" i="1"/>
  <c r="M62" i="1"/>
  <c r="K62" i="1" s="1"/>
  <c r="L62" i="1" s="1"/>
  <c r="AR61" i="1"/>
  <c r="AP61" i="1"/>
  <c r="AN61" i="1"/>
  <c r="N61" i="1"/>
  <c r="M61" i="1"/>
  <c r="AR60" i="1"/>
  <c r="AP60" i="1"/>
  <c r="AN60" i="1"/>
  <c r="N60" i="1"/>
  <c r="M60" i="1"/>
  <c r="AR59" i="1"/>
  <c r="AP59" i="1"/>
  <c r="AN59" i="1"/>
  <c r="N59" i="1"/>
  <c r="M59" i="1"/>
  <c r="AR58" i="1"/>
  <c r="AP58" i="1"/>
  <c r="AN58" i="1"/>
  <c r="N58" i="1"/>
  <c r="M58" i="1"/>
  <c r="AR57" i="1"/>
  <c r="AP57" i="1"/>
  <c r="AN57" i="1"/>
  <c r="N57" i="1"/>
  <c r="M57" i="1"/>
  <c r="AR56" i="1"/>
  <c r="AP56" i="1"/>
  <c r="AN56" i="1"/>
  <c r="N56" i="1"/>
  <c r="M56" i="1"/>
  <c r="AR55" i="1"/>
  <c r="AP55" i="1"/>
  <c r="AN55" i="1"/>
  <c r="N55" i="1"/>
  <c r="M55" i="1"/>
  <c r="K55" i="1" s="1"/>
  <c r="L55" i="1" s="1"/>
  <c r="AR54" i="1"/>
  <c r="AP54" i="1"/>
  <c r="AN54" i="1"/>
  <c r="N54" i="1"/>
  <c r="M54" i="1"/>
  <c r="K54" i="1" s="1"/>
  <c r="L54" i="1" s="1"/>
  <c r="AR53" i="1"/>
  <c r="AP53" i="1"/>
  <c r="AN53" i="1"/>
  <c r="N53" i="1"/>
  <c r="M53" i="1"/>
  <c r="AR52" i="1"/>
  <c r="AP52" i="1"/>
  <c r="AN52" i="1"/>
  <c r="N52" i="1"/>
  <c r="M52" i="1"/>
  <c r="AR51" i="1"/>
  <c r="AP51" i="1"/>
  <c r="AN51" i="1"/>
  <c r="N51" i="1"/>
  <c r="M51" i="1"/>
  <c r="AR50" i="1"/>
  <c r="AP50" i="1"/>
  <c r="AN50" i="1"/>
  <c r="N50" i="1"/>
  <c r="M50" i="1"/>
  <c r="AR49" i="1"/>
  <c r="AP49" i="1"/>
  <c r="AN49" i="1"/>
  <c r="N49" i="1"/>
  <c r="M49" i="1"/>
  <c r="AR48" i="1"/>
  <c r="AP48" i="1"/>
  <c r="AN48" i="1"/>
  <c r="N48" i="1"/>
  <c r="M48" i="1"/>
  <c r="AR47" i="1"/>
  <c r="AP47" i="1"/>
  <c r="AN47" i="1"/>
  <c r="N47" i="1"/>
  <c r="M47" i="1"/>
  <c r="K47" i="1" s="1"/>
  <c r="L47" i="1" s="1"/>
  <c r="AR46" i="1"/>
  <c r="AP46" i="1"/>
  <c r="AN46" i="1"/>
  <c r="N46" i="1"/>
  <c r="M46" i="1"/>
  <c r="K46" i="1" s="1"/>
  <c r="L46" i="1" s="1"/>
  <c r="AR45" i="1"/>
  <c r="AP45" i="1"/>
  <c r="AN45" i="1"/>
  <c r="N45" i="1"/>
  <c r="M45" i="1"/>
  <c r="AR44" i="1"/>
  <c r="AP44" i="1"/>
  <c r="AN44" i="1"/>
  <c r="N44" i="1"/>
  <c r="M44" i="1"/>
  <c r="AR43" i="1"/>
  <c r="AP43" i="1"/>
  <c r="AN43" i="1"/>
  <c r="N43" i="1"/>
  <c r="M43" i="1"/>
  <c r="AR42" i="1"/>
  <c r="AP42" i="1"/>
  <c r="AN42" i="1"/>
  <c r="N42" i="1"/>
  <c r="M42" i="1"/>
  <c r="AR41" i="1"/>
  <c r="AP41" i="1"/>
  <c r="AN41" i="1"/>
  <c r="N41" i="1"/>
  <c r="M41" i="1"/>
  <c r="AR40" i="1"/>
  <c r="AP40" i="1"/>
  <c r="AN40" i="1"/>
  <c r="N40" i="1"/>
  <c r="M40" i="1"/>
  <c r="AR39" i="1"/>
  <c r="AP39" i="1"/>
  <c r="AN39" i="1"/>
  <c r="N39" i="1"/>
  <c r="M39" i="1"/>
  <c r="K39" i="1" s="1"/>
  <c r="L39" i="1" s="1"/>
  <c r="AR38" i="1"/>
  <c r="AP38" i="1"/>
  <c r="AN38" i="1"/>
  <c r="N38" i="1"/>
  <c r="M38" i="1"/>
  <c r="K38" i="1" s="1"/>
  <c r="L38" i="1" s="1"/>
  <c r="AR37" i="1"/>
  <c r="AP37" i="1"/>
  <c r="AN37" i="1"/>
  <c r="N37" i="1"/>
  <c r="M37" i="1"/>
  <c r="AR36" i="1"/>
  <c r="AP36" i="1"/>
  <c r="AN36" i="1"/>
  <c r="N36" i="1"/>
  <c r="M36" i="1"/>
  <c r="AR35" i="1"/>
  <c r="AP35" i="1"/>
  <c r="AN35" i="1"/>
  <c r="N35" i="1"/>
  <c r="M35" i="1"/>
  <c r="AR34" i="1"/>
  <c r="AP34" i="1"/>
  <c r="AN34" i="1"/>
  <c r="N34" i="1"/>
  <c r="M34" i="1"/>
  <c r="AR33" i="1"/>
  <c r="AP33" i="1"/>
  <c r="AN33" i="1"/>
  <c r="N33" i="1"/>
  <c r="M33" i="1"/>
  <c r="AR32" i="1"/>
  <c r="AP32" i="1"/>
  <c r="AN32" i="1"/>
  <c r="N32" i="1"/>
  <c r="M32" i="1"/>
  <c r="AR31" i="1"/>
  <c r="AP31" i="1"/>
  <c r="AN31" i="1"/>
  <c r="N31" i="1"/>
  <c r="M31" i="1"/>
  <c r="K31" i="1" s="1"/>
  <c r="L31" i="1" s="1"/>
  <c r="AR30" i="1"/>
  <c r="AP30" i="1"/>
  <c r="AN30" i="1"/>
  <c r="N30" i="1"/>
  <c r="M30" i="1"/>
  <c r="K30" i="1" s="1"/>
  <c r="L30" i="1" s="1"/>
  <c r="AR29" i="1"/>
  <c r="AP29" i="1"/>
  <c r="AN29" i="1"/>
  <c r="N29" i="1"/>
  <c r="M29" i="1"/>
  <c r="AR28" i="1"/>
  <c r="AP28" i="1"/>
  <c r="AN28" i="1"/>
  <c r="N28" i="1"/>
  <c r="M28" i="1"/>
  <c r="AR27" i="1"/>
  <c r="AP27" i="1"/>
  <c r="AN27" i="1"/>
  <c r="N27" i="1"/>
  <c r="M27" i="1"/>
  <c r="AR26" i="1"/>
  <c r="AP26" i="1"/>
  <c r="AN26" i="1"/>
  <c r="N26" i="1"/>
  <c r="M26" i="1"/>
  <c r="AR25" i="1"/>
  <c r="AP25" i="1"/>
  <c r="AN25" i="1"/>
  <c r="N25" i="1"/>
  <c r="M25" i="1"/>
  <c r="AR24" i="1"/>
  <c r="AP24" i="1"/>
  <c r="AN24" i="1"/>
  <c r="N24" i="1"/>
  <c r="M24" i="1"/>
  <c r="AR23" i="1"/>
  <c r="AP23" i="1"/>
  <c r="AN23" i="1"/>
  <c r="N23" i="1"/>
  <c r="M23" i="1"/>
  <c r="K23" i="1" s="1"/>
  <c r="L23" i="1" s="1"/>
  <c r="AR22" i="1"/>
  <c r="AP22" i="1"/>
  <c r="AN22" i="1"/>
  <c r="N22" i="1"/>
  <c r="M22" i="1"/>
  <c r="K22" i="1" s="1"/>
  <c r="L22" i="1" s="1"/>
  <c r="AR21" i="1"/>
  <c r="AP21" i="1"/>
  <c r="AN21" i="1"/>
  <c r="N21" i="1"/>
  <c r="M21" i="1"/>
  <c r="AR20" i="1"/>
  <c r="AP20" i="1"/>
  <c r="AN20" i="1"/>
  <c r="N20" i="1"/>
  <c r="M20" i="1"/>
  <c r="AR19" i="1"/>
  <c r="AP19" i="1"/>
  <c r="AN19" i="1"/>
  <c r="N19" i="1"/>
  <c r="M19" i="1"/>
  <c r="AR18" i="1"/>
  <c r="AP18" i="1"/>
  <c r="AN18" i="1"/>
  <c r="N18" i="1"/>
  <c r="M18" i="1"/>
  <c r="AR17" i="1"/>
  <c r="AP17" i="1"/>
  <c r="AN17" i="1"/>
  <c r="N17" i="1"/>
  <c r="M17" i="1"/>
  <c r="AR16" i="1"/>
  <c r="AP16" i="1"/>
  <c r="AN16" i="1"/>
  <c r="N16" i="1"/>
  <c r="M16" i="1"/>
  <c r="AR15" i="1"/>
  <c r="AP15" i="1"/>
  <c r="AN15" i="1"/>
  <c r="N15" i="1"/>
  <c r="M15" i="1"/>
  <c r="K15" i="1" s="1"/>
  <c r="L15" i="1" s="1"/>
  <c r="AR14" i="1"/>
  <c r="AP14" i="1"/>
  <c r="AN14" i="1"/>
  <c r="N14" i="1"/>
  <c r="M14" i="1"/>
  <c r="K14" i="1" s="1"/>
  <c r="L14" i="1" s="1"/>
  <c r="AR13" i="1"/>
  <c r="AP13" i="1"/>
  <c r="AN13" i="1"/>
  <c r="N13" i="1"/>
  <c r="M13" i="1"/>
  <c r="AR12" i="1"/>
  <c r="AP12" i="1"/>
  <c r="AN12" i="1"/>
  <c r="N12" i="1"/>
  <c r="M12" i="1"/>
  <c r="AR11" i="1"/>
  <c r="AP11" i="1"/>
  <c r="AN11" i="1"/>
  <c r="N11" i="1"/>
  <c r="M11" i="1"/>
  <c r="AR10" i="1"/>
  <c r="AP10" i="1"/>
  <c r="AN10" i="1"/>
  <c r="N10" i="1"/>
  <c r="M10" i="1"/>
  <c r="AR9" i="1"/>
  <c r="AP9" i="1"/>
  <c r="AN9" i="1"/>
  <c r="N9" i="1"/>
  <c r="M9" i="1"/>
  <c r="AR8" i="1"/>
  <c r="AP8" i="1"/>
  <c r="AN8" i="1"/>
  <c r="N8" i="1"/>
  <c r="M8" i="1"/>
  <c r="AR7" i="1"/>
  <c r="AP7" i="1"/>
  <c r="AN7" i="1"/>
  <c r="N7" i="1"/>
  <c r="M7" i="1"/>
  <c r="K7" i="1" s="1"/>
  <c r="L7" i="1" s="1"/>
  <c r="AR6" i="1"/>
  <c r="AP6" i="1"/>
  <c r="AN6" i="1"/>
  <c r="N6" i="1"/>
  <c r="M6" i="1"/>
  <c r="K6" i="1" s="1"/>
  <c r="L6" i="1" s="1"/>
  <c r="AR5" i="1"/>
  <c r="AP5" i="1"/>
  <c r="AN5" i="1"/>
  <c r="N5" i="1"/>
  <c r="M5" i="1"/>
  <c r="AR4" i="1"/>
  <c r="AP4" i="1"/>
  <c r="AN4" i="1"/>
  <c r="N4" i="1"/>
  <c r="M4" i="1"/>
  <c r="AU3" i="1"/>
  <c r="AR3" i="1"/>
  <c r="AP3" i="1"/>
  <c r="AN3" i="1"/>
  <c r="N3" i="1"/>
  <c r="M3" i="1"/>
  <c r="K3" i="1" s="1"/>
  <c r="L3" i="1" s="1"/>
  <c r="K74" i="1" l="1"/>
  <c r="L74" i="1" s="1"/>
  <c r="K82" i="1"/>
  <c r="L82" i="1" s="1"/>
  <c r="K91" i="1"/>
  <c r="L91" i="1" s="1"/>
  <c r="K5" i="1"/>
  <c r="L5" i="1" s="1"/>
  <c r="K13" i="1"/>
  <c r="L13" i="1" s="1"/>
  <c r="K21" i="1"/>
  <c r="L21" i="1" s="1"/>
  <c r="K29" i="1"/>
  <c r="L29" i="1" s="1"/>
  <c r="K37" i="1"/>
  <c r="L37" i="1" s="1"/>
  <c r="K45" i="1"/>
  <c r="L45" i="1" s="1"/>
  <c r="K53" i="1"/>
  <c r="L53" i="1" s="1"/>
  <c r="K61" i="1"/>
  <c r="L61" i="1" s="1"/>
  <c r="K69" i="1"/>
  <c r="L69" i="1" s="1"/>
  <c r="K77" i="1"/>
  <c r="L77" i="1" s="1"/>
  <c r="K85" i="1"/>
  <c r="L85" i="1" s="1"/>
  <c r="K4" i="1"/>
  <c r="L4" i="1" s="1"/>
  <c r="K20" i="1"/>
  <c r="L20" i="1" s="1"/>
  <c r="K28" i="1"/>
  <c r="L28" i="1" s="1"/>
  <c r="K36" i="1"/>
  <c r="L36" i="1" s="1"/>
  <c r="K44" i="1"/>
  <c r="L44" i="1" s="1"/>
  <c r="K52" i="1"/>
  <c r="L52" i="1" s="1"/>
  <c r="K60" i="1"/>
  <c r="L60" i="1" s="1"/>
  <c r="K68" i="1"/>
  <c r="L68" i="1" s="1"/>
  <c r="K12" i="1"/>
  <c r="L12" i="1" s="1"/>
  <c r="K10" i="1"/>
  <c r="L10" i="1" s="1"/>
  <c r="K42" i="1"/>
  <c r="L42" i="1" s="1"/>
  <c r="K50" i="1"/>
  <c r="L50" i="1" s="1"/>
  <c r="K58" i="1"/>
  <c r="L58" i="1" s="1"/>
  <c r="K66" i="1"/>
  <c r="L66" i="1" s="1"/>
  <c r="K76" i="1"/>
  <c r="L76" i="1" s="1"/>
  <c r="K8" i="1"/>
  <c r="L8" i="1" s="1"/>
  <c r="K16" i="1"/>
  <c r="L16" i="1" s="1"/>
  <c r="K24" i="1"/>
  <c r="L24" i="1" s="1"/>
  <c r="K32" i="1"/>
  <c r="L32" i="1" s="1"/>
  <c r="K40" i="1"/>
  <c r="L40" i="1" s="1"/>
  <c r="K48" i="1"/>
  <c r="L48" i="1" s="1"/>
  <c r="K56" i="1"/>
  <c r="L56" i="1" s="1"/>
  <c r="K64" i="1"/>
  <c r="L64" i="1" s="1"/>
  <c r="K72" i="1"/>
  <c r="L72" i="1" s="1"/>
  <c r="K80" i="1"/>
  <c r="L80" i="1" s="1"/>
  <c r="K88" i="1"/>
  <c r="L88" i="1" s="1"/>
  <c r="K84" i="1"/>
  <c r="L84" i="1" s="1"/>
  <c r="K18" i="1"/>
  <c r="L18" i="1" s="1"/>
  <c r="K26" i="1"/>
  <c r="L26" i="1" s="1"/>
  <c r="K34" i="1"/>
  <c r="L34" i="1" s="1"/>
  <c r="K96" i="1"/>
  <c r="L96" i="1" s="1"/>
  <c r="K9" i="1"/>
  <c r="L9" i="1" s="1"/>
  <c r="K17" i="1"/>
  <c r="L17" i="1" s="1"/>
  <c r="K25" i="1"/>
  <c r="L25" i="1" s="1"/>
  <c r="K33" i="1"/>
  <c r="L33" i="1" s="1"/>
  <c r="K41" i="1"/>
  <c r="L41" i="1" s="1"/>
  <c r="K49" i="1"/>
  <c r="L49" i="1" s="1"/>
  <c r="K57" i="1"/>
  <c r="L57" i="1" s="1"/>
  <c r="K65" i="1"/>
  <c r="L65" i="1" s="1"/>
  <c r="K73" i="1"/>
  <c r="L73" i="1" s="1"/>
  <c r="K81" i="1"/>
  <c r="L81" i="1" s="1"/>
  <c r="K89" i="1"/>
  <c r="L89" i="1" s="1"/>
  <c r="K93" i="1"/>
  <c r="L93" i="1" s="1"/>
  <c r="K11" i="1"/>
  <c r="L11" i="1" s="1"/>
  <c r="K19" i="1"/>
  <c r="L19" i="1" s="1"/>
  <c r="K27" i="1"/>
  <c r="L27" i="1" s="1"/>
  <c r="K35" i="1"/>
  <c r="L35" i="1" s="1"/>
  <c r="K43" i="1"/>
  <c r="L43" i="1" s="1"/>
  <c r="K51" i="1"/>
  <c r="L51" i="1" s="1"/>
  <c r="K59" i="1"/>
  <c r="L59" i="1" s="1"/>
  <c r="K67" i="1"/>
  <c r="L67" i="1" s="1"/>
  <c r="K75" i="1"/>
  <c r="L75" i="1" s="1"/>
  <c r="K83" i="1"/>
  <c r="L83" i="1" s="1"/>
  <c r="K92" i="1"/>
  <c r="L92" i="1" s="1"/>
  <c r="AP97" i="1"/>
  <c r="N97" i="1"/>
  <c r="M97" i="1"/>
  <c r="AU97" i="1"/>
  <c r="AR97" i="1"/>
  <c r="AN97" i="1"/>
  <c r="AV93" i="1" l="1"/>
  <c r="AW93" i="1" s="1"/>
  <c r="AV85" i="1"/>
  <c r="AW85" i="1" s="1"/>
  <c r="AV77" i="1"/>
  <c r="AW77" i="1" s="1"/>
  <c r="AV69" i="1"/>
  <c r="AW69" i="1" s="1"/>
  <c r="AV61" i="1"/>
  <c r="AW61" i="1" s="1"/>
  <c r="AV53" i="1"/>
  <c r="AW53" i="1" s="1"/>
  <c r="AV45" i="1"/>
  <c r="AW45" i="1" s="1"/>
  <c r="AV21" i="1"/>
  <c r="AW21" i="1" s="1"/>
  <c r="AV13" i="1"/>
  <c r="AW13" i="1" s="1"/>
  <c r="AV95" i="1"/>
  <c r="AW95" i="1" s="1"/>
  <c r="AV87" i="1"/>
  <c r="AW87" i="1" s="1"/>
  <c r="AV79" i="1"/>
  <c r="AW79" i="1" s="1"/>
  <c r="AV71" i="1"/>
  <c r="AW71" i="1" s="1"/>
  <c r="AV63" i="1"/>
  <c r="AW63" i="1" s="1"/>
  <c r="AV55" i="1"/>
  <c r="AW55" i="1" s="1"/>
  <c r="AV47" i="1"/>
  <c r="AW47" i="1" s="1"/>
  <c r="AV39" i="1"/>
  <c r="AW39" i="1" s="1"/>
  <c r="AV31" i="1"/>
  <c r="AW31" i="1" s="1"/>
  <c r="AV23" i="1"/>
  <c r="AW23" i="1" s="1"/>
  <c r="AV15" i="1"/>
  <c r="AW15" i="1" s="1"/>
  <c r="AV7" i="1"/>
  <c r="AW7" i="1" s="1"/>
  <c r="AV25" i="1"/>
  <c r="AW25" i="1" s="1"/>
  <c r="AV9" i="1"/>
  <c r="AW9" i="1" s="1"/>
  <c r="AV89" i="1"/>
  <c r="AW89" i="1" s="1"/>
  <c r="AV81" i="1"/>
  <c r="AW81" i="1" s="1"/>
  <c r="AV73" i="1"/>
  <c r="AW73" i="1" s="1"/>
  <c r="AV65" i="1"/>
  <c r="AW65" i="1" s="1"/>
  <c r="AV57" i="1"/>
  <c r="AW57" i="1" s="1"/>
  <c r="AV49" i="1"/>
  <c r="AW49" i="1" s="1"/>
  <c r="AV41" i="1"/>
  <c r="AW41" i="1" s="1"/>
  <c r="AV33" i="1"/>
  <c r="AW33" i="1" s="1"/>
  <c r="AV17" i="1"/>
  <c r="AW17" i="1" s="1"/>
  <c r="AV91" i="1"/>
  <c r="AW91" i="1" s="1"/>
  <c r="AV83" i="1"/>
  <c r="AW83" i="1" s="1"/>
  <c r="AV75" i="1"/>
  <c r="AW75" i="1" s="1"/>
  <c r="AV67" i="1"/>
  <c r="AW67" i="1" s="1"/>
  <c r="AV59" i="1"/>
  <c r="AW59" i="1" s="1"/>
  <c r="AV51" i="1"/>
  <c r="AW51" i="1" s="1"/>
  <c r="AV43" i="1"/>
  <c r="AW43" i="1" s="1"/>
  <c r="AV35" i="1"/>
  <c r="AW35" i="1" s="1"/>
  <c r="AV27" i="1"/>
  <c r="AW27" i="1" s="1"/>
  <c r="AV19" i="1"/>
  <c r="AW19" i="1" s="1"/>
  <c r="AV11" i="1"/>
  <c r="AW11" i="1" s="1"/>
  <c r="AV37" i="1"/>
  <c r="AW37" i="1" s="1"/>
  <c r="AV29" i="1"/>
  <c r="AW29" i="1" s="1"/>
  <c r="AV5" i="1"/>
  <c r="AW5" i="1" s="1"/>
  <c r="AV34" i="1"/>
  <c r="AW34" i="1" s="1"/>
  <c r="AV62" i="1"/>
  <c r="AW62" i="1" s="1"/>
  <c r="AV32" i="1"/>
  <c r="AW32" i="1" s="1"/>
  <c r="AV96" i="1"/>
  <c r="AW96" i="1" s="1"/>
  <c r="AV82" i="1"/>
  <c r="AW82" i="1" s="1"/>
  <c r="AV52" i="1"/>
  <c r="AW52" i="1" s="1"/>
  <c r="AV6" i="1"/>
  <c r="AW6" i="1" s="1"/>
  <c r="AV70" i="1"/>
  <c r="AW70" i="1" s="1"/>
  <c r="AV40" i="1"/>
  <c r="AW40" i="1" s="1"/>
  <c r="AV18" i="1"/>
  <c r="AW18" i="1" s="1"/>
  <c r="AV90" i="1"/>
  <c r="AW90" i="1" s="1"/>
  <c r="AV60" i="1"/>
  <c r="AW60" i="1" s="1"/>
  <c r="AV14" i="1"/>
  <c r="AW14" i="1" s="1"/>
  <c r="AV78" i="1"/>
  <c r="AW78" i="1" s="1"/>
  <c r="AV48" i="1"/>
  <c r="AW48" i="1" s="1"/>
  <c r="AV26" i="1"/>
  <c r="AW26" i="1" s="1"/>
  <c r="AV4" i="1"/>
  <c r="AW4" i="1" s="1"/>
  <c r="AV68" i="1"/>
  <c r="AW68" i="1" s="1"/>
  <c r="AV22" i="1"/>
  <c r="AW22" i="1" s="1"/>
  <c r="AV86" i="1"/>
  <c r="AW86" i="1" s="1"/>
  <c r="AV56" i="1"/>
  <c r="AW56" i="1" s="1"/>
  <c r="AV42" i="1"/>
  <c r="AW42" i="1" s="1"/>
  <c r="AV12" i="1"/>
  <c r="AW12" i="1" s="1"/>
  <c r="AV76" i="1"/>
  <c r="AW76" i="1" s="1"/>
  <c r="AV24" i="1"/>
  <c r="AW24" i="1" s="1"/>
  <c r="AV30" i="1"/>
  <c r="AW30" i="1" s="1"/>
  <c r="AV94" i="1"/>
  <c r="AW94" i="1" s="1"/>
  <c r="AV64" i="1"/>
  <c r="AW64" i="1" s="1"/>
  <c r="AV50" i="1"/>
  <c r="AW50" i="1" s="1"/>
  <c r="AV20" i="1"/>
  <c r="AW20" i="1" s="1"/>
  <c r="AV84" i="1"/>
  <c r="AW84" i="1" s="1"/>
  <c r="AV38" i="1"/>
  <c r="AW38" i="1" s="1"/>
  <c r="AV8" i="1"/>
  <c r="AW8" i="1" s="1"/>
  <c r="AV72" i="1"/>
  <c r="AW72" i="1" s="1"/>
  <c r="AV58" i="1"/>
  <c r="AW58" i="1" s="1"/>
  <c r="AV28" i="1"/>
  <c r="AW28" i="1" s="1"/>
  <c r="AV92" i="1"/>
  <c r="AW92" i="1" s="1"/>
  <c r="AV10" i="1"/>
  <c r="AW10" i="1" s="1"/>
  <c r="AV88" i="1"/>
  <c r="AW88" i="1" s="1"/>
  <c r="AV74" i="1"/>
  <c r="AW74" i="1" s="1"/>
  <c r="AV44" i="1"/>
  <c r="AW44" i="1" s="1"/>
  <c r="AV46" i="1"/>
  <c r="AW46" i="1" s="1"/>
  <c r="AV16" i="1"/>
  <c r="AW16" i="1" s="1"/>
  <c r="AV80" i="1"/>
  <c r="AW80" i="1" s="1"/>
  <c r="AV66" i="1"/>
  <c r="AW66" i="1" s="1"/>
  <c r="AV36" i="1"/>
  <c r="AW36" i="1" s="1"/>
  <c r="AV54" i="1"/>
  <c r="AW54" i="1" s="1"/>
  <c r="C100" i="1"/>
  <c r="K97" i="1"/>
  <c r="L97" i="1" s="1"/>
  <c r="AV3" i="1"/>
  <c r="AW3" i="1" s="1"/>
  <c r="AW97" i="1" l="1"/>
  <c r="AV97" i="1"/>
</calcChain>
</file>

<file path=xl/sharedStrings.xml><?xml version="1.0" encoding="utf-8"?>
<sst xmlns="http://schemas.openxmlformats.org/spreadsheetml/2006/main" count="771" uniqueCount="156">
  <si>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</si>
  <si>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</si>
  <si>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</si>
  <si>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</si>
  <si>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</si>
  <si>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</si>
  <si>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</si>
  <si>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</si>
  <si>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</si>
  <si>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</si>
  <si>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</si>
  <si>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</si>
  <si>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</si>
  <si>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</si>
  <si>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</si>
  <si>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</si>
  <si>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</si>
  <si>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</si>
  <si>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</si>
  <si>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</si>
  <si>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</si>
  <si>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</si>
  <si>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</si>
  <si>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</si>
  <si>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</si>
  <si>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</si>
  <si>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</si>
  <si>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</si>
  <si>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</si>
  <si>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</si>
  <si>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</si>
  <si>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</si>
  <si>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</si>
  <si>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</si>
  <si>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</si>
  <si>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</si>
  <si>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</si>
  <si>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</si>
  <si>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</si>
  <si>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</si>
  <si>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</si>
  <si>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</si>
  <si>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</si>
  <si>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</si>
  <si>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</si>
  <si>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</si>
  <si>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</si>
  <si>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</si>
  <si>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</si>
  <si>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</si>
  <si>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</si>
  <si>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</si>
  <si>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</si>
  <si>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</si>
  <si>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</si>
  <si>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</si>
  <si>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</si>
  <si>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</si>
  <si>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02-004-0100</t>
  </si>
  <si>
    <t>BONDHUS/BARRY &amp; BRUCE</t>
  </si>
  <si>
    <t>39181 320TH ST</t>
  </si>
  <si>
    <t>NENW</t>
  </si>
  <si>
    <t>04</t>
  </si>
  <si>
    <t>106</t>
  </si>
  <si>
    <t>037</t>
  </si>
  <si>
    <t>SENW</t>
  </si>
  <si>
    <t>SWNE</t>
  </si>
  <si>
    <t>NWNE</t>
  </si>
  <si>
    <t>02-004-0201</t>
  </si>
  <si>
    <t>MCCLOUD/LISA A/ETAL - LAKE AUGUSTA FARMS LLC</t>
  </si>
  <si>
    <t>6601 DUCK LAKE RD</t>
  </si>
  <si>
    <t>NESW</t>
  </si>
  <si>
    <t>SESW</t>
  </si>
  <si>
    <t>SWSE</t>
  </si>
  <si>
    <t>NWSE</t>
  </si>
  <si>
    <t>02-004-0202</t>
  </si>
  <si>
    <t>PETERSON/MARY LOU/TRUSTEE - MARY LOU PETERSON TRUST</t>
  </si>
  <si>
    <t>1129 COLLINS AVE</t>
  </si>
  <si>
    <t>NESE</t>
  </si>
  <si>
    <t>02-004-0300</t>
  </si>
  <si>
    <t>BONDHUS/BARRY NEAL</t>
  </si>
  <si>
    <t>33881 390TH AVE</t>
  </si>
  <si>
    <t>SWSW</t>
  </si>
  <si>
    <t>NWSW</t>
  </si>
  <si>
    <t>SWNW</t>
  </si>
  <si>
    <t>02-004-0400</t>
  </si>
  <si>
    <t>BONDHUS/CAROLYN L</t>
  </si>
  <si>
    <t>1958 BUD RD</t>
  </si>
  <si>
    <t>02-004-0500</t>
  </si>
  <si>
    <t>NWNW</t>
  </si>
  <si>
    <t>02-005-0100</t>
  </si>
  <si>
    <t>BAUMANN/BRETT &amp; NICOLE</t>
  </si>
  <si>
    <t>602 S FIR ST</t>
  </si>
  <si>
    <t>NENE</t>
  </si>
  <si>
    <t>05</t>
  </si>
  <si>
    <t>02-005-0101</t>
  </si>
  <si>
    <t>ENGEN/KENNETH R</t>
  </si>
  <si>
    <t>25353 COUNTY RD 21</t>
  </si>
  <si>
    <t>SENE</t>
  </si>
  <si>
    <t>02-005-0200</t>
  </si>
  <si>
    <t>HERDING LIV TST/TODD/&amp; - SUSAN HERDING LIV TST</t>
  </si>
  <si>
    <t>38143 335TH STREET</t>
  </si>
  <si>
    <t>02-005-0300</t>
  </si>
  <si>
    <t>SESE</t>
  </si>
  <si>
    <t>02-005-0400</t>
  </si>
  <si>
    <t>OLSON MINNESOTA FARMS LLC  RCD</t>
  </si>
  <si>
    <t>32385 COUNTY RD 5</t>
  </si>
  <si>
    <t>02-005-0500</t>
  </si>
  <si>
    <t>OLSON/CURTIS C &amp; LYNETTE R</t>
  </si>
  <si>
    <t>02-008-0100</t>
  </si>
  <si>
    <t>08</t>
  </si>
  <si>
    <t>02-008-0400</t>
  </si>
  <si>
    <t>BONDHUS TESTMNTRY TST/ORVAL L</t>
  </si>
  <si>
    <t>33078 390TH AVE</t>
  </si>
  <si>
    <t>02-009-0100</t>
  </si>
  <si>
    <t>09</t>
  </si>
  <si>
    <t>02-009-0200</t>
  </si>
  <si>
    <t>02-009-0201</t>
  </si>
  <si>
    <t>BONDHUS/CAROLYN/LE</t>
  </si>
  <si>
    <t>02-009-0202</t>
  </si>
  <si>
    <t>02-009-0300</t>
  </si>
  <si>
    <t>02-009-0400</t>
  </si>
  <si>
    <t>17-032-0302</t>
  </si>
  <si>
    <t>HANSEN/JOHN R</t>
  </si>
  <si>
    <t>29216 370TH AVE</t>
  </si>
  <si>
    <t>32</t>
  </si>
  <si>
    <t>107</t>
  </si>
  <si>
    <t>17-032-0400</t>
  </si>
  <si>
    <t>REID OLESON ETAL - C/O REVA R BERNTSON</t>
  </si>
  <si>
    <t>510 ANDERSON ST</t>
  </si>
  <si>
    <t>17-033-0200</t>
  </si>
  <si>
    <t>OLSON MINNESOTA FARMS LLC</t>
  </si>
  <si>
    <t>33</t>
  </si>
  <si>
    <t>17-033-0201</t>
  </si>
  <si>
    <t>QUIRING/TERRY</t>
  </si>
  <si>
    <t>23104 COUNTY RD 5</t>
  </si>
  <si>
    <t>17-033-0500</t>
  </si>
  <si>
    <t>SAFFERT/JOSEPH A &amp; REBEKAH M</t>
  </si>
  <si>
    <t>39542 320TH ST</t>
  </si>
  <si>
    <t>17-033-0501</t>
  </si>
  <si>
    <t>QUIRING/TERRY D/LE</t>
  </si>
  <si>
    <t>TOTAL WATERSHED ACRES:</t>
  </si>
  <si>
    <t>AMO TWP ROADS</t>
  </si>
  <si>
    <t>STORDEN TWP ROADS</t>
  </si>
  <si>
    <t>330TH ST</t>
  </si>
  <si>
    <t>390TH AVE</t>
  </si>
  <si>
    <t>335TH ST</t>
  </si>
  <si>
    <t>320TH ST</t>
  </si>
  <si>
    <t>EDEN PRAIRIE MN 55346</t>
  </si>
  <si>
    <t>STORDEN MN 56174</t>
  </si>
  <si>
    <t>WINDOM MN 56101</t>
  </si>
  <si>
    <t>WINDOM MN 56101-6000</t>
  </si>
  <si>
    <t>LAMBERTON MN 56152</t>
  </si>
  <si>
    <t>WESTBROOK MN 56183</t>
  </si>
  <si>
    <t>KARLA NELSON 37254TH ST</t>
  </si>
  <si>
    <t>STORDEN, MN 56174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</si>
</sst>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0"/>
  <sheetViews>
    <sheetView tabSelected="1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E84" sqref="E84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2" width="17.7109375" style="2" hidden="1" customWidth="1"/>
    <col min="13" max="14" width="17.7109375" style="2" customWidth="1"/>
    <col min="15" max="15" width="20.7109375" style="3" hidden="1" customWidth="1"/>
    <col min="16" max="16" width="13.7109375" style="4" customWidth="1"/>
    <col min="17" max="17" width="13.7109375" style="5" customWidth="1"/>
    <col min="18" max="18" width="13.7109375" style="6" customWidth="1"/>
    <col min="19" max="19" width="13.7109375" style="5" customWidth="1"/>
    <col min="20" max="20" width="13.7109375" style="7" customWidth="1"/>
    <col min="21" max="21" width="13.7109375" style="5" customWidth="1"/>
    <col min="22" max="22" width="13.7109375" style="8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hidden="1" customWidth="1"/>
    <col min="27" max="27" width="17.7109375" style="5" hidden="1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hidden="1" customWidth="1"/>
    <col min="40" max="40" width="17.7109375" style="5" hidden="1" customWidth="1"/>
    <col min="41" max="41" width="17.7109375" style="3" hidden="1" customWidth="1"/>
    <col min="42" max="42" width="17.7109375" style="5" hidden="1" customWidth="1"/>
    <col min="43" max="43" width="17.7109375" style="2" hidden="1" customWidth="1"/>
    <col min="44" max="44" width="17.7109375" style="5" hidden="1" customWidth="1"/>
    <col min="45" max="45" width="17.7109375" style="2" hidden="1" customWidth="1"/>
    <col min="46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2" hidden="1" customWidth="1"/>
    <col min="51" max="51" width="13.7109375" style="5" hidden="1" customWidth="1"/>
    <col min="52" max="52" width="13.7109375" style="13" hidden="1" customWidth="1"/>
    <col min="53" max="53" width="13.7109375" style="5" hidden="1" customWidth="1"/>
    <col min="54" max="54" width="13.7109375" style="14" hidden="1" customWidth="1"/>
    <col min="55" max="55" width="13.7109375" style="5" hidden="1" customWidth="1"/>
    <col min="56" max="56" width="13.7109375" style="15" hidden="1" customWidth="1"/>
    <col min="57" max="57" width="13.7109375" style="5" hidden="1" customWidth="1"/>
    <col min="58" max="58" width="13.7109375" style="2" hidden="1" customWidth="1"/>
    <col min="59" max="59" width="13.7109375" style="5" hidden="1" customWidth="1"/>
  </cols>
  <sheetData>
    <row r="1" spans="1:59" x14ac:dyDescent="0.25">
      <c r="AN1" s="5">
        <v>0</v>
      </c>
      <c r="AP1" s="5">
        <v>0</v>
      </c>
      <c r="AR1" s="5">
        <v>0</v>
      </c>
      <c r="AW1" s="5" t="s">
        <v>0</v>
      </c>
    </row>
    <row r="2" spans="1:59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/>
      <c r="L2" s="16"/>
      <c r="M2" s="16" t="s">
        <v>11</v>
      </c>
      <c r="N2" s="16" t="s">
        <v>12</v>
      </c>
      <c r="O2" s="17" t="s">
        <v>13</v>
      </c>
      <c r="P2" s="18" t="s">
        <v>14</v>
      </c>
      <c r="Q2" s="16" t="s">
        <v>15</v>
      </c>
      <c r="R2" s="19" t="s">
        <v>16</v>
      </c>
      <c r="S2" s="16" t="s">
        <v>17</v>
      </c>
      <c r="T2" s="20" t="s">
        <v>18</v>
      </c>
      <c r="U2" s="16" t="s">
        <v>19</v>
      </c>
      <c r="V2" s="21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  <c r="BF2" s="16" t="s">
        <v>56</v>
      </c>
      <c r="BG2" s="16" t="s">
        <v>57</v>
      </c>
    </row>
    <row r="3" spans="1:59" x14ac:dyDescent="0.25">
      <c r="A3" s="1" t="s">
        <v>58</v>
      </c>
      <c r="B3" s="1" t="s">
        <v>59</v>
      </c>
      <c r="C3" s="1" t="s">
        <v>60</v>
      </c>
      <c r="D3" s="1" t="s">
        <v>149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110.12</v>
      </c>
      <c r="J3" s="2">
        <v>0.06</v>
      </c>
      <c r="K3" s="2">
        <f>SUM(M3:N3)</f>
        <v>6.0000000521540642E-2</v>
      </c>
      <c r="L3" s="2" t="b">
        <f>IF(K3&gt;(J3+0.01),1)</f>
        <v>0</v>
      </c>
      <c r="M3" s="2">
        <f t="shared" ref="M3:M34" si="0">SUM(P3,R3,T3,V3,X3,Z3,AB3,AD3,AG3,AI3,AK3,AX3,AZ3,BB3,BD3,BF3)</f>
        <v>6.0000000521540642E-2</v>
      </c>
      <c r="N3" s="2">
        <f t="shared" ref="N3:N34" si="1">SUM(O3,AF3,AM3,AO3,AQ3,AS3,AT3)</f>
        <v>0</v>
      </c>
      <c r="R3" s="6">
        <v>5.000000074505806E-2</v>
      </c>
      <c r="S3" s="5">
        <v>130.81250194925809</v>
      </c>
      <c r="T3" s="7">
        <v>9.9999997764825821E-3</v>
      </c>
      <c r="U3" s="5">
        <v>15.76874964754097</v>
      </c>
      <c r="AN3" s="5" t="str">
        <f t="shared" ref="AN3:AN34" si="2">IF(AM3&gt;0,AM3*$AN$1,"")</f>
        <v/>
      </c>
      <c r="AP3" s="5" t="str">
        <f t="shared" ref="AP3:AP34" si="3">IF(AO3&gt;0,AO3*$AP$1,"")</f>
        <v/>
      </c>
      <c r="AR3" s="5" t="str">
        <f t="shared" ref="AR3:AR34" si="4">IF(AQ3&gt;0,AQ3*$AR$1,"")</f>
        <v/>
      </c>
      <c r="AU3" s="5">
        <f t="shared" ref="AU3" si="5">SUM(Q3,S3,U3,W3,Y3,AA3,AC3,AE3,AH3,AJ3,AL3,AY3,BA3,BC3,BE3,BG3)</f>
        <v>146.58125159679906</v>
      </c>
      <c r="AV3" s="11">
        <f>(AU3/$AU$97)*100</f>
        <v>5.0900285247802287E-3</v>
      </c>
      <c r="AW3" s="5">
        <f>(AV3/100)*$AW$1</f>
        <v>5.0900285247802284</v>
      </c>
    </row>
    <row r="4" spans="1:59" x14ac:dyDescent="0.25">
      <c r="A4" s="1" t="s">
        <v>58</v>
      </c>
      <c r="B4" s="1" t="s">
        <v>59</v>
      </c>
      <c r="C4" s="1" t="s">
        <v>60</v>
      </c>
      <c r="D4" s="1" t="s">
        <v>149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110.12</v>
      </c>
      <c r="J4" s="2">
        <v>0.03</v>
      </c>
      <c r="K4" s="2">
        <f t="shared" ref="K4:K67" si="6">SUM(M4:N4)</f>
        <v>1.9999999552965161E-2</v>
      </c>
      <c r="L4" s="2" t="b">
        <f t="shared" ref="L4:L67" si="7">IF(K4&gt;(J4+0.01),1)</f>
        <v>0</v>
      </c>
      <c r="M4" s="2">
        <f t="shared" si="0"/>
        <v>1.9999999552965161E-2</v>
      </c>
      <c r="N4" s="2">
        <f t="shared" si="1"/>
        <v>0</v>
      </c>
      <c r="T4" s="7">
        <v>1.9999999552965161E-2</v>
      </c>
      <c r="U4" s="5">
        <v>31.53749929508194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8">SUM(Q4,S4,U4,W4,Y4,AA4,AC4,AE4,AH4,AJ4,AL4,AY4,BA4,BC4,BE4,BG4)</f>
        <v>31.53749929508194</v>
      </c>
      <c r="AV4" s="11">
        <f t="shared" ref="AV4:AV67" si="9">(AU4/$AU$97)*100</f>
        <v>1.0951384932485384E-3</v>
      </c>
      <c r="AW4" s="5">
        <f t="shared" ref="AW4:AW67" si="10">(AV4/100)*$AW$1</f>
        <v>1.0951384932485384</v>
      </c>
    </row>
    <row r="5" spans="1:59" x14ac:dyDescent="0.25">
      <c r="A5" s="1" t="s">
        <v>58</v>
      </c>
      <c r="B5" s="1" t="s">
        <v>59</v>
      </c>
      <c r="C5" s="1" t="s">
        <v>60</v>
      </c>
      <c r="D5" s="1" t="s">
        <v>149</v>
      </c>
      <c r="E5" s="1" t="s">
        <v>66</v>
      </c>
      <c r="F5" s="1" t="s">
        <v>62</v>
      </c>
      <c r="G5" s="1" t="s">
        <v>63</v>
      </c>
      <c r="H5" s="1" t="s">
        <v>64</v>
      </c>
      <c r="I5" s="2">
        <v>110.12</v>
      </c>
      <c r="J5" s="2">
        <v>19.53</v>
      </c>
      <c r="K5" s="2">
        <f t="shared" si="6"/>
        <v>1.3900000154972076</v>
      </c>
      <c r="L5" s="2" t="b">
        <f t="shared" si="7"/>
        <v>0</v>
      </c>
      <c r="M5" s="2">
        <f t="shared" si="0"/>
        <v>1.3900000154972076</v>
      </c>
      <c r="N5" s="2">
        <f t="shared" si="1"/>
        <v>0</v>
      </c>
      <c r="R5" s="6">
        <v>0.9100000262260437</v>
      </c>
      <c r="S5" s="5">
        <v>2380.7875686138868</v>
      </c>
      <c r="T5" s="7">
        <v>0.47999998927116388</v>
      </c>
      <c r="U5" s="5">
        <v>756.89998308196664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8"/>
        <v>3137.6875516958535</v>
      </c>
      <c r="AV5" s="11">
        <f t="shared" si="9"/>
        <v>0.10895608385109801</v>
      </c>
      <c r="AW5" s="5">
        <f t="shared" si="10"/>
        <v>108.95608385109801</v>
      </c>
    </row>
    <row r="6" spans="1:59" x14ac:dyDescent="0.25">
      <c r="A6" s="1" t="s">
        <v>58</v>
      </c>
      <c r="B6" s="1" t="s">
        <v>59</v>
      </c>
      <c r="C6" s="1" t="s">
        <v>60</v>
      </c>
      <c r="D6" s="1" t="s">
        <v>149</v>
      </c>
      <c r="E6" s="1" t="s">
        <v>67</v>
      </c>
      <c r="F6" s="1" t="s">
        <v>62</v>
      </c>
      <c r="G6" s="1" t="s">
        <v>63</v>
      </c>
      <c r="H6" s="1" t="s">
        <v>64</v>
      </c>
      <c r="I6" s="2">
        <v>110.12</v>
      </c>
      <c r="J6" s="2">
        <v>34.76</v>
      </c>
      <c r="K6" s="2">
        <f t="shared" si="6"/>
        <v>11.160000458359717</v>
      </c>
      <c r="L6" s="2" t="b">
        <f t="shared" si="7"/>
        <v>0</v>
      </c>
      <c r="M6" s="2">
        <f t="shared" si="0"/>
        <v>11.160000458359717</v>
      </c>
      <c r="N6" s="2">
        <f t="shared" si="1"/>
        <v>0</v>
      </c>
      <c r="R6" s="6">
        <v>11.02000045776367</v>
      </c>
      <c r="S6" s="5">
        <v>28831.07619762421</v>
      </c>
      <c r="T6" s="7">
        <v>0.14000000059604639</v>
      </c>
      <c r="U6" s="5">
        <v>220.76250093989071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8"/>
        <v>29051.838698564101</v>
      </c>
      <c r="AV6" s="11">
        <f t="shared" si="9"/>
        <v>1.0088240212313386</v>
      </c>
      <c r="AW6" s="5">
        <f t="shared" si="10"/>
        <v>1008.8240212313385</v>
      </c>
    </row>
    <row r="7" spans="1:59" x14ac:dyDescent="0.25">
      <c r="A7" s="1" t="s">
        <v>68</v>
      </c>
      <c r="B7" s="1" t="s">
        <v>69</v>
      </c>
      <c r="C7" s="1" t="s">
        <v>70</v>
      </c>
      <c r="D7" s="1" t="s">
        <v>148</v>
      </c>
      <c r="E7" s="1" t="s">
        <v>65</v>
      </c>
      <c r="F7" s="1" t="s">
        <v>62</v>
      </c>
      <c r="G7" s="1" t="s">
        <v>63</v>
      </c>
      <c r="H7" s="1" t="s">
        <v>64</v>
      </c>
      <c r="I7" s="2">
        <v>100</v>
      </c>
      <c r="J7" s="2">
        <v>0.03</v>
      </c>
      <c r="K7" s="2">
        <f t="shared" si="6"/>
        <v>2.999999932944775E-2</v>
      </c>
      <c r="L7" s="2" t="b">
        <f t="shared" si="7"/>
        <v>0</v>
      </c>
      <c r="M7" s="2">
        <f t="shared" si="0"/>
        <v>2.999999932944775E-2</v>
      </c>
      <c r="N7" s="2">
        <f t="shared" si="1"/>
        <v>0</v>
      </c>
      <c r="V7" s="8">
        <v>2.999999932944775E-2</v>
      </c>
      <c r="W7" s="5">
        <v>14.19374968274496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8"/>
        <v>14.19374968274496</v>
      </c>
      <c r="AV7" s="11">
        <f t="shared" si="9"/>
        <v>4.9287743126584028E-4</v>
      </c>
      <c r="AW7" s="5">
        <f t="shared" si="10"/>
        <v>0.49287743126584033</v>
      </c>
    </row>
    <row r="8" spans="1:59" x14ac:dyDescent="0.25">
      <c r="A8" s="1" t="s">
        <v>68</v>
      </c>
      <c r="B8" s="1" t="s">
        <v>69</v>
      </c>
      <c r="C8" s="1" t="s">
        <v>70</v>
      </c>
      <c r="D8" s="1" t="s">
        <v>148</v>
      </c>
      <c r="E8" s="1" t="s">
        <v>71</v>
      </c>
      <c r="F8" s="1" t="s">
        <v>62</v>
      </c>
      <c r="G8" s="1" t="s">
        <v>63</v>
      </c>
      <c r="H8" s="1" t="s">
        <v>64</v>
      </c>
      <c r="I8" s="2">
        <v>100</v>
      </c>
      <c r="J8" s="2">
        <v>7.0000000000000007E-2</v>
      </c>
      <c r="K8" s="2">
        <f t="shared" si="6"/>
        <v>7.9999998211860657E-2</v>
      </c>
      <c r="L8" s="2" t="b">
        <f t="shared" si="7"/>
        <v>0</v>
      </c>
      <c r="M8" s="2">
        <f t="shared" si="0"/>
        <v>7.9999998211860657E-2</v>
      </c>
      <c r="N8" s="2">
        <f t="shared" si="1"/>
        <v>0</v>
      </c>
      <c r="R8" s="6">
        <v>5.9999998658895493E-2</v>
      </c>
      <c r="S8" s="5">
        <v>156.9749964913353</v>
      </c>
      <c r="T8" s="7">
        <v>1.9999999552965161E-2</v>
      </c>
      <c r="U8" s="5">
        <v>31.53749929508194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8"/>
        <v>188.51249578641725</v>
      </c>
      <c r="AV8" s="11">
        <f t="shared" si="9"/>
        <v>6.5460894239719406E-3</v>
      </c>
      <c r="AW8" s="5">
        <f t="shared" si="10"/>
        <v>6.5460894239719414</v>
      </c>
    </row>
    <row r="9" spans="1:59" x14ac:dyDescent="0.25">
      <c r="A9" s="1" t="s">
        <v>68</v>
      </c>
      <c r="B9" s="1" t="s">
        <v>69</v>
      </c>
      <c r="C9" s="1" t="s">
        <v>70</v>
      </c>
      <c r="D9" s="1" t="s">
        <v>148</v>
      </c>
      <c r="E9" s="1" t="s">
        <v>72</v>
      </c>
      <c r="F9" s="1" t="s">
        <v>62</v>
      </c>
      <c r="G9" s="1" t="s">
        <v>63</v>
      </c>
      <c r="H9" s="1" t="s">
        <v>64</v>
      </c>
      <c r="I9" s="2">
        <v>100</v>
      </c>
      <c r="J9" s="2">
        <v>0.06</v>
      </c>
      <c r="K9" s="2">
        <f t="shared" si="6"/>
        <v>4.999999888241291E-2</v>
      </c>
      <c r="L9" s="2" t="b">
        <f t="shared" si="7"/>
        <v>0</v>
      </c>
      <c r="M9" s="2">
        <f t="shared" si="0"/>
        <v>4.999999888241291E-2</v>
      </c>
      <c r="N9" s="2">
        <f t="shared" si="1"/>
        <v>0</v>
      </c>
      <c r="R9" s="6">
        <v>1.9999999552965161E-2</v>
      </c>
      <c r="S9" s="5">
        <v>52.324998830445111</v>
      </c>
      <c r="T9" s="7">
        <v>2.999999932944775E-2</v>
      </c>
      <c r="U9" s="5">
        <v>47.306248942622908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8"/>
        <v>99.631247773068026</v>
      </c>
      <c r="AV9" s="11">
        <f t="shared" si="9"/>
        <v>3.4596913834472752E-3</v>
      </c>
      <c r="AW9" s="5">
        <f t="shared" si="10"/>
        <v>3.4596913834472751</v>
      </c>
    </row>
    <row r="10" spans="1:59" x14ac:dyDescent="0.25">
      <c r="A10" s="1" t="s">
        <v>68</v>
      </c>
      <c r="B10" s="1" t="s">
        <v>69</v>
      </c>
      <c r="C10" s="1" t="s">
        <v>70</v>
      </c>
      <c r="D10" s="1" t="s">
        <v>148</v>
      </c>
      <c r="E10" s="1" t="s">
        <v>73</v>
      </c>
      <c r="F10" s="1" t="s">
        <v>62</v>
      </c>
      <c r="G10" s="1" t="s">
        <v>63</v>
      </c>
      <c r="H10" s="1" t="s">
        <v>64</v>
      </c>
      <c r="I10" s="2">
        <v>100</v>
      </c>
      <c r="J10" s="2">
        <v>35.04</v>
      </c>
      <c r="K10" s="2">
        <f t="shared" si="6"/>
        <v>16.100000381469727</v>
      </c>
      <c r="L10" s="2" t="b">
        <f t="shared" si="7"/>
        <v>0</v>
      </c>
      <c r="M10" s="2">
        <f t="shared" si="0"/>
        <v>16.100000381469727</v>
      </c>
      <c r="N10" s="2">
        <f t="shared" si="1"/>
        <v>0</v>
      </c>
      <c r="R10" s="6">
        <v>4.630000114440918</v>
      </c>
      <c r="S10" s="5">
        <v>12113.23779940605</v>
      </c>
      <c r="T10" s="7">
        <v>11.47000026702881</v>
      </c>
      <c r="U10" s="5">
        <v>18086.756671071049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8"/>
        <v>30199.994470477097</v>
      </c>
      <c r="AV10" s="11">
        <f t="shared" si="9"/>
        <v>1.0486936878241966</v>
      </c>
      <c r="AW10" s="5">
        <f t="shared" si="10"/>
        <v>1048.6936878241966</v>
      </c>
    </row>
    <row r="11" spans="1:59" x14ac:dyDescent="0.25">
      <c r="A11" s="1" t="s">
        <v>68</v>
      </c>
      <c r="B11" s="1" t="s">
        <v>69</v>
      </c>
      <c r="C11" s="1" t="s">
        <v>70</v>
      </c>
      <c r="D11" s="1" t="s">
        <v>148</v>
      </c>
      <c r="E11" s="1" t="s">
        <v>74</v>
      </c>
      <c r="F11" s="1" t="s">
        <v>62</v>
      </c>
      <c r="G11" s="1" t="s">
        <v>63</v>
      </c>
      <c r="H11" s="1" t="s">
        <v>64</v>
      </c>
      <c r="I11" s="2">
        <v>100</v>
      </c>
      <c r="J11" s="2">
        <v>43.96</v>
      </c>
      <c r="K11" s="2">
        <f t="shared" si="6"/>
        <v>42.989999771118171</v>
      </c>
      <c r="L11" s="2" t="b">
        <f t="shared" si="7"/>
        <v>0</v>
      </c>
      <c r="M11" s="2">
        <f t="shared" si="0"/>
        <v>42.989999771118171</v>
      </c>
      <c r="N11" s="2">
        <f t="shared" si="1"/>
        <v>0</v>
      </c>
      <c r="R11" s="6">
        <v>16.510000228881839</v>
      </c>
      <c r="S11" s="5">
        <v>43194.288098812103</v>
      </c>
      <c r="T11" s="7">
        <v>26.479999542236332</v>
      </c>
      <c r="U11" s="5">
        <v>41755.64927816391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8"/>
        <v>84949.937376976013</v>
      </c>
      <c r="AV11" s="11">
        <f t="shared" si="9"/>
        <v>2.9498834244948173</v>
      </c>
      <c r="AW11" s="5">
        <f t="shared" si="10"/>
        <v>2949.8834244948175</v>
      </c>
    </row>
    <row r="12" spans="1:59" x14ac:dyDescent="0.25">
      <c r="A12" s="1" t="s">
        <v>68</v>
      </c>
      <c r="B12" s="1" t="s">
        <v>69</v>
      </c>
      <c r="C12" s="1" t="s">
        <v>70</v>
      </c>
      <c r="D12" s="1" t="s">
        <v>148</v>
      </c>
      <c r="E12" s="1" t="s">
        <v>66</v>
      </c>
      <c r="F12" s="1" t="s">
        <v>62</v>
      </c>
      <c r="G12" s="1" t="s">
        <v>63</v>
      </c>
      <c r="H12" s="1" t="s">
        <v>64</v>
      </c>
      <c r="I12" s="2">
        <v>100</v>
      </c>
      <c r="J12" s="2">
        <v>20.170000000000002</v>
      </c>
      <c r="K12" s="2">
        <f t="shared" si="6"/>
        <v>6.1000002399086952</v>
      </c>
      <c r="L12" s="2" t="b">
        <f t="shared" si="7"/>
        <v>0</v>
      </c>
      <c r="M12" s="2">
        <f t="shared" si="0"/>
        <v>6.1000002399086952</v>
      </c>
      <c r="N12" s="2">
        <f t="shared" si="1"/>
        <v>0</v>
      </c>
      <c r="R12" s="6">
        <v>0.6600000262260437</v>
      </c>
      <c r="S12" s="5">
        <v>1726.7250686138871</v>
      </c>
      <c r="T12" s="7">
        <v>4.2900002095848322</v>
      </c>
      <c r="U12" s="5">
        <v>6764.7940804890823</v>
      </c>
      <c r="V12" s="8">
        <v>1.1500000040978191</v>
      </c>
      <c r="W12" s="5">
        <v>544.09375193878077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8"/>
        <v>9035.6129010417499</v>
      </c>
      <c r="AV12" s="11">
        <f t="shared" si="9"/>
        <v>0.31376132284423114</v>
      </c>
      <c r="AW12" s="5">
        <f t="shared" si="10"/>
        <v>313.76132284423113</v>
      </c>
    </row>
    <row r="13" spans="1:59" x14ac:dyDescent="0.25">
      <c r="A13" s="1" t="s">
        <v>75</v>
      </c>
      <c r="B13" s="1" t="s">
        <v>76</v>
      </c>
      <c r="C13" s="1" t="s">
        <v>77</v>
      </c>
      <c r="D13" s="1" t="s">
        <v>150</v>
      </c>
      <c r="E13" s="1" t="s">
        <v>78</v>
      </c>
      <c r="F13" s="1" t="s">
        <v>62</v>
      </c>
      <c r="G13" s="1" t="s">
        <v>63</v>
      </c>
      <c r="H13" s="1" t="s">
        <v>64</v>
      </c>
      <c r="I13" s="2">
        <v>91.63</v>
      </c>
      <c r="J13" s="2">
        <v>34.549999999999997</v>
      </c>
      <c r="K13" s="2">
        <f t="shared" si="6"/>
        <v>5.1100000143051147</v>
      </c>
      <c r="L13" s="2" t="b">
        <f t="shared" si="7"/>
        <v>0</v>
      </c>
      <c r="M13" s="2">
        <f t="shared" si="0"/>
        <v>5.1100000143051147</v>
      </c>
      <c r="N13" s="2">
        <f t="shared" si="1"/>
        <v>0</v>
      </c>
      <c r="T13" s="7">
        <v>3.7100000381469731</v>
      </c>
      <c r="U13" s="5">
        <v>5850.2063101530084</v>
      </c>
      <c r="V13" s="8">
        <v>1.3999999761581421</v>
      </c>
      <c r="W13" s="5">
        <v>662.37498871982098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8"/>
        <v>6512.5812988728294</v>
      </c>
      <c r="AV13" s="11">
        <f t="shared" si="9"/>
        <v>0.22614914404194419</v>
      </c>
      <c r="AW13" s="5">
        <f t="shared" si="10"/>
        <v>226.14914404194417</v>
      </c>
    </row>
    <row r="14" spans="1:59" x14ac:dyDescent="0.25">
      <c r="A14" s="1" t="s">
        <v>75</v>
      </c>
      <c r="B14" s="1" t="s">
        <v>76</v>
      </c>
      <c r="C14" s="1" t="s">
        <v>77</v>
      </c>
      <c r="D14" s="1" t="s">
        <v>150</v>
      </c>
      <c r="E14" s="1" t="s">
        <v>74</v>
      </c>
      <c r="F14" s="1" t="s">
        <v>62</v>
      </c>
      <c r="G14" s="1" t="s">
        <v>63</v>
      </c>
      <c r="H14" s="1" t="s">
        <v>64</v>
      </c>
      <c r="I14" s="2">
        <v>91.63</v>
      </c>
      <c r="J14" s="2">
        <v>0.09</v>
      </c>
      <c r="K14" s="2">
        <f t="shared" si="6"/>
        <v>9.0000003576278687E-2</v>
      </c>
      <c r="L14" s="2" t="b">
        <f t="shared" si="7"/>
        <v>0</v>
      </c>
      <c r="M14" s="2">
        <f t="shared" si="0"/>
        <v>9.0000003576278687E-2</v>
      </c>
      <c r="N14" s="2">
        <f t="shared" si="1"/>
        <v>0</v>
      </c>
      <c r="T14" s="7">
        <v>9.0000003576278687E-2</v>
      </c>
      <c r="U14" s="5">
        <v>141.91875563934451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8"/>
        <v>141.91875563934451</v>
      </c>
      <c r="AV14" s="11">
        <f t="shared" si="9"/>
        <v>4.9281235255965927E-3</v>
      </c>
      <c r="AW14" s="5">
        <f t="shared" si="10"/>
        <v>4.9281235255965923</v>
      </c>
    </row>
    <row r="15" spans="1:59" x14ac:dyDescent="0.25">
      <c r="A15" s="1" t="s">
        <v>79</v>
      </c>
      <c r="B15" s="1" t="s">
        <v>80</v>
      </c>
      <c r="C15" s="1" t="s">
        <v>81</v>
      </c>
      <c r="D15" s="1" t="s">
        <v>149</v>
      </c>
      <c r="E15" s="1" t="s">
        <v>82</v>
      </c>
      <c r="F15" s="1" t="s">
        <v>62</v>
      </c>
      <c r="G15" s="1" t="s">
        <v>63</v>
      </c>
      <c r="H15" s="1" t="s">
        <v>64</v>
      </c>
      <c r="I15" s="2">
        <v>160</v>
      </c>
      <c r="J15" s="2">
        <v>33.51</v>
      </c>
      <c r="K15" s="2">
        <f t="shared" si="6"/>
        <v>33.530000500380993</v>
      </c>
      <c r="L15" s="2">
        <f t="shared" si="7"/>
        <v>1</v>
      </c>
      <c r="M15" s="2">
        <f t="shared" si="0"/>
        <v>33.530000500380993</v>
      </c>
      <c r="N15" s="2">
        <f t="shared" si="1"/>
        <v>0</v>
      </c>
      <c r="P15" s="4">
        <v>18.230000093579289</v>
      </c>
      <c r="Q15" s="5">
        <v>66448.35034109652</v>
      </c>
      <c r="R15" s="6">
        <v>13.310000397264959</v>
      </c>
      <c r="S15" s="5">
        <v>34958.333534354337</v>
      </c>
      <c r="T15" s="7">
        <v>1.9900000095367429</v>
      </c>
      <c r="U15" s="5">
        <v>3642.5812725573778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8"/>
        <v>105049.26514800824</v>
      </c>
      <c r="AV15" s="11">
        <f t="shared" si="9"/>
        <v>3.6478318358296784</v>
      </c>
      <c r="AW15" s="5">
        <f t="shared" si="10"/>
        <v>3647.8318358296783</v>
      </c>
    </row>
    <row r="16" spans="1:59" x14ac:dyDescent="0.25">
      <c r="A16" s="1" t="s">
        <v>79</v>
      </c>
      <c r="B16" s="1" t="s">
        <v>80</v>
      </c>
      <c r="C16" s="1" t="s">
        <v>81</v>
      </c>
      <c r="D16" s="1" t="s">
        <v>149</v>
      </c>
      <c r="E16" s="1" t="s">
        <v>83</v>
      </c>
      <c r="F16" s="1" t="s">
        <v>62</v>
      </c>
      <c r="G16" s="1" t="s">
        <v>63</v>
      </c>
      <c r="H16" s="1" t="s">
        <v>64</v>
      </c>
      <c r="I16" s="2">
        <v>160</v>
      </c>
      <c r="J16" s="2">
        <v>44.86</v>
      </c>
      <c r="K16" s="2">
        <f t="shared" si="6"/>
        <v>44.860000181943178</v>
      </c>
      <c r="L16" s="2" t="b">
        <f t="shared" si="7"/>
        <v>0</v>
      </c>
      <c r="M16" s="2">
        <f t="shared" si="0"/>
        <v>44.860000181943178</v>
      </c>
      <c r="N16" s="2">
        <f t="shared" si="1"/>
        <v>0</v>
      </c>
      <c r="P16" s="4">
        <v>2.720000028610229</v>
      </c>
      <c r="Q16" s="5">
        <v>9914.4001042842865</v>
      </c>
      <c r="R16" s="6">
        <v>9.4900000020861626</v>
      </c>
      <c r="S16" s="5">
        <v>24828.212505457919</v>
      </c>
      <c r="T16" s="7">
        <v>23.600000143051151</v>
      </c>
      <c r="U16" s="5">
        <v>37214.250225573778</v>
      </c>
      <c r="V16" s="8">
        <v>9.0500000081956387</v>
      </c>
      <c r="W16" s="5">
        <v>4281.7812538775624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8"/>
        <v>76238.644089193549</v>
      </c>
      <c r="AV16" s="11">
        <f t="shared" si="9"/>
        <v>2.6473840881915138</v>
      </c>
      <c r="AW16" s="5">
        <f t="shared" si="10"/>
        <v>2647.3840881915135</v>
      </c>
    </row>
    <row r="17" spans="1:49" x14ac:dyDescent="0.25">
      <c r="A17" s="1" t="s">
        <v>79</v>
      </c>
      <c r="B17" s="1" t="s">
        <v>80</v>
      </c>
      <c r="C17" s="1" t="s">
        <v>81</v>
      </c>
      <c r="D17" s="1" t="s">
        <v>149</v>
      </c>
      <c r="E17" s="1" t="s">
        <v>84</v>
      </c>
      <c r="F17" s="1" t="s">
        <v>62</v>
      </c>
      <c r="G17" s="1" t="s">
        <v>63</v>
      </c>
      <c r="H17" s="1" t="s">
        <v>64</v>
      </c>
      <c r="I17" s="2">
        <v>160</v>
      </c>
      <c r="J17" s="2">
        <v>0.08</v>
      </c>
      <c r="K17" s="2">
        <f t="shared" si="6"/>
        <v>8.9999997988343239E-2</v>
      </c>
      <c r="L17" s="2" t="b">
        <f t="shared" si="7"/>
        <v>0</v>
      </c>
      <c r="M17" s="2">
        <f t="shared" si="0"/>
        <v>8.9999997988343239E-2</v>
      </c>
      <c r="N17" s="2">
        <f t="shared" si="1"/>
        <v>0</v>
      </c>
      <c r="R17" s="6">
        <v>1.9999999552965161E-2</v>
      </c>
      <c r="S17" s="5">
        <v>52.324998830445111</v>
      </c>
      <c r="T17" s="7">
        <v>3.9999999105930328E-2</v>
      </c>
      <c r="U17" s="5">
        <v>63.074998590163887</v>
      </c>
      <c r="V17" s="8">
        <v>2.999999932944775E-2</v>
      </c>
      <c r="W17" s="5">
        <v>14.19374968274496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8"/>
        <v>129.59374710335396</v>
      </c>
      <c r="AV17" s="11">
        <f t="shared" si="9"/>
        <v>4.5001380613373856E-3</v>
      </c>
      <c r="AW17" s="5">
        <f t="shared" si="10"/>
        <v>4.5001380613373856</v>
      </c>
    </row>
    <row r="18" spans="1:49" x14ac:dyDescent="0.25">
      <c r="A18" s="1" t="s">
        <v>79</v>
      </c>
      <c r="B18" s="1" t="s">
        <v>80</v>
      </c>
      <c r="C18" s="1" t="s">
        <v>81</v>
      </c>
      <c r="D18" s="1" t="s">
        <v>149</v>
      </c>
      <c r="E18" s="1" t="s">
        <v>65</v>
      </c>
      <c r="F18" s="1" t="s">
        <v>62</v>
      </c>
      <c r="G18" s="1" t="s">
        <v>63</v>
      </c>
      <c r="H18" s="1" t="s">
        <v>64</v>
      </c>
      <c r="I18" s="2">
        <v>160</v>
      </c>
      <c r="J18" s="2">
        <v>0.08</v>
      </c>
      <c r="K18" s="2">
        <f t="shared" si="6"/>
        <v>8.9999997988343239E-2</v>
      </c>
      <c r="L18" s="2" t="b">
        <f t="shared" si="7"/>
        <v>0</v>
      </c>
      <c r="M18" s="2">
        <f t="shared" si="0"/>
        <v>8.9999997988343239E-2</v>
      </c>
      <c r="N18" s="2">
        <f t="shared" si="1"/>
        <v>0</v>
      </c>
      <c r="T18" s="7">
        <v>3.9999999105930328E-2</v>
      </c>
      <c r="U18" s="5">
        <v>63.074998590163887</v>
      </c>
      <c r="V18" s="8">
        <v>4.999999888241291E-2</v>
      </c>
      <c r="W18" s="5">
        <v>23.656249471241608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8"/>
        <v>86.731248061405495</v>
      </c>
      <c r="AV18" s="11">
        <f t="shared" si="9"/>
        <v>3.0117393719401443E-3</v>
      </c>
      <c r="AW18" s="5">
        <f t="shared" si="10"/>
        <v>3.011739371940144</v>
      </c>
    </row>
    <row r="19" spans="1:49" x14ac:dyDescent="0.25">
      <c r="A19" s="1" t="s">
        <v>79</v>
      </c>
      <c r="B19" s="1" t="s">
        <v>80</v>
      </c>
      <c r="C19" s="1" t="s">
        <v>81</v>
      </c>
      <c r="D19" s="1" t="s">
        <v>149</v>
      </c>
      <c r="E19" s="1" t="s">
        <v>71</v>
      </c>
      <c r="F19" s="1" t="s">
        <v>62</v>
      </c>
      <c r="G19" s="1" t="s">
        <v>63</v>
      </c>
      <c r="H19" s="1" t="s">
        <v>64</v>
      </c>
      <c r="I19" s="2">
        <v>160</v>
      </c>
      <c r="J19" s="2">
        <v>43.97</v>
      </c>
      <c r="K19" s="2">
        <f t="shared" si="6"/>
        <v>43.970000520348549</v>
      </c>
      <c r="L19" s="2" t="b">
        <f t="shared" si="7"/>
        <v>0</v>
      </c>
      <c r="M19" s="2">
        <f t="shared" si="0"/>
        <v>43.970000520348549</v>
      </c>
      <c r="N19" s="2">
        <f t="shared" si="1"/>
        <v>0</v>
      </c>
      <c r="R19" s="6">
        <v>19.49000076204538</v>
      </c>
      <c r="S19" s="5">
        <v>50990.714493701227</v>
      </c>
      <c r="T19" s="7">
        <v>18.60999983549118</v>
      </c>
      <c r="U19" s="5">
        <v>29345.643490590159</v>
      </c>
      <c r="V19" s="8">
        <v>5.869999922811985</v>
      </c>
      <c r="W19" s="5">
        <v>2777.24371348042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8"/>
        <v>83113.60169777181</v>
      </c>
      <c r="AV19" s="11">
        <f t="shared" si="9"/>
        <v>2.886116736146898</v>
      </c>
      <c r="AW19" s="5">
        <f t="shared" si="10"/>
        <v>2886.1167361468979</v>
      </c>
    </row>
    <row r="20" spans="1:49" x14ac:dyDescent="0.25">
      <c r="A20" s="1" t="s">
        <v>79</v>
      </c>
      <c r="B20" s="1" t="s">
        <v>80</v>
      </c>
      <c r="C20" s="1" t="s">
        <v>81</v>
      </c>
      <c r="D20" s="1" t="s">
        <v>149</v>
      </c>
      <c r="E20" s="1" t="s">
        <v>72</v>
      </c>
      <c r="F20" s="1" t="s">
        <v>62</v>
      </c>
      <c r="G20" s="1" t="s">
        <v>63</v>
      </c>
      <c r="H20" s="1" t="s">
        <v>64</v>
      </c>
      <c r="I20" s="2">
        <v>160</v>
      </c>
      <c r="J20" s="2">
        <v>33.520000000000003</v>
      </c>
      <c r="K20" s="2">
        <f t="shared" si="6"/>
        <v>33.520000416785479</v>
      </c>
      <c r="L20" s="2" t="b">
        <f t="shared" si="7"/>
        <v>0</v>
      </c>
      <c r="M20" s="2">
        <f t="shared" si="0"/>
        <v>33.520000416785479</v>
      </c>
      <c r="N20" s="2">
        <f t="shared" si="1"/>
        <v>0</v>
      </c>
      <c r="P20" s="4">
        <v>3.4199999570846562</v>
      </c>
      <c r="Q20" s="5">
        <v>12465.89984357357</v>
      </c>
      <c r="R20" s="6">
        <v>27.230000555515289</v>
      </c>
      <c r="S20" s="5">
        <v>71240.488953366876</v>
      </c>
      <c r="T20" s="7">
        <v>2.869999904185534</v>
      </c>
      <c r="U20" s="5">
        <v>4525.6310989125632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8"/>
        <v>88232.019895853009</v>
      </c>
      <c r="AV20" s="11">
        <f t="shared" si="9"/>
        <v>3.0638536182254548</v>
      </c>
      <c r="AW20" s="5">
        <f t="shared" si="10"/>
        <v>3063.8536182254547</v>
      </c>
    </row>
    <row r="21" spans="1:49" x14ac:dyDescent="0.25">
      <c r="A21" s="1" t="s">
        <v>85</v>
      </c>
      <c r="B21" s="1" t="s">
        <v>86</v>
      </c>
      <c r="C21" s="1" t="s">
        <v>87</v>
      </c>
      <c r="D21" s="1" t="s">
        <v>151</v>
      </c>
      <c r="E21" s="1" t="s">
        <v>84</v>
      </c>
      <c r="F21" s="1" t="s">
        <v>62</v>
      </c>
      <c r="G21" s="1" t="s">
        <v>63</v>
      </c>
      <c r="H21" s="1">
        <v>37</v>
      </c>
      <c r="I21" s="2">
        <v>74</v>
      </c>
      <c r="J21" s="2">
        <v>36.299999999999997</v>
      </c>
      <c r="K21" s="2">
        <f t="shared" si="6"/>
        <v>36.310000775381923</v>
      </c>
      <c r="L21" s="2">
        <f t="shared" si="7"/>
        <v>1</v>
      </c>
      <c r="M21" s="2">
        <f t="shared" si="0"/>
        <v>36.310000775381923</v>
      </c>
      <c r="N21" s="2">
        <f t="shared" si="1"/>
        <v>0</v>
      </c>
      <c r="R21" s="6">
        <v>11.64000034332275</v>
      </c>
      <c r="S21" s="5">
        <v>30453.150898218151</v>
      </c>
      <c r="T21" s="7">
        <v>23.340000448748469</v>
      </c>
      <c r="U21" s="5">
        <v>36804.263207620243</v>
      </c>
      <c r="V21" s="8">
        <v>1.329999983310699</v>
      </c>
      <c r="W21" s="5">
        <v>629.25624210387468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8"/>
        <v>67886.670347942272</v>
      </c>
      <c r="AV21" s="11">
        <f t="shared" si="9"/>
        <v>2.3573621098138045</v>
      </c>
      <c r="AW21" s="5">
        <f t="shared" si="10"/>
        <v>2357.3621098138046</v>
      </c>
    </row>
    <row r="22" spans="1:49" x14ac:dyDescent="0.25">
      <c r="A22" s="1" t="s">
        <v>85</v>
      </c>
      <c r="B22" s="1" t="s">
        <v>86</v>
      </c>
      <c r="C22" s="1" t="s">
        <v>87</v>
      </c>
      <c r="D22" s="1" t="s">
        <v>151</v>
      </c>
      <c r="E22" s="1" t="s">
        <v>65</v>
      </c>
      <c r="F22" s="1" t="s">
        <v>62</v>
      </c>
      <c r="G22" s="1" t="s">
        <v>63</v>
      </c>
      <c r="H22" s="1" t="s">
        <v>64</v>
      </c>
      <c r="I22" s="2">
        <v>74</v>
      </c>
      <c r="J22" s="2">
        <v>37.270000000000003</v>
      </c>
      <c r="K22" s="2">
        <f t="shared" si="6"/>
        <v>36.550000086426735</v>
      </c>
      <c r="L22" s="2" t="b">
        <f t="shared" si="7"/>
        <v>0</v>
      </c>
      <c r="M22" s="2">
        <f t="shared" si="0"/>
        <v>36.550000086426735</v>
      </c>
      <c r="N22" s="2">
        <f t="shared" si="1"/>
        <v>0</v>
      </c>
      <c r="R22" s="6">
        <v>0.14000000059604639</v>
      </c>
      <c r="S22" s="5">
        <v>366.27500155940652</v>
      </c>
      <c r="T22" s="7">
        <v>25.23000001907349</v>
      </c>
      <c r="U22" s="5">
        <v>39784.556280076496</v>
      </c>
      <c r="V22" s="8">
        <v>11.1800000667572</v>
      </c>
      <c r="W22" s="5">
        <v>5289.5375315845013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8"/>
        <v>45440.368813220404</v>
      </c>
      <c r="AV22" s="11">
        <f t="shared" si="9"/>
        <v>1.5779151215875999</v>
      </c>
      <c r="AW22" s="5">
        <f t="shared" si="10"/>
        <v>1577.9151215876</v>
      </c>
    </row>
    <row r="23" spans="1:49" x14ac:dyDescent="0.25">
      <c r="A23" s="1" t="s">
        <v>88</v>
      </c>
      <c r="B23" s="1" t="s">
        <v>86</v>
      </c>
      <c r="C23" s="1" t="s">
        <v>87</v>
      </c>
      <c r="D23" s="1" t="s">
        <v>151</v>
      </c>
      <c r="E23" s="1" t="s">
        <v>84</v>
      </c>
      <c r="F23" s="1" t="s">
        <v>62</v>
      </c>
      <c r="G23" s="1" t="s">
        <v>63</v>
      </c>
      <c r="H23" s="1" t="s">
        <v>64</v>
      </c>
      <c r="I23" s="2">
        <v>74.28</v>
      </c>
      <c r="J23" s="2">
        <v>2</v>
      </c>
      <c r="K23" s="2">
        <f t="shared" si="6"/>
        <v>1.9999999552965166</v>
      </c>
      <c r="L23" s="2" t="b">
        <f t="shared" si="7"/>
        <v>0</v>
      </c>
      <c r="M23" s="2">
        <f t="shared" si="0"/>
        <v>1.9999999552965166</v>
      </c>
      <c r="N23" s="2">
        <f t="shared" si="1"/>
        <v>0</v>
      </c>
      <c r="R23" s="6">
        <v>1.419999957084656</v>
      </c>
      <c r="S23" s="5">
        <v>3715.0748877227311</v>
      </c>
      <c r="T23" s="7">
        <v>0.57999999821186066</v>
      </c>
      <c r="U23" s="5">
        <v>914.58749718032777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8"/>
        <v>4629.6623849030584</v>
      </c>
      <c r="AV23" s="11">
        <f t="shared" si="9"/>
        <v>0.16076485459463241</v>
      </c>
      <c r="AW23" s="5">
        <f t="shared" si="10"/>
        <v>160.76485459463242</v>
      </c>
    </row>
    <row r="24" spans="1:49" x14ac:dyDescent="0.25">
      <c r="A24" s="1" t="s">
        <v>88</v>
      </c>
      <c r="B24" s="1" t="s">
        <v>86</v>
      </c>
      <c r="C24" s="1" t="s">
        <v>87</v>
      </c>
      <c r="D24" s="1" t="s">
        <v>151</v>
      </c>
      <c r="E24" s="1" t="s">
        <v>89</v>
      </c>
      <c r="F24" s="1" t="s">
        <v>62</v>
      </c>
      <c r="G24" s="1" t="s">
        <v>63</v>
      </c>
      <c r="H24" s="1" t="s">
        <v>64</v>
      </c>
      <c r="I24" s="2">
        <v>74.28</v>
      </c>
      <c r="J24" s="2">
        <v>33.32</v>
      </c>
      <c r="K24" s="2">
        <f t="shared" si="6"/>
        <v>33.30999993532896</v>
      </c>
      <c r="L24" s="2" t="b">
        <f t="shared" si="7"/>
        <v>0</v>
      </c>
      <c r="M24" s="2">
        <f t="shared" si="0"/>
        <v>29.779999963939186</v>
      </c>
      <c r="N24" s="2">
        <f t="shared" si="1"/>
        <v>3.529999971389771</v>
      </c>
      <c r="R24" s="6">
        <v>22.38000018894672</v>
      </c>
      <c r="S24" s="5">
        <v>58551.675494331867</v>
      </c>
      <c r="T24" s="7">
        <v>6.8999997656792402</v>
      </c>
      <c r="U24" s="5">
        <v>10889.89838029398</v>
      </c>
      <c r="V24" s="8">
        <v>0.50000000931322575</v>
      </c>
      <c r="W24" s="5">
        <v>282.92875530873431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3.529999971389771</v>
      </c>
      <c r="AU24" s="5">
        <f t="shared" si="8"/>
        <v>69724.502629934577</v>
      </c>
      <c r="AV24" s="11">
        <f t="shared" si="9"/>
        <v>2.4211807676380293</v>
      </c>
      <c r="AW24" s="5">
        <f t="shared" si="10"/>
        <v>2421.1807676380295</v>
      </c>
    </row>
    <row r="25" spans="1:49" x14ac:dyDescent="0.25">
      <c r="A25" s="1" t="s">
        <v>88</v>
      </c>
      <c r="B25" s="1" t="s">
        <v>86</v>
      </c>
      <c r="C25" s="1" t="s">
        <v>87</v>
      </c>
      <c r="D25" s="1" t="s">
        <v>151</v>
      </c>
      <c r="E25" s="1" t="s">
        <v>61</v>
      </c>
      <c r="F25" s="1" t="s">
        <v>62</v>
      </c>
      <c r="G25" s="1" t="s">
        <v>63</v>
      </c>
      <c r="H25" s="1" t="s">
        <v>64</v>
      </c>
      <c r="I25" s="2">
        <v>74.28</v>
      </c>
      <c r="J25" s="2">
        <v>34.29</v>
      </c>
      <c r="K25" s="2">
        <f t="shared" si="6"/>
        <v>34.280000761151321</v>
      </c>
      <c r="L25" s="2" t="b">
        <f t="shared" si="7"/>
        <v>0</v>
      </c>
      <c r="M25" s="2">
        <f t="shared" si="0"/>
        <v>34.280000761151321</v>
      </c>
      <c r="N25" s="2">
        <f t="shared" si="1"/>
        <v>0</v>
      </c>
      <c r="R25" s="6">
        <v>24.160000920295719</v>
      </c>
      <c r="S25" s="5">
        <v>63208.602407723673</v>
      </c>
      <c r="T25" s="7">
        <v>10.1199998408556</v>
      </c>
      <c r="U25" s="5">
        <v>15957.97474904917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8"/>
        <v>79166.577156772837</v>
      </c>
      <c r="AV25" s="11">
        <f t="shared" si="9"/>
        <v>2.7490564553617727</v>
      </c>
      <c r="AW25" s="5">
        <f t="shared" si="10"/>
        <v>2749.0564553617728</v>
      </c>
    </row>
    <row r="26" spans="1:49" x14ac:dyDescent="0.25">
      <c r="A26" s="1" t="s">
        <v>88</v>
      </c>
      <c r="B26" s="1" t="s">
        <v>86</v>
      </c>
      <c r="C26" s="1" t="s">
        <v>87</v>
      </c>
      <c r="D26" s="1" t="s">
        <v>151</v>
      </c>
      <c r="E26" s="1" t="s">
        <v>65</v>
      </c>
      <c r="F26" s="1" t="s">
        <v>62</v>
      </c>
      <c r="G26" s="1" t="s">
        <v>63</v>
      </c>
      <c r="H26" s="1" t="s">
        <v>64</v>
      </c>
      <c r="I26" s="2">
        <v>74.28</v>
      </c>
      <c r="J26" s="2">
        <v>1.73</v>
      </c>
      <c r="K26" s="2">
        <f t="shared" si="6"/>
        <v>1.7400000095367432</v>
      </c>
      <c r="L26" s="2">
        <f t="shared" si="7"/>
        <v>1</v>
      </c>
      <c r="M26" s="2">
        <f t="shared" si="0"/>
        <v>1.7400000095367432</v>
      </c>
      <c r="N26" s="2">
        <f t="shared" si="1"/>
        <v>0</v>
      </c>
      <c r="R26" s="6">
        <v>0.38999998569488531</v>
      </c>
      <c r="S26" s="5">
        <v>1020.337462574244</v>
      </c>
      <c r="T26" s="7">
        <v>1.3500000238418579</v>
      </c>
      <c r="U26" s="5">
        <v>2128.7812875956301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8"/>
        <v>3149.1187501698741</v>
      </c>
      <c r="AV26" s="11">
        <f t="shared" si="9"/>
        <v>0.10935303179410807</v>
      </c>
      <c r="AW26" s="5">
        <f t="shared" si="10"/>
        <v>109.35303179410806</v>
      </c>
    </row>
    <row r="27" spans="1:49" x14ac:dyDescent="0.25">
      <c r="A27" s="1" t="s">
        <v>90</v>
      </c>
      <c r="B27" s="1" t="s">
        <v>91</v>
      </c>
      <c r="C27" s="1" t="s">
        <v>92</v>
      </c>
      <c r="D27" s="1" t="s">
        <v>152</v>
      </c>
      <c r="E27" s="1" t="s">
        <v>93</v>
      </c>
      <c r="F27" s="1" t="s">
        <v>94</v>
      </c>
      <c r="G27" s="1" t="s">
        <v>63</v>
      </c>
      <c r="H27" s="1" t="s">
        <v>64</v>
      </c>
      <c r="I27" s="2">
        <v>6.73</v>
      </c>
      <c r="J27" s="2">
        <v>5.88</v>
      </c>
      <c r="K27" s="2">
        <f t="shared" si="6"/>
        <v>5.8899999037384987</v>
      </c>
      <c r="L27" s="2" t="b">
        <f t="shared" si="7"/>
        <v>0</v>
      </c>
      <c r="M27" s="2">
        <f t="shared" si="0"/>
        <v>2.5899999514222145</v>
      </c>
      <c r="N27" s="2">
        <f t="shared" si="1"/>
        <v>3.2999999523162842</v>
      </c>
      <c r="T27" s="7">
        <v>2.999999932944775E-2</v>
      </c>
      <c r="U27" s="5">
        <v>56.767498731147498</v>
      </c>
      <c r="V27" s="8">
        <v>9.9999997764825821E-3</v>
      </c>
      <c r="W27" s="5">
        <v>5.677499873097986</v>
      </c>
      <c r="AB27" s="9">
        <v>2.5499999523162842</v>
      </c>
      <c r="AC27" s="5">
        <v>527.21999024748811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3.2999999523162842</v>
      </c>
      <c r="AU27" s="5">
        <f t="shared" si="8"/>
        <v>589.6649888517336</v>
      </c>
      <c r="AV27" s="11">
        <f t="shared" si="9"/>
        <v>2.0476094866317015E-2</v>
      </c>
      <c r="AW27" s="5">
        <f t="shared" si="10"/>
        <v>20.476094866317013</v>
      </c>
    </row>
    <row r="28" spans="1:49" x14ac:dyDescent="0.25">
      <c r="A28" s="1" t="s">
        <v>95</v>
      </c>
      <c r="B28" s="1" t="s">
        <v>96</v>
      </c>
      <c r="C28" s="1" t="s">
        <v>97</v>
      </c>
      <c r="D28" s="1" t="s">
        <v>152</v>
      </c>
      <c r="E28" s="1" t="s">
        <v>61</v>
      </c>
      <c r="F28" s="1" t="s">
        <v>94</v>
      </c>
      <c r="G28" s="1" t="s">
        <v>63</v>
      </c>
      <c r="H28" s="1" t="s">
        <v>64</v>
      </c>
      <c r="I28" s="2">
        <v>140.79</v>
      </c>
      <c r="J28" s="2">
        <v>0.05</v>
      </c>
      <c r="K28" s="2">
        <f t="shared" si="6"/>
        <v>5.9999998658895493E-2</v>
      </c>
      <c r="L28" s="2" t="b">
        <f t="shared" si="7"/>
        <v>0</v>
      </c>
      <c r="M28" s="2">
        <f t="shared" si="0"/>
        <v>5.9999998658895493E-2</v>
      </c>
      <c r="N28" s="2">
        <f t="shared" si="1"/>
        <v>0</v>
      </c>
      <c r="P28" s="4">
        <v>1.9999999552965161E-2</v>
      </c>
      <c r="Q28" s="5">
        <v>94.76999788172543</v>
      </c>
      <c r="R28" s="6">
        <v>3.9999999105930328E-2</v>
      </c>
      <c r="S28" s="5">
        <v>125.57999719306829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8"/>
        <v>220.34999507479372</v>
      </c>
      <c r="AV28" s="11">
        <f t="shared" si="9"/>
        <v>7.6516454058601817E-3</v>
      </c>
      <c r="AW28" s="5">
        <f t="shared" si="10"/>
        <v>7.6516454058601822</v>
      </c>
    </row>
    <row r="29" spans="1:49" x14ac:dyDescent="0.25">
      <c r="A29" s="1" t="s">
        <v>95</v>
      </c>
      <c r="B29" s="1" t="s">
        <v>96</v>
      </c>
      <c r="C29" s="1" t="s">
        <v>97</v>
      </c>
      <c r="D29" s="1" t="s">
        <v>152</v>
      </c>
      <c r="E29" s="1" t="s">
        <v>65</v>
      </c>
      <c r="F29" s="1" t="s">
        <v>94</v>
      </c>
      <c r="G29" s="1" t="s">
        <v>63</v>
      </c>
      <c r="H29" s="1" t="s">
        <v>64</v>
      </c>
      <c r="I29" s="2">
        <v>140.79</v>
      </c>
      <c r="J29" s="2">
        <v>7.0000000000000007E-2</v>
      </c>
      <c r="K29" s="2">
        <f t="shared" si="6"/>
        <v>4.999999888241291E-2</v>
      </c>
      <c r="L29" s="2" t="b">
        <f t="shared" si="7"/>
        <v>0</v>
      </c>
      <c r="M29" s="2">
        <f t="shared" si="0"/>
        <v>4.999999888241291E-2</v>
      </c>
      <c r="N29" s="2">
        <f t="shared" si="1"/>
        <v>0</v>
      </c>
      <c r="P29" s="4">
        <v>1.9999999552965161E-2</v>
      </c>
      <c r="Q29" s="5">
        <v>102.0599977187812</v>
      </c>
      <c r="R29" s="6">
        <v>2.999999932944775E-2</v>
      </c>
      <c r="S29" s="5">
        <v>78.487498245667666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8"/>
        <v>180.54749596444887</v>
      </c>
      <c r="AV29" s="11">
        <f t="shared" si="9"/>
        <v>6.2695051005878868E-3</v>
      </c>
      <c r="AW29" s="5">
        <f t="shared" si="10"/>
        <v>6.2695051005878861</v>
      </c>
    </row>
    <row r="30" spans="1:49" x14ac:dyDescent="0.25">
      <c r="A30" s="1" t="s">
        <v>95</v>
      </c>
      <c r="B30" s="1" t="s">
        <v>96</v>
      </c>
      <c r="C30" s="1" t="s">
        <v>97</v>
      </c>
      <c r="D30" s="1" t="s">
        <v>152</v>
      </c>
      <c r="E30" s="1" t="s">
        <v>66</v>
      </c>
      <c r="F30" s="1" t="s">
        <v>94</v>
      </c>
      <c r="G30" s="1" t="s">
        <v>63</v>
      </c>
      <c r="H30" s="1" t="s">
        <v>64</v>
      </c>
      <c r="I30" s="2">
        <v>140.79</v>
      </c>
      <c r="J30" s="2">
        <v>39.020000000000003</v>
      </c>
      <c r="K30" s="2">
        <f t="shared" si="6"/>
        <v>39.00999965146184</v>
      </c>
      <c r="L30" s="2" t="b">
        <f t="shared" si="7"/>
        <v>0</v>
      </c>
      <c r="M30" s="2">
        <f t="shared" si="0"/>
        <v>39.00999965146184</v>
      </c>
      <c r="N30" s="2">
        <f t="shared" si="1"/>
        <v>0</v>
      </c>
      <c r="P30" s="4">
        <v>10.66999973729253</v>
      </c>
      <c r="Q30" s="5">
        <v>42996.418987356134</v>
      </c>
      <c r="R30" s="6">
        <v>15.80000007152557</v>
      </c>
      <c r="S30" s="5">
        <v>44361.135296911001</v>
      </c>
      <c r="T30" s="7">
        <v>12.53999984264374</v>
      </c>
      <c r="U30" s="5">
        <v>23359.82596577704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8"/>
        <v>110717.38025004417</v>
      </c>
      <c r="AV30" s="11">
        <f t="shared" si="9"/>
        <v>3.8446569225089799</v>
      </c>
      <c r="AW30" s="5">
        <f t="shared" si="10"/>
        <v>3844.6569225089802</v>
      </c>
    </row>
    <row r="31" spans="1:49" x14ac:dyDescent="0.25">
      <c r="A31" s="1" t="s">
        <v>95</v>
      </c>
      <c r="B31" s="1" t="s">
        <v>96</v>
      </c>
      <c r="C31" s="1" t="s">
        <v>97</v>
      </c>
      <c r="D31" s="1" t="s">
        <v>152</v>
      </c>
      <c r="E31" s="1" t="s">
        <v>67</v>
      </c>
      <c r="F31" s="1" t="s">
        <v>94</v>
      </c>
      <c r="G31" s="1" t="s">
        <v>63</v>
      </c>
      <c r="H31" s="1" t="s">
        <v>64</v>
      </c>
      <c r="I31" s="2">
        <v>140.79</v>
      </c>
      <c r="J31" s="2">
        <v>32.11</v>
      </c>
      <c r="K31" s="2">
        <f t="shared" si="6"/>
        <v>32.139999913051732</v>
      </c>
      <c r="L31" s="2">
        <f t="shared" si="7"/>
        <v>1</v>
      </c>
      <c r="M31" s="2">
        <f t="shared" si="0"/>
        <v>32.139999913051732</v>
      </c>
      <c r="N31" s="2">
        <f t="shared" si="1"/>
        <v>0</v>
      </c>
      <c r="P31" s="4">
        <v>12.9599998369813</v>
      </c>
      <c r="Q31" s="5">
        <v>57241.079293582588</v>
      </c>
      <c r="R31" s="6">
        <v>13.68000007607043</v>
      </c>
      <c r="S31" s="5">
        <v>42948.360238823108</v>
      </c>
      <c r="T31" s="7">
        <v>5.5</v>
      </c>
      <c r="U31" s="5">
        <v>10407.375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8"/>
        <v>110596.8145324057</v>
      </c>
      <c r="AV31" s="11">
        <f t="shared" si="9"/>
        <v>3.8404702824359473</v>
      </c>
      <c r="AW31" s="5">
        <f t="shared" si="10"/>
        <v>3840.4702824359474</v>
      </c>
    </row>
    <row r="32" spans="1:49" x14ac:dyDescent="0.25">
      <c r="A32" s="1" t="s">
        <v>95</v>
      </c>
      <c r="B32" s="1" t="s">
        <v>96</v>
      </c>
      <c r="C32" s="1" t="s">
        <v>97</v>
      </c>
      <c r="D32" s="1" t="s">
        <v>152</v>
      </c>
      <c r="E32" s="1" t="s">
        <v>93</v>
      </c>
      <c r="F32" s="1" t="s">
        <v>94</v>
      </c>
      <c r="G32" s="1" t="s">
        <v>63</v>
      </c>
      <c r="H32" s="1" t="s">
        <v>64</v>
      </c>
      <c r="I32" s="2">
        <v>140.79</v>
      </c>
      <c r="J32" s="2">
        <v>27.69</v>
      </c>
      <c r="K32" s="2">
        <f t="shared" si="6"/>
        <v>27.690000025555491</v>
      </c>
      <c r="L32" s="2" t="b">
        <f t="shared" si="7"/>
        <v>0</v>
      </c>
      <c r="M32" s="2">
        <f t="shared" si="0"/>
        <v>27.670000026002526</v>
      </c>
      <c r="N32" s="2">
        <f t="shared" si="1"/>
        <v>1.9999999552965161E-2</v>
      </c>
      <c r="R32" s="6">
        <v>0.43000000715255737</v>
      </c>
      <c r="S32" s="5">
        <v>1349.9850224554541</v>
      </c>
      <c r="T32" s="7">
        <v>24.75</v>
      </c>
      <c r="U32" s="5">
        <v>46833.1875</v>
      </c>
      <c r="V32" s="8">
        <v>2.4800000190734859</v>
      </c>
      <c r="W32" s="5">
        <v>1408.0200108289721</v>
      </c>
      <c r="AB32" s="9">
        <v>9.9999997764825821E-3</v>
      </c>
      <c r="AC32" s="5">
        <v>2.0452499542850999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T32" s="2">
        <v>1.9999999552965161E-2</v>
      </c>
      <c r="AU32" s="5">
        <f t="shared" si="8"/>
        <v>49593.237783238714</v>
      </c>
      <c r="AV32" s="11">
        <f t="shared" si="9"/>
        <v>1.7221233425353428</v>
      </c>
      <c r="AW32" s="5">
        <f t="shared" si="10"/>
        <v>1722.1233425353428</v>
      </c>
    </row>
    <row r="33" spans="1:49" x14ac:dyDescent="0.25">
      <c r="A33" s="1" t="s">
        <v>95</v>
      </c>
      <c r="B33" s="1" t="s">
        <v>96</v>
      </c>
      <c r="C33" s="1" t="s">
        <v>97</v>
      </c>
      <c r="D33" s="1" t="s">
        <v>152</v>
      </c>
      <c r="E33" s="1" t="s">
        <v>98</v>
      </c>
      <c r="F33" s="1" t="s">
        <v>94</v>
      </c>
      <c r="G33" s="1" t="s">
        <v>63</v>
      </c>
      <c r="H33" s="1" t="s">
        <v>64</v>
      </c>
      <c r="I33" s="2">
        <v>140.79</v>
      </c>
      <c r="J33" s="2">
        <v>38.520000000000003</v>
      </c>
      <c r="K33" s="2">
        <f t="shared" si="6"/>
        <v>38.529999852180481</v>
      </c>
      <c r="L33" s="2" t="b">
        <f t="shared" si="7"/>
        <v>0</v>
      </c>
      <c r="M33" s="2">
        <f t="shared" si="0"/>
        <v>38.529999852180481</v>
      </c>
      <c r="N33" s="2">
        <f t="shared" si="1"/>
        <v>0</v>
      </c>
      <c r="T33" s="7">
        <v>23.710000157356259</v>
      </c>
      <c r="U33" s="5">
        <v>44669.715296253562</v>
      </c>
      <c r="V33" s="8">
        <v>14.819999694824221</v>
      </c>
      <c r="W33" s="5">
        <v>8414.0548267364502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8"/>
        <v>53083.770122990012</v>
      </c>
      <c r="AV33" s="11">
        <f t="shared" si="9"/>
        <v>1.8433319485641235</v>
      </c>
      <c r="AW33" s="5">
        <f t="shared" si="10"/>
        <v>1843.3319485641236</v>
      </c>
    </row>
    <row r="34" spans="1:49" x14ac:dyDescent="0.25">
      <c r="A34" s="1" t="s">
        <v>99</v>
      </c>
      <c r="B34" s="1" t="s">
        <v>100</v>
      </c>
      <c r="C34" s="1" t="s">
        <v>101</v>
      </c>
      <c r="D34" s="1" t="s">
        <v>149</v>
      </c>
      <c r="E34" s="1" t="s">
        <v>65</v>
      </c>
      <c r="F34" s="1" t="s">
        <v>94</v>
      </c>
      <c r="G34" s="1" t="s">
        <v>63</v>
      </c>
      <c r="H34" s="1" t="s">
        <v>64</v>
      </c>
      <c r="I34" s="2">
        <v>160</v>
      </c>
      <c r="J34" s="2">
        <v>0.09</v>
      </c>
      <c r="K34" s="2">
        <f t="shared" si="6"/>
        <v>2.9999999329447743E-2</v>
      </c>
      <c r="L34" s="2" t="b">
        <f t="shared" si="7"/>
        <v>0</v>
      </c>
      <c r="M34" s="2">
        <f t="shared" si="0"/>
        <v>2.9999999329447743E-2</v>
      </c>
      <c r="N34" s="2">
        <f t="shared" si="1"/>
        <v>0</v>
      </c>
      <c r="R34" s="6">
        <v>1.9999999552965161E-2</v>
      </c>
      <c r="S34" s="5">
        <v>73.254998362623155</v>
      </c>
      <c r="T34" s="7">
        <v>9.9999997764825821E-3</v>
      </c>
      <c r="U34" s="5">
        <v>22.07624950655736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8"/>
        <v>95.331247869180515</v>
      </c>
      <c r="AV34" s="11">
        <f t="shared" si="9"/>
        <v>3.3103740462782322E-3</v>
      </c>
      <c r="AW34" s="5">
        <f t="shared" si="10"/>
        <v>3.3103740462782323</v>
      </c>
    </row>
    <row r="35" spans="1:49" x14ac:dyDescent="0.25">
      <c r="A35" s="1" t="s">
        <v>99</v>
      </c>
      <c r="B35" s="1" t="s">
        <v>100</v>
      </c>
      <c r="C35" s="1" t="s">
        <v>101</v>
      </c>
      <c r="D35" s="1" t="s">
        <v>149</v>
      </c>
      <c r="E35" s="1" t="s">
        <v>71</v>
      </c>
      <c r="F35" s="1" t="s">
        <v>94</v>
      </c>
      <c r="G35" s="1" t="s">
        <v>63</v>
      </c>
      <c r="H35" s="1" t="s">
        <v>64</v>
      </c>
      <c r="I35" s="2">
        <v>160</v>
      </c>
      <c r="J35" s="2">
        <v>45.95</v>
      </c>
      <c r="K35" s="2">
        <f t="shared" si="6"/>
        <v>19.6799998562783</v>
      </c>
      <c r="L35" s="2" t="b">
        <f t="shared" si="7"/>
        <v>0</v>
      </c>
      <c r="M35" s="2">
        <f t="shared" ref="M35:M66" si="11">SUM(P35,R35,T35,V35,X35,Z35,AB35,AD35,AG35,AI35,AK35,AX35,AZ35,BB35,BD35,BF35)</f>
        <v>19.6799998562783</v>
      </c>
      <c r="N35" s="2">
        <f t="shared" ref="N35:N66" si="12">SUM(O35,AF35,AM35,AO35,AQ35,AS35,AT35)</f>
        <v>0</v>
      </c>
      <c r="R35" s="6">
        <v>5.7700000088661909</v>
      </c>
      <c r="S35" s="5">
        <v>19621.875073097181</v>
      </c>
      <c r="T35" s="7">
        <v>13.909999847412109</v>
      </c>
      <c r="U35" s="5">
        <v>28598.204645097259</v>
      </c>
      <c r="AN35" s="5" t="str">
        <f t="shared" ref="AN35:AN66" si="13">IF(AM35&gt;0,AM35*$AN$1,"")</f>
        <v/>
      </c>
      <c r="AP35" s="5" t="str">
        <f t="shared" ref="AP35:AP66" si="14">IF(AO35&gt;0,AO35*$AP$1,"")</f>
        <v/>
      </c>
      <c r="AR35" s="5" t="str">
        <f t="shared" ref="AR35:AR66" si="15">IF(AQ35&gt;0,AQ35*$AR$1,"")</f>
        <v/>
      </c>
      <c r="AU35" s="5">
        <f t="shared" si="8"/>
        <v>48220.079718194436</v>
      </c>
      <c r="AV35" s="11">
        <f t="shared" si="9"/>
        <v>1.6744404796591739</v>
      </c>
      <c r="AW35" s="5">
        <f t="shared" si="10"/>
        <v>1674.4404796591739</v>
      </c>
    </row>
    <row r="36" spans="1:49" x14ac:dyDescent="0.25">
      <c r="A36" s="1" t="s">
        <v>99</v>
      </c>
      <c r="B36" s="1" t="s">
        <v>100</v>
      </c>
      <c r="C36" s="1" t="s">
        <v>101</v>
      </c>
      <c r="D36" s="1" t="s">
        <v>149</v>
      </c>
      <c r="E36" s="1" t="s">
        <v>72</v>
      </c>
      <c r="F36" s="1" t="s">
        <v>94</v>
      </c>
      <c r="G36" s="1" t="s">
        <v>63</v>
      </c>
      <c r="H36" s="1" t="s">
        <v>64</v>
      </c>
      <c r="I36" s="2">
        <v>160</v>
      </c>
      <c r="J36" s="2">
        <v>36.36</v>
      </c>
      <c r="K36" s="2">
        <f t="shared" si="6"/>
        <v>0.2099999934434891</v>
      </c>
      <c r="L36" s="2" t="b">
        <f t="shared" si="7"/>
        <v>0</v>
      </c>
      <c r="M36" s="2">
        <f t="shared" si="11"/>
        <v>0.2099999934434891</v>
      </c>
      <c r="N36" s="2">
        <f t="shared" si="12"/>
        <v>0</v>
      </c>
      <c r="R36" s="6">
        <v>0.2099999934434891</v>
      </c>
      <c r="S36" s="5">
        <v>659.29497941583395</v>
      </c>
      <c r="AN36" s="5" t="str">
        <f t="shared" si="13"/>
        <v/>
      </c>
      <c r="AP36" s="5" t="str">
        <f t="shared" si="14"/>
        <v/>
      </c>
      <c r="AR36" s="5" t="str">
        <f t="shared" si="15"/>
        <v/>
      </c>
      <c r="AU36" s="5">
        <f t="shared" si="8"/>
        <v>659.29497941583395</v>
      </c>
      <c r="AV36" s="11">
        <f t="shared" si="9"/>
        <v>2.2893993705974544E-2</v>
      </c>
      <c r="AW36" s="5">
        <f t="shared" si="10"/>
        <v>22.893993705974545</v>
      </c>
    </row>
    <row r="37" spans="1:49" x14ac:dyDescent="0.25">
      <c r="A37" s="1" t="s">
        <v>102</v>
      </c>
      <c r="B37" s="1" t="s">
        <v>86</v>
      </c>
      <c r="C37" s="1" t="s">
        <v>87</v>
      </c>
      <c r="D37" s="1" t="s">
        <v>151</v>
      </c>
      <c r="E37" s="1" t="s">
        <v>71</v>
      </c>
      <c r="F37" s="1" t="s">
        <v>94</v>
      </c>
      <c r="G37" s="1" t="s">
        <v>63</v>
      </c>
      <c r="H37" s="1" t="s">
        <v>64</v>
      </c>
      <c r="I37" s="2">
        <v>160</v>
      </c>
      <c r="J37" s="2">
        <v>7.0000000000000007E-2</v>
      </c>
      <c r="K37" s="2">
        <f t="shared" si="6"/>
        <v>5.9999998658895493E-2</v>
      </c>
      <c r="L37" s="2" t="b">
        <f t="shared" si="7"/>
        <v>0</v>
      </c>
      <c r="M37" s="2">
        <f t="shared" si="11"/>
        <v>5.9999998658895493E-2</v>
      </c>
      <c r="N37" s="2">
        <f t="shared" si="12"/>
        <v>0</v>
      </c>
      <c r="R37" s="6">
        <v>3.9999999105930328E-2</v>
      </c>
      <c r="S37" s="5">
        <v>125.57999719306829</v>
      </c>
      <c r="T37" s="7">
        <v>1.9999999552965161E-2</v>
      </c>
      <c r="U37" s="5">
        <v>37.844999154098332</v>
      </c>
      <c r="AN37" s="5" t="str">
        <f t="shared" si="13"/>
        <v/>
      </c>
      <c r="AP37" s="5" t="str">
        <f t="shared" si="14"/>
        <v/>
      </c>
      <c r="AR37" s="5" t="str">
        <f t="shared" si="15"/>
        <v/>
      </c>
      <c r="AU37" s="5">
        <f t="shared" si="8"/>
        <v>163.42499634716663</v>
      </c>
      <c r="AV37" s="11">
        <f t="shared" si="9"/>
        <v>5.67492693647697E-3</v>
      </c>
      <c r="AW37" s="5">
        <f t="shared" si="10"/>
        <v>5.6749269364769699</v>
      </c>
    </row>
    <row r="38" spans="1:49" x14ac:dyDescent="0.25">
      <c r="A38" s="1" t="s">
        <v>102</v>
      </c>
      <c r="B38" s="1" t="s">
        <v>86</v>
      </c>
      <c r="C38" s="1" t="s">
        <v>87</v>
      </c>
      <c r="D38" s="1" t="s">
        <v>151</v>
      </c>
      <c r="E38" s="1" t="s">
        <v>72</v>
      </c>
      <c r="F38" s="1" t="s">
        <v>94</v>
      </c>
      <c r="G38" s="1" t="s">
        <v>63</v>
      </c>
      <c r="H38" s="1" t="s">
        <v>64</v>
      </c>
      <c r="I38" s="2">
        <v>160</v>
      </c>
      <c r="J38" s="2">
        <v>0.06</v>
      </c>
      <c r="K38" s="2">
        <f t="shared" si="6"/>
        <v>1.9999999552965161E-2</v>
      </c>
      <c r="L38" s="2" t="b">
        <f t="shared" si="7"/>
        <v>0</v>
      </c>
      <c r="M38" s="2">
        <f t="shared" si="11"/>
        <v>1.9999999552965161E-2</v>
      </c>
      <c r="N38" s="2">
        <f t="shared" si="12"/>
        <v>0</v>
      </c>
      <c r="R38" s="6">
        <v>1.9999999552965161E-2</v>
      </c>
      <c r="S38" s="5">
        <v>62.789998596534133</v>
      </c>
      <c r="AN38" s="5" t="str">
        <f t="shared" si="13"/>
        <v/>
      </c>
      <c r="AP38" s="5" t="str">
        <f t="shared" si="14"/>
        <v/>
      </c>
      <c r="AR38" s="5" t="str">
        <f t="shared" si="15"/>
        <v/>
      </c>
      <c r="AU38" s="5">
        <f t="shared" si="8"/>
        <v>62.789998596534133</v>
      </c>
      <c r="AV38" s="11">
        <f t="shared" si="9"/>
        <v>2.1803803722893612E-3</v>
      </c>
      <c r="AW38" s="5">
        <f t="shared" si="10"/>
        <v>2.1803803722893611</v>
      </c>
    </row>
    <row r="39" spans="1:49" x14ac:dyDescent="0.25">
      <c r="A39" s="1" t="s">
        <v>102</v>
      </c>
      <c r="B39" s="1" t="s">
        <v>86</v>
      </c>
      <c r="C39" s="1" t="s">
        <v>87</v>
      </c>
      <c r="D39" s="1" t="s">
        <v>151</v>
      </c>
      <c r="E39" s="1" t="s">
        <v>73</v>
      </c>
      <c r="F39" s="1" t="s">
        <v>94</v>
      </c>
      <c r="G39" s="1" t="s">
        <v>63</v>
      </c>
      <c r="H39" s="1" t="s">
        <v>64</v>
      </c>
      <c r="I39" s="2">
        <v>160</v>
      </c>
      <c r="J39" s="2">
        <v>35.51</v>
      </c>
      <c r="K39" s="2">
        <f t="shared" si="6"/>
        <v>32.289999665692456</v>
      </c>
      <c r="L39" s="2" t="b">
        <f t="shared" si="7"/>
        <v>0</v>
      </c>
      <c r="M39" s="2">
        <f t="shared" si="11"/>
        <v>32.289999665692456</v>
      </c>
      <c r="N39" s="2">
        <f t="shared" si="12"/>
        <v>0</v>
      </c>
      <c r="R39" s="6">
        <v>21.240000061690811</v>
      </c>
      <c r="S39" s="5">
        <v>66682.98019367829</v>
      </c>
      <c r="T39" s="7">
        <v>11.03999960422516</v>
      </c>
      <c r="U39" s="5">
        <v>20890.43925109506</v>
      </c>
      <c r="V39" s="8">
        <v>9.9999997764825821E-3</v>
      </c>
      <c r="W39" s="5">
        <v>5.677499873097986</v>
      </c>
      <c r="AN39" s="5" t="str">
        <f t="shared" si="13"/>
        <v/>
      </c>
      <c r="AP39" s="5" t="str">
        <f t="shared" si="14"/>
        <v/>
      </c>
      <c r="AR39" s="5" t="str">
        <f t="shared" si="15"/>
        <v/>
      </c>
      <c r="AU39" s="5">
        <f t="shared" si="8"/>
        <v>87579.096944646444</v>
      </c>
      <c r="AV39" s="11">
        <f t="shared" si="9"/>
        <v>3.0411808929626987</v>
      </c>
      <c r="AW39" s="5">
        <f t="shared" si="10"/>
        <v>3041.1808929626986</v>
      </c>
    </row>
    <row r="40" spans="1:49" x14ac:dyDescent="0.25">
      <c r="A40" s="1" t="s">
        <v>102</v>
      </c>
      <c r="B40" s="1" t="s">
        <v>86</v>
      </c>
      <c r="C40" s="1" t="s">
        <v>87</v>
      </c>
      <c r="D40" s="1" t="s">
        <v>151</v>
      </c>
      <c r="E40" s="1" t="s">
        <v>74</v>
      </c>
      <c r="F40" s="1" t="s">
        <v>94</v>
      </c>
      <c r="G40" s="1" t="s">
        <v>63</v>
      </c>
      <c r="H40" s="1" t="s">
        <v>64</v>
      </c>
      <c r="I40" s="2">
        <v>160</v>
      </c>
      <c r="J40" s="2">
        <v>44.92</v>
      </c>
      <c r="K40" s="2">
        <f t="shared" si="6"/>
        <v>44.929999580606818</v>
      </c>
      <c r="L40" s="2" t="b">
        <f t="shared" si="7"/>
        <v>0</v>
      </c>
      <c r="M40" s="2">
        <f t="shared" si="11"/>
        <v>44.929999580606818</v>
      </c>
      <c r="N40" s="2">
        <f t="shared" si="12"/>
        <v>0</v>
      </c>
      <c r="P40" s="4">
        <v>0.27000000700354582</v>
      </c>
      <c r="Q40" s="5">
        <v>1078.920024767518</v>
      </c>
      <c r="R40" s="6">
        <v>43.439999535679817</v>
      </c>
      <c r="S40" s="5">
        <v>122152.71067705379</v>
      </c>
      <c r="T40" s="7">
        <v>1.220000037923455</v>
      </c>
      <c r="U40" s="5">
        <v>2302.2375719016418</v>
      </c>
      <c r="AN40" s="5" t="str">
        <f t="shared" si="13"/>
        <v/>
      </c>
      <c r="AP40" s="5" t="str">
        <f t="shared" si="14"/>
        <v/>
      </c>
      <c r="AR40" s="5" t="str">
        <f t="shared" si="15"/>
        <v/>
      </c>
      <c r="AU40" s="5">
        <f t="shared" si="8"/>
        <v>125533.86827372295</v>
      </c>
      <c r="AV40" s="11">
        <f t="shared" si="9"/>
        <v>4.3591589195654468</v>
      </c>
      <c r="AW40" s="5">
        <f t="shared" si="10"/>
        <v>4359.1589195654469</v>
      </c>
    </row>
    <row r="41" spans="1:49" x14ac:dyDescent="0.25">
      <c r="A41" s="1" t="s">
        <v>102</v>
      </c>
      <c r="B41" s="1" t="s">
        <v>86</v>
      </c>
      <c r="C41" s="1" t="s">
        <v>87</v>
      </c>
      <c r="D41" s="1" t="s">
        <v>151</v>
      </c>
      <c r="E41" s="1" t="s">
        <v>66</v>
      </c>
      <c r="F41" s="1" t="s">
        <v>94</v>
      </c>
      <c r="G41" s="1" t="s">
        <v>63</v>
      </c>
      <c r="H41" s="1" t="s">
        <v>64</v>
      </c>
      <c r="I41" s="2">
        <v>160</v>
      </c>
      <c r="J41" s="2">
        <v>0.09</v>
      </c>
      <c r="K41" s="2">
        <f t="shared" si="6"/>
        <v>8.9999999850988388E-2</v>
      </c>
      <c r="L41" s="2" t="b">
        <f t="shared" si="7"/>
        <v>0</v>
      </c>
      <c r="M41" s="2">
        <f t="shared" si="11"/>
        <v>8.9999999850988388E-2</v>
      </c>
      <c r="N41" s="2">
        <f t="shared" si="12"/>
        <v>0</v>
      </c>
      <c r="P41" s="4">
        <v>9.9999997764825821E-3</v>
      </c>
      <c r="Q41" s="5">
        <v>36.449999185279012</v>
      </c>
      <c r="R41" s="6">
        <v>8.0000000074505806E-2</v>
      </c>
      <c r="S41" s="5">
        <v>204.0675003118813</v>
      </c>
      <c r="AN41" s="5" t="str">
        <f t="shared" si="13"/>
        <v/>
      </c>
      <c r="AP41" s="5" t="str">
        <f t="shared" si="14"/>
        <v/>
      </c>
      <c r="AR41" s="5" t="str">
        <f t="shared" si="15"/>
        <v/>
      </c>
      <c r="AU41" s="5">
        <f t="shared" si="8"/>
        <v>240.51749949716032</v>
      </c>
      <c r="AV41" s="11">
        <f t="shared" si="9"/>
        <v>8.3519612488838543E-3</v>
      </c>
      <c r="AW41" s="5">
        <f t="shared" si="10"/>
        <v>8.351961248883855</v>
      </c>
    </row>
    <row r="42" spans="1:49" x14ac:dyDescent="0.25">
      <c r="A42" s="1" t="s">
        <v>102</v>
      </c>
      <c r="B42" s="1" t="s">
        <v>86</v>
      </c>
      <c r="C42" s="1" t="s">
        <v>87</v>
      </c>
      <c r="D42" s="1" t="s">
        <v>151</v>
      </c>
      <c r="E42" s="1" t="s">
        <v>98</v>
      </c>
      <c r="F42" s="1" t="s">
        <v>94</v>
      </c>
      <c r="G42" s="1" t="s">
        <v>63</v>
      </c>
      <c r="H42" s="1" t="s">
        <v>64</v>
      </c>
      <c r="I42" s="2">
        <v>160</v>
      </c>
      <c r="J42" s="2">
        <v>0.09</v>
      </c>
      <c r="K42" s="2">
        <f t="shared" si="6"/>
        <v>8.9999997988343239E-2</v>
      </c>
      <c r="L42" s="2" t="b">
        <f t="shared" si="7"/>
        <v>0</v>
      </c>
      <c r="M42" s="2">
        <f t="shared" si="11"/>
        <v>8.9999997988343239E-2</v>
      </c>
      <c r="N42" s="2">
        <f t="shared" si="12"/>
        <v>0</v>
      </c>
      <c r="T42" s="7">
        <v>6.9999998435378075E-2</v>
      </c>
      <c r="U42" s="5">
        <v>129.303747109836</v>
      </c>
      <c r="V42" s="8">
        <v>1.9999999552965161E-2</v>
      </c>
      <c r="W42" s="5">
        <v>11.35499974619597</v>
      </c>
      <c r="AN42" s="5" t="str">
        <f t="shared" si="13"/>
        <v/>
      </c>
      <c r="AP42" s="5" t="str">
        <f t="shared" si="14"/>
        <v/>
      </c>
      <c r="AR42" s="5" t="str">
        <f t="shared" si="15"/>
        <v/>
      </c>
      <c r="AU42" s="5">
        <f t="shared" si="8"/>
        <v>140.65874685603197</v>
      </c>
      <c r="AV42" s="11">
        <f t="shared" si="9"/>
        <v>4.8843697673316812E-3</v>
      </c>
      <c r="AW42" s="5">
        <f t="shared" si="10"/>
        <v>4.8843697673316813</v>
      </c>
    </row>
    <row r="43" spans="1:49" x14ac:dyDescent="0.25">
      <c r="A43" s="1" t="s">
        <v>102</v>
      </c>
      <c r="B43" s="1" t="s">
        <v>86</v>
      </c>
      <c r="C43" s="1" t="s">
        <v>87</v>
      </c>
      <c r="D43" s="1" t="s">
        <v>151</v>
      </c>
      <c r="E43" s="1" t="s">
        <v>78</v>
      </c>
      <c r="F43" s="1" t="s">
        <v>94</v>
      </c>
      <c r="G43" s="1" t="s">
        <v>63</v>
      </c>
      <c r="H43" s="1" t="s">
        <v>64</v>
      </c>
      <c r="I43" s="2">
        <v>160</v>
      </c>
      <c r="J43" s="2">
        <v>44.14</v>
      </c>
      <c r="K43" s="2">
        <f t="shared" si="6"/>
        <v>44.130000466480858</v>
      </c>
      <c r="L43" s="2" t="b">
        <f t="shared" si="7"/>
        <v>0</v>
      </c>
      <c r="M43" s="2">
        <f t="shared" si="11"/>
        <v>44.130000466480858</v>
      </c>
      <c r="N43" s="2">
        <f t="shared" si="12"/>
        <v>0</v>
      </c>
      <c r="P43" s="4">
        <v>1.7999999709427359</v>
      </c>
      <c r="Q43" s="5">
        <v>6575.5798937603831</v>
      </c>
      <c r="R43" s="6">
        <v>35.970000352710493</v>
      </c>
      <c r="S43" s="5">
        <v>98595.998647957109</v>
      </c>
      <c r="T43" s="7">
        <v>6.2800001446157694</v>
      </c>
      <c r="U43" s="5">
        <v>9120.645198528422</v>
      </c>
      <c r="V43" s="8">
        <v>7.9999998211860657E-2</v>
      </c>
      <c r="W43" s="5">
        <v>41.634999069385231</v>
      </c>
      <c r="AN43" s="5" t="str">
        <f t="shared" si="13"/>
        <v/>
      </c>
      <c r="AP43" s="5" t="str">
        <f t="shared" si="14"/>
        <v/>
      </c>
      <c r="AR43" s="5" t="str">
        <f t="shared" si="15"/>
        <v/>
      </c>
      <c r="AU43" s="5">
        <f t="shared" si="8"/>
        <v>114333.8587393153</v>
      </c>
      <c r="AV43" s="11">
        <f t="shared" si="9"/>
        <v>3.9702390039083046</v>
      </c>
      <c r="AW43" s="5">
        <f t="shared" si="10"/>
        <v>3970.2390039083048</v>
      </c>
    </row>
    <row r="44" spans="1:49" x14ac:dyDescent="0.25">
      <c r="A44" s="1" t="s">
        <v>102</v>
      </c>
      <c r="B44" s="1" t="s">
        <v>86</v>
      </c>
      <c r="C44" s="1" t="s">
        <v>87</v>
      </c>
      <c r="D44" s="1" t="s">
        <v>151</v>
      </c>
      <c r="E44" s="1" t="s">
        <v>103</v>
      </c>
      <c r="F44" s="1" t="s">
        <v>94</v>
      </c>
      <c r="G44" s="1" t="s">
        <v>63</v>
      </c>
      <c r="H44" s="1" t="s">
        <v>64</v>
      </c>
      <c r="I44" s="2">
        <v>160</v>
      </c>
      <c r="J44" s="2">
        <v>33.25</v>
      </c>
      <c r="K44" s="2">
        <f t="shared" si="6"/>
        <v>33.240000328049071</v>
      </c>
      <c r="L44" s="2" t="b">
        <f t="shared" si="7"/>
        <v>0</v>
      </c>
      <c r="M44" s="2">
        <f t="shared" si="11"/>
        <v>33.240000328049071</v>
      </c>
      <c r="N44" s="2">
        <f t="shared" si="12"/>
        <v>0</v>
      </c>
      <c r="P44" s="4">
        <v>14.62000017240644</v>
      </c>
      <c r="Q44" s="5">
        <v>61469.280684582889</v>
      </c>
      <c r="R44" s="6">
        <v>17.990000130608681</v>
      </c>
      <c r="S44" s="5">
        <v>56416.81541144941</v>
      </c>
      <c r="T44" s="7">
        <v>0.63000002503395081</v>
      </c>
      <c r="U44" s="5">
        <v>1192.117547370493</v>
      </c>
      <c r="AN44" s="5" t="str">
        <f t="shared" si="13"/>
        <v/>
      </c>
      <c r="AP44" s="5" t="str">
        <f t="shared" si="14"/>
        <v/>
      </c>
      <c r="AR44" s="5" t="str">
        <f t="shared" si="15"/>
        <v/>
      </c>
      <c r="AU44" s="5">
        <f t="shared" si="8"/>
        <v>119078.21364340279</v>
      </c>
      <c r="AV44" s="11">
        <f t="shared" si="9"/>
        <v>4.1349865519774998</v>
      </c>
      <c r="AW44" s="5">
        <f t="shared" si="10"/>
        <v>4134.9865519775003</v>
      </c>
    </row>
    <row r="45" spans="1:49" x14ac:dyDescent="0.25">
      <c r="A45" s="1" t="s">
        <v>104</v>
      </c>
      <c r="B45" s="1" t="s">
        <v>105</v>
      </c>
      <c r="C45" s="1" t="s">
        <v>106</v>
      </c>
      <c r="D45" s="1" t="s">
        <v>149</v>
      </c>
      <c r="E45" s="1" t="s">
        <v>61</v>
      </c>
      <c r="F45" s="1" t="s">
        <v>94</v>
      </c>
      <c r="G45" s="1" t="s">
        <v>63</v>
      </c>
      <c r="H45" s="1" t="s">
        <v>64</v>
      </c>
      <c r="I45" s="2">
        <v>67.84</v>
      </c>
      <c r="J45" s="2">
        <v>34.549999999999997</v>
      </c>
      <c r="K45" s="2">
        <f t="shared" si="6"/>
        <v>31.489999720826745</v>
      </c>
      <c r="L45" s="2" t="b">
        <f t="shared" si="7"/>
        <v>0</v>
      </c>
      <c r="M45" s="2">
        <f t="shared" si="11"/>
        <v>31.489999720826745</v>
      </c>
      <c r="N45" s="2">
        <f t="shared" si="12"/>
        <v>0</v>
      </c>
      <c r="P45" s="4">
        <v>4.5599998831748962</v>
      </c>
      <c r="Q45" s="5">
        <v>21243.059468150139</v>
      </c>
      <c r="R45" s="6">
        <v>15.779999980703</v>
      </c>
      <c r="S45" s="5">
        <v>51032.572389516048</v>
      </c>
      <c r="T45" s="7">
        <v>11.149999856948851</v>
      </c>
      <c r="U45" s="5">
        <v>22230.783452242609</v>
      </c>
      <c r="AN45" s="5" t="str">
        <f t="shared" si="13"/>
        <v/>
      </c>
      <c r="AP45" s="5" t="str">
        <f t="shared" si="14"/>
        <v/>
      </c>
      <c r="AR45" s="5" t="str">
        <f t="shared" si="15"/>
        <v/>
      </c>
      <c r="AU45" s="5">
        <f t="shared" si="8"/>
        <v>94506.4153099088</v>
      </c>
      <c r="AV45" s="11">
        <f t="shared" si="9"/>
        <v>3.2817317662517991</v>
      </c>
      <c r="AW45" s="5">
        <f t="shared" si="10"/>
        <v>3281.7317662517989</v>
      </c>
    </row>
    <row r="46" spans="1:49" x14ac:dyDescent="0.25">
      <c r="A46" s="1" t="s">
        <v>104</v>
      </c>
      <c r="B46" s="1" t="s">
        <v>105</v>
      </c>
      <c r="C46" s="1" t="s">
        <v>106</v>
      </c>
      <c r="D46" s="1" t="s">
        <v>149</v>
      </c>
      <c r="E46" s="1" t="s">
        <v>89</v>
      </c>
      <c r="F46" s="1" t="s">
        <v>94</v>
      </c>
      <c r="G46" s="1" t="s">
        <v>63</v>
      </c>
      <c r="H46" s="1" t="s">
        <v>64</v>
      </c>
      <c r="I46" s="2">
        <v>67.84</v>
      </c>
      <c r="J46" s="2">
        <v>29.52</v>
      </c>
      <c r="K46" s="2">
        <f t="shared" si="6"/>
        <v>1.169999957084656</v>
      </c>
      <c r="L46" s="2" t="b">
        <f t="shared" si="7"/>
        <v>0</v>
      </c>
      <c r="M46" s="2">
        <f t="shared" si="11"/>
        <v>1.169999957084656</v>
      </c>
      <c r="N46" s="2">
        <f t="shared" si="12"/>
        <v>0</v>
      </c>
      <c r="T46" s="7">
        <v>1.169999957084656</v>
      </c>
      <c r="U46" s="5">
        <v>2213.9324187934399</v>
      </c>
      <c r="AN46" s="5" t="str">
        <f t="shared" si="13"/>
        <v/>
      </c>
      <c r="AP46" s="5" t="str">
        <f t="shared" si="14"/>
        <v/>
      </c>
      <c r="AR46" s="5" t="str">
        <f t="shared" si="15"/>
        <v/>
      </c>
      <c r="AU46" s="5">
        <f t="shared" si="8"/>
        <v>2213.9324187934399</v>
      </c>
      <c r="AV46" s="11">
        <f t="shared" si="9"/>
        <v>7.6878721124526012E-2</v>
      </c>
      <c r="AW46" s="5">
        <f t="shared" si="10"/>
        <v>76.87872112452601</v>
      </c>
    </row>
    <row r="47" spans="1:49" x14ac:dyDescent="0.25">
      <c r="A47" s="1" t="s">
        <v>107</v>
      </c>
      <c r="B47" s="1" t="s">
        <v>108</v>
      </c>
      <c r="C47" s="1" t="s">
        <v>106</v>
      </c>
      <c r="D47" s="1" t="s">
        <v>149</v>
      </c>
      <c r="E47" s="1" t="s">
        <v>61</v>
      </c>
      <c r="F47" s="1" t="s">
        <v>94</v>
      </c>
      <c r="G47" s="1" t="s">
        <v>63</v>
      </c>
      <c r="H47" s="1" t="s">
        <v>64</v>
      </c>
      <c r="I47" s="2">
        <v>80</v>
      </c>
      <c r="J47" s="2">
        <v>0.09</v>
      </c>
      <c r="K47" s="2">
        <f t="shared" si="6"/>
        <v>6.9999998435378075E-2</v>
      </c>
      <c r="L47" s="2" t="b">
        <f t="shared" si="7"/>
        <v>0</v>
      </c>
      <c r="M47" s="2">
        <f t="shared" si="11"/>
        <v>6.9999998435378075E-2</v>
      </c>
      <c r="N47" s="2">
        <f t="shared" si="12"/>
        <v>0</v>
      </c>
      <c r="P47" s="4">
        <v>1.9999999552965161E-2</v>
      </c>
      <c r="Q47" s="5">
        <v>102.0599977187812</v>
      </c>
      <c r="R47" s="6">
        <v>9.9999997764825821E-3</v>
      </c>
      <c r="S47" s="5">
        <v>36.627499181311578</v>
      </c>
      <c r="T47" s="7">
        <v>3.9999999105930328E-2</v>
      </c>
      <c r="U47" s="5">
        <v>88.304998026229441</v>
      </c>
      <c r="AN47" s="5" t="str">
        <f t="shared" si="13"/>
        <v/>
      </c>
      <c r="AP47" s="5" t="str">
        <f t="shared" si="14"/>
        <v/>
      </c>
      <c r="AR47" s="5" t="str">
        <f t="shared" si="15"/>
        <v/>
      </c>
      <c r="AU47" s="5">
        <f t="shared" si="8"/>
        <v>226.99249492632222</v>
      </c>
      <c r="AV47" s="11">
        <f t="shared" si="9"/>
        <v>7.8823059668242205E-3</v>
      </c>
      <c r="AW47" s="5">
        <f t="shared" si="10"/>
        <v>7.8823059668242204</v>
      </c>
    </row>
    <row r="48" spans="1:49" x14ac:dyDescent="0.25">
      <c r="A48" s="1" t="s">
        <v>107</v>
      </c>
      <c r="B48" s="1" t="s">
        <v>108</v>
      </c>
      <c r="C48" s="1" t="s">
        <v>106</v>
      </c>
      <c r="D48" s="1" t="s">
        <v>149</v>
      </c>
      <c r="E48" s="1" t="s">
        <v>65</v>
      </c>
      <c r="F48" s="1" t="s">
        <v>94</v>
      </c>
      <c r="G48" s="1" t="s">
        <v>63</v>
      </c>
      <c r="H48" s="1" t="s">
        <v>64</v>
      </c>
      <c r="I48" s="2">
        <v>80</v>
      </c>
      <c r="J48" s="2">
        <v>41.62</v>
      </c>
      <c r="K48" s="2">
        <f t="shared" si="6"/>
        <v>15.559999860823154</v>
      </c>
      <c r="L48" s="2" t="b">
        <f t="shared" si="7"/>
        <v>0</v>
      </c>
      <c r="M48" s="2">
        <f t="shared" si="11"/>
        <v>15.559999860823154</v>
      </c>
      <c r="N48" s="2">
        <f t="shared" si="12"/>
        <v>0</v>
      </c>
      <c r="P48" s="4">
        <v>2.6100000143051152</v>
      </c>
      <c r="Q48" s="5">
        <v>13318.830072999001</v>
      </c>
      <c r="R48" s="6">
        <v>7.7599997892975807</v>
      </c>
      <c r="S48" s="5">
        <v>28381.079229185361</v>
      </c>
      <c r="T48" s="7">
        <v>5.190000057220459</v>
      </c>
      <c r="U48" s="5">
        <v>11457.573876321319</v>
      </c>
      <c r="AN48" s="5" t="str">
        <f t="shared" si="13"/>
        <v/>
      </c>
      <c r="AP48" s="5" t="str">
        <f t="shared" si="14"/>
        <v/>
      </c>
      <c r="AR48" s="5" t="str">
        <f t="shared" si="15"/>
        <v/>
      </c>
      <c r="AU48" s="5">
        <f t="shared" si="8"/>
        <v>53157.483178505674</v>
      </c>
      <c r="AV48" s="11">
        <f t="shared" si="9"/>
        <v>1.8458916316827767</v>
      </c>
      <c r="AW48" s="5">
        <f t="shared" si="10"/>
        <v>1845.8916316827767</v>
      </c>
    </row>
    <row r="49" spans="1:49" x14ac:dyDescent="0.25">
      <c r="A49" s="1" t="s">
        <v>109</v>
      </c>
      <c r="B49" s="1" t="s">
        <v>86</v>
      </c>
      <c r="C49" s="1" t="s">
        <v>87</v>
      </c>
      <c r="D49" s="1" t="s">
        <v>151</v>
      </c>
      <c r="E49" s="1" t="s">
        <v>73</v>
      </c>
      <c r="F49" s="1" t="s">
        <v>94</v>
      </c>
      <c r="G49" s="1" t="s">
        <v>63</v>
      </c>
      <c r="H49" s="1" t="s">
        <v>64</v>
      </c>
      <c r="I49" s="2">
        <v>160</v>
      </c>
      <c r="J49" s="2">
        <v>0.09</v>
      </c>
      <c r="K49" s="2">
        <f t="shared" si="6"/>
        <v>6.0000000521540642E-2</v>
      </c>
      <c r="L49" s="2" t="b">
        <f t="shared" si="7"/>
        <v>0</v>
      </c>
      <c r="M49" s="2">
        <f t="shared" si="11"/>
        <v>6.0000000521540642E-2</v>
      </c>
      <c r="N49" s="2">
        <f t="shared" si="12"/>
        <v>0</v>
      </c>
      <c r="R49" s="6">
        <v>9.9999997764825821E-3</v>
      </c>
      <c r="S49" s="5">
        <v>31.39499929826707</v>
      </c>
      <c r="T49" s="7">
        <v>5.000000074505806E-2</v>
      </c>
      <c r="U49" s="5">
        <v>94.612501409836113</v>
      </c>
      <c r="AN49" s="5" t="str">
        <f t="shared" si="13"/>
        <v/>
      </c>
      <c r="AP49" s="5" t="str">
        <f t="shared" si="14"/>
        <v/>
      </c>
      <c r="AR49" s="5" t="str">
        <f t="shared" si="15"/>
        <v/>
      </c>
      <c r="AU49" s="5">
        <f t="shared" si="8"/>
        <v>126.00750070810318</v>
      </c>
      <c r="AV49" s="11">
        <f t="shared" si="9"/>
        <v>4.3756057882815636E-3</v>
      </c>
      <c r="AW49" s="5">
        <f t="shared" si="10"/>
        <v>4.3756057882815638</v>
      </c>
    </row>
    <row r="50" spans="1:49" x14ac:dyDescent="0.25">
      <c r="A50" s="1" t="s">
        <v>109</v>
      </c>
      <c r="B50" s="1" t="s">
        <v>86</v>
      </c>
      <c r="C50" s="1" t="s">
        <v>87</v>
      </c>
      <c r="D50" s="1" t="s">
        <v>151</v>
      </c>
      <c r="E50" s="1" t="s">
        <v>103</v>
      </c>
      <c r="F50" s="1" t="s">
        <v>94</v>
      </c>
      <c r="G50" s="1" t="s">
        <v>63</v>
      </c>
      <c r="H50" s="1" t="s">
        <v>64</v>
      </c>
      <c r="I50" s="2">
        <v>160</v>
      </c>
      <c r="J50" s="2">
        <v>0.08</v>
      </c>
      <c r="K50" s="2">
        <f t="shared" si="6"/>
        <v>6.9999998435378075E-2</v>
      </c>
      <c r="L50" s="2" t="b">
        <f t="shared" si="7"/>
        <v>0</v>
      </c>
      <c r="M50" s="2">
        <f t="shared" si="11"/>
        <v>6.9999998435378075E-2</v>
      </c>
      <c r="N50" s="2">
        <f t="shared" si="12"/>
        <v>0</v>
      </c>
      <c r="P50" s="4">
        <v>9.9999997764825821E-3</v>
      </c>
      <c r="Q50" s="5">
        <v>43.739999022334807</v>
      </c>
      <c r="R50" s="6">
        <v>4.999999888241291E-2</v>
      </c>
      <c r="S50" s="5">
        <v>156.9749964913353</v>
      </c>
      <c r="T50" s="7">
        <v>9.9999997764825821E-3</v>
      </c>
      <c r="U50" s="5">
        <v>18.92249957704917</v>
      </c>
      <c r="AN50" s="5" t="str">
        <f t="shared" si="13"/>
        <v/>
      </c>
      <c r="AP50" s="5" t="str">
        <f t="shared" si="14"/>
        <v/>
      </c>
      <c r="AR50" s="5" t="str">
        <f t="shared" si="15"/>
        <v/>
      </c>
      <c r="AU50" s="5">
        <f t="shared" si="8"/>
        <v>219.63749509071928</v>
      </c>
      <c r="AV50" s="11">
        <f t="shared" si="9"/>
        <v>7.6269038703408914E-3</v>
      </c>
      <c r="AW50" s="5">
        <f t="shared" si="10"/>
        <v>7.6269038703408913</v>
      </c>
    </row>
    <row r="51" spans="1:49" x14ac:dyDescent="0.25">
      <c r="A51" s="1" t="s">
        <v>109</v>
      </c>
      <c r="B51" s="1" t="s">
        <v>86</v>
      </c>
      <c r="C51" s="1" t="s">
        <v>87</v>
      </c>
      <c r="D51" s="1" t="s">
        <v>151</v>
      </c>
      <c r="E51" s="1" t="s">
        <v>66</v>
      </c>
      <c r="F51" s="1" t="s">
        <v>110</v>
      </c>
      <c r="G51" s="1" t="s">
        <v>63</v>
      </c>
      <c r="H51" s="1" t="s">
        <v>64</v>
      </c>
      <c r="I51" s="2">
        <v>160</v>
      </c>
      <c r="J51" s="2">
        <v>40.42</v>
      </c>
      <c r="K51" s="2">
        <f t="shared" si="6"/>
        <v>9.6800000667572021</v>
      </c>
      <c r="L51" s="2" t="b">
        <f t="shared" si="7"/>
        <v>0</v>
      </c>
      <c r="M51" s="2">
        <f t="shared" si="11"/>
        <v>9.6800000667572021</v>
      </c>
      <c r="N51" s="2">
        <f t="shared" si="12"/>
        <v>0</v>
      </c>
      <c r="T51" s="7">
        <v>0.50999999046325684</v>
      </c>
      <c r="U51" s="5">
        <v>965.04748195409775</v>
      </c>
      <c r="V51" s="8">
        <v>9.1700000762939453</v>
      </c>
      <c r="W51" s="5">
        <v>5206.2675433158875</v>
      </c>
      <c r="AN51" s="5" t="str">
        <f t="shared" si="13"/>
        <v/>
      </c>
      <c r="AP51" s="5" t="str">
        <f t="shared" si="14"/>
        <v/>
      </c>
      <c r="AR51" s="5" t="str">
        <f t="shared" si="15"/>
        <v/>
      </c>
      <c r="AU51" s="5">
        <f t="shared" si="8"/>
        <v>6171.3150252699852</v>
      </c>
      <c r="AV51" s="11">
        <f t="shared" si="9"/>
        <v>0.21429868534916371</v>
      </c>
      <c r="AW51" s="5">
        <f t="shared" si="10"/>
        <v>214.29868534916372</v>
      </c>
    </row>
    <row r="52" spans="1:49" x14ac:dyDescent="0.25">
      <c r="A52" s="1" t="s">
        <v>109</v>
      </c>
      <c r="B52" s="1" t="s">
        <v>86</v>
      </c>
      <c r="C52" s="1" t="s">
        <v>87</v>
      </c>
      <c r="D52" s="1" t="s">
        <v>151</v>
      </c>
      <c r="E52" s="1" t="s">
        <v>67</v>
      </c>
      <c r="F52" s="1" t="s">
        <v>110</v>
      </c>
      <c r="G52" s="1" t="s">
        <v>63</v>
      </c>
      <c r="H52" s="1" t="s">
        <v>64</v>
      </c>
      <c r="I52" s="2">
        <v>160</v>
      </c>
      <c r="J52" s="2">
        <v>41.18</v>
      </c>
      <c r="K52" s="2">
        <f t="shared" si="6"/>
        <v>23.550000190734863</v>
      </c>
      <c r="L52" s="2" t="b">
        <f t="shared" si="7"/>
        <v>0</v>
      </c>
      <c r="M52" s="2">
        <f t="shared" si="11"/>
        <v>23.550000190734863</v>
      </c>
      <c r="N52" s="2">
        <f t="shared" si="12"/>
        <v>0</v>
      </c>
      <c r="R52" s="6">
        <v>0.51999998092651367</v>
      </c>
      <c r="S52" s="5">
        <v>1632.5399401187899</v>
      </c>
      <c r="T52" s="7">
        <v>15.460000038146971</v>
      </c>
      <c r="U52" s="5">
        <v>29254.185072183609</v>
      </c>
      <c r="V52" s="8">
        <v>7.570000171661377</v>
      </c>
      <c r="W52" s="5">
        <v>4297.8675974607468</v>
      </c>
      <c r="AN52" s="5" t="str">
        <f t="shared" si="13"/>
        <v/>
      </c>
      <c r="AP52" s="5" t="str">
        <f t="shared" si="14"/>
        <v/>
      </c>
      <c r="AR52" s="5" t="str">
        <f t="shared" si="15"/>
        <v/>
      </c>
      <c r="AU52" s="5">
        <f t="shared" si="8"/>
        <v>35184.592609763145</v>
      </c>
      <c r="AV52" s="11">
        <f t="shared" si="9"/>
        <v>1.2217836733246783</v>
      </c>
      <c r="AW52" s="5">
        <f t="shared" si="10"/>
        <v>1221.7836733246784</v>
      </c>
    </row>
    <row r="53" spans="1:49" x14ac:dyDescent="0.25">
      <c r="A53" s="1" t="s">
        <v>109</v>
      </c>
      <c r="B53" s="1" t="s">
        <v>86</v>
      </c>
      <c r="C53" s="1" t="s">
        <v>87</v>
      </c>
      <c r="D53" s="1" t="s">
        <v>151</v>
      </c>
      <c r="E53" s="1" t="s">
        <v>93</v>
      </c>
      <c r="F53" s="1" t="s">
        <v>110</v>
      </c>
      <c r="G53" s="1" t="s">
        <v>63</v>
      </c>
      <c r="H53" s="1" t="s">
        <v>64</v>
      </c>
      <c r="I53" s="2">
        <v>160</v>
      </c>
      <c r="J53" s="2">
        <v>38.340000000000003</v>
      </c>
      <c r="K53" s="2">
        <f t="shared" si="6"/>
        <v>38.339999709278345</v>
      </c>
      <c r="L53" s="2" t="b">
        <f t="shared" si="7"/>
        <v>0</v>
      </c>
      <c r="M53" s="2">
        <f t="shared" si="11"/>
        <v>38.339999709278345</v>
      </c>
      <c r="N53" s="2">
        <f t="shared" si="12"/>
        <v>0</v>
      </c>
      <c r="P53" s="4">
        <v>1.080000042915344</v>
      </c>
      <c r="Q53" s="5">
        <v>4723.9201877117157</v>
      </c>
      <c r="R53" s="6">
        <v>7.1100002024322748</v>
      </c>
      <c r="S53" s="5">
        <v>23514.855651753951</v>
      </c>
      <c r="T53" s="7">
        <v>30.14999946393073</v>
      </c>
      <c r="U53" s="5">
        <v>57076.566485058982</v>
      </c>
      <c r="AN53" s="5" t="str">
        <f t="shared" si="13"/>
        <v/>
      </c>
      <c r="AP53" s="5" t="str">
        <f t="shared" si="14"/>
        <v/>
      </c>
      <c r="AR53" s="5" t="str">
        <f t="shared" si="15"/>
        <v/>
      </c>
      <c r="AU53" s="5">
        <f t="shared" si="8"/>
        <v>85315.342324524652</v>
      </c>
      <c r="AV53" s="11">
        <f t="shared" si="9"/>
        <v>2.9625720977450261</v>
      </c>
      <c r="AW53" s="5">
        <f t="shared" si="10"/>
        <v>2962.572097745026</v>
      </c>
    </row>
    <row r="54" spans="1:49" x14ac:dyDescent="0.25">
      <c r="A54" s="1" t="s">
        <v>109</v>
      </c>
      <c r="B54" s="1" t="s">
        <v>86</v>
      </c>
      <c r="C54" s="1" t="s">
        <v>87</v>
      </c>
      <c r="D54" s="1" t="s">
        <v>151</v>
      </c>
      <c r="E54" s="1" t="s">
        <v>98</v>
      </c>
      <c r="F54" s="1" t="s">
        <v>110</v>
      </c>
      <c r="G54" s="1" t="s">
        <v>63</v>
      </c>
      <c r="H54" s="1" t="s">
        <v>64</v>
      </c>
      <c r="I54" s="2">
        <v>160</v>
      </c>
      <c r="J54" s="2">
        <v>36.840000000000003</v>
      </c>
      <c r="K54" s="2">
        <f t="shared" si="6"/>
        <v>36.539999874308705</v>
      </c>
      <c r="L54" s="2" t="b">
        <f t="shared" si="7"/>
        <v>0</v>
      </c>
      <c r="M54" s="2">
        <f t="shared" si="11"/>
        <v>36.539999874308705</v>
      </c>
      <c r="N54" s="2">
        <f t="shared" si="12"/>
        <v>0</v>
      </c>
      <c r="R54" s="6">
        <v>2.220000060275197</v>
      </c>
      <c r="S54" s="5">
        <v>8047.5852226442657</v>
      </c>
      <c r="T54" s="7">
        <v>20.51999947428703</v>
      </c>
      <c r="U54" s="5">
        <v>38974.041507851332</v>
      </c>
      <c r="V54" s="8">
        <v>13.800000339746481</v>
      </c>
      <c r="W54" s="5">
        <v>7850.0901925526559</v>
      </c>
      <c r="AN54" s="5" t="str">
        <f t="shared" si="13"/>
        <v/>
      </c>
      <c r="AP54" s="5" t="str">
        <f t="shared" si="14"/>
        <v/>
      </c>
      <c r="AR54" s="5" t="str">
        <f t="shared" si="15"/>
        <v/>
      </c>
      <c r="AU54" s="5">
        <f t="shared" si="8"/>
        <v>54871.716923048254</v>
      </c>
      <c r="AV54" s="11">
        <f t="shared" si="9"/>
        <v>1.9054183348785156</v>
      </c>
      <c r="AW54" s="5">
        <f t="shared" si="10"/>
        <v>1905.4183348785157</v>
      </c>
    </row>
    <row r="55" spans="1:49" x14ac:dyDescent="0.25">
      <c r="A55" s="1" t="s">
        <v>111</v>
      </c>
      <c r="B55" s="1" t="s">
        <v>112</v>
      </c>
      <c r="C55" s="1" t="s">
        <v>113</v>
      </c>
      <c r="D55" s="1" t="s">
        <v>149</v>
      </c>
      <c r="E55" s="1" t="s">
        <v>78</v>
      </c>
      <c r="F55" s="1" t="s">
        <v>110</v>
      </c>
      <c r="G55" s="1" t="s">
        <v>63</v>
      </c>
      <c r="H55" s="1" t="s">
        <v>64</v>
      </c>
      <c r="I55" s="2">
        <v>160</v>
      </c>
      <c r="J55" s="2">
        <v>38.229999999999997</v>
      </c>
      <c r="K55" s="2">
        <f t="shared" si="6"/>
        <v>13.280000038444996</v>
      </c>
      <c r="L55" s="2" t="b">
        <f t="shared" si="7"/>
        <v>0</v>
      </c>
      <c r="M55" s="2">
        <f t="shared" si="11"/>
        <v>13.280000038444996</v>
      </c>
      <c r="N55" s="2">
        <f t="shared" si="12"/>
        <v>0</v>
      </c>
      <c r="R55" s="6">
        <v>7.0000000298023224E-2</v>
      </c>
      <c r="S55" s="5">
        <v>256.39250109158462</v>
      </c>
      <c r="T55" s="7">
        <v>7.869999885559082</v>
      </c>
      <c r="U55" s="5">
        <v>17374.008497357368</v>
      </c>
      <c r="V55" s="8">
        <v>5.3400001525878906</v>
      </c>
      <c r="W55" s="5">
        <v>3537.0826010704041</v>
      </c>
      <c r="AN55" s="5" t="str">
        <f t="shared" si="13"/>
        <v/>
      </c>
      <c r="AP55" s="5" t="str">
        <f t="shared" si="14"/>
        <v/>
      </c>
      <c r="AR55" s="5" t="str">
        <f t="shared" si="15"/>
        <v/>
      </c>
      <c r="AU55" s="5">
        <f t="shared" si="8"/>
        <v>21167.483599519357</v>
      </c>
      <c r="AV55" s="11">
        <f t="shared" si="9"/>
        <v>0.73504008285957367</v>
      </c>
      <c r="AW55" s="5">
        <f t="shared" si="10"/>
        <v>735.04008285957366</v>
      </c>
    </row>
    <row r="56" spans="1:49" x14ac:dyDescent="0.25">
      <c r="A56" s="1" t="s">
        <v>114</v>
      </c>
      <c r="B56" s="1" t="s">
        <v>86</v>
      </c>
      <c r="C56" s="1" t="s">
        <v>87</v>
      </c>
      <c r="D56" s="1" t="s">
        <v>151</v>
      </c>
      <c r="E56" s="1" t="s">
        <v>61</v>
      </c>
      <c r="F56" s="1" t="s">
        <v>115</v>
      </c>
      <c r="G56" s="1" t="s">
        <v>63</v>
      </c>
      <c r="H56" s="1" t="s">
        <v>64</v>
      </c>
      <c r="I56" s="2">
        <v>160</v>
      </c>
      <c r="J56" s="2">
        <v>0.06</v>
      </c>
      <c r="K56" s="2">
        <f t="shared" si="6"/>
        <v>6.9999998435378075E-2</v>
      </c>
      <c r="L56" s="2" t="b">
        <f t="shared" si="7"/>
        <v>0</v>
      </c>
      <c r="M56" s="2">
        <f t="shared" si="11"/>
        <v>6.9999998435378075E-2</v>
      </c>
      <c r="N56" s="2">
        <f t="shared" si="12"/>
        <v>0</v>
      </c>
      <c r="T56" s="7">
        <v>3.9999999105930328E-2</v>
      </c>
      <c r="U56" s="5">
        <v>63.074998590163887</v>
      </c>
      <c r="V56" s="8">
        <v>2.999999932944775E-2</v>
      </c>
      <c r="W56" s="5">
        <v>14.19374968274496</v>
      </c>
      <c r="AN56" s="5" t="str">
        <f t="shared" si="13"/>
        <v/>
      </c>
      <c r="AP56" s="5" t="str">
        <f t="shared" si="14"/>
        <v/>
      </c>
      <c r="AR56" s="5" t="str">
        <f t="shared" si="15"/>
        <v/>
      </c>
      <c r="AU56" s="5">
        <f t="shared" si="8"/>
        <v>77.268748272908852</v>
      </c>
      <c r="AV56" s="11">
        <f t="shared" si="9"/>
        <v>2.6831544177629172E-3</v>
      </c>
      <c r="AW56" s="5">
        <f t="shared" si="10"/>
        <v>2.6831544177629172</v>
      </c>
    </row>
    <row r="57" spans="1:49" x14ac:dyDescent="0.25">
      <c r="A57" s="1" t="s">
        <v>114</v>
      </c>
      <c r="B57" s="1" t="s">
        <v>86</v>
      </c>
      <c r="C57" s="1" t="s">
        <v>87</v>
      </c>
      <c r="D57" s="1" t="s">
        <v>151</v>
      </c>
      <c r="E57" s="1" t="s">
        <v>65</v>
      </c>
      <c r="F57" s="1" t="s">
        <v>115</v>
      </c>
      <c r="G57" s="1" t="s">
        <v>63</v>
      </c>
      <c r="H57" s="1" t="s">
        <v>64</v>
      </c>
      <c r="I57" s="2">
        <v>160</v>
      </c>
      <c r="J57" s="2">
        <v>7.0000000000000007E-2</v>
      </c>
      <c r="K57" s="2">
        <f t="shared" si="6"/>
        <v>7.0000000298023224E-2</v>
      </c>
      <c r="L57" s="2" t="b">
        <f t="shared" si="7"/>
        <v>0</v>
      </c>
      <c r="M57" s="2">
        <f t="shared" si="11"/>
        <v>7.0000000298023224E-2</v>
      </c>
      <c r="N57" s="2">
        <f t="shared" si="12"/>
        <v>0</v>
      </c>
      <c r="V57" s="8">
        <v>7.0000000298023224E-2</v>
      </c>
      <c r="W57" s="5">
        <v>33.118750141002238</v>
      </c>
      <c r="AN57" s="5" t="str">
        <f t="shared" si="13"/>
        <v/>
      </c>
      <c r="AP57" s="5" t="str">
        <f t="shared" si="14"/>
        <v/>
      </c>
      <c r="AR57" s="5" t="str">
        <f t="shared" si="15"/>
        <v/>
      </c>
      <c r="AU57" s="5">
        <f t="shared" si="8"/>
        <v>33.118750141002238</v>
      </c>
      <c r="AV57" s="11">
        <f t="shared" si="9"/>
        <v>1.1500473702221535E-3</v>
      </c>
      <c r="AW57" s="5">
        <f t="shared" si="10"/>
        <v>1.1500473702221534</v>
      </c>
    </row>
    <row r="58" spans="1:49" x14ac:dyDescent="0.25">
      <c r="A58" s="1" t="s">
        <v>114</v>
      </c>
      <c r="B58" s="1" t="s">
        <v>86</v>
      </c>
      <c r="C58" s="1" t="s">
        <v>87</v>
      </c>
      <c r="D58" s="1" t="s">
        <v>151</v>
      </c>
      <c r="E58" s="1" t="s">
        <v>66</v>
      </c>
      <c r="F58" s="1" t="s">
        <v>115</v>
      </c>
      <c r="G58" s="1" t="s">
        <v>63</v>
      </c>
      <c r="H58" s="1" t="s">
        <v>64</v>
      </c>
      <c r="I58" s="2">
        <v>160</v>
      </c>
      <c r="J58" s="2">
        <v>40.54</v>
      </c>
      <c r="K58" s="2">
        <f t="shared" si="6"/>
        <v>7.190000057220459</v>
      </c>
      <c r="L58" s="2" t="b">
        <f t="shared" si="7"/>
        <v>0</v>
      </c>
      <c r="M58" s="2">
        <f t="shared" si="11"/>
        <v>7.190000057220459</v>
      </c>
      <c r="N58" s="2">
        <f t="shared" si="12"/>
        <v>0</v>
      </c>
      <c r="V58" s="8">
        <v>7.190000057220459</v>
      </c>
      <c r="W58" s="5">
        <v>3401.7687770724301</v>
      </c>
      <c r="AN58" s="5" t="str">
        <f t="shared" si="13"/>
        <v/>
      </c>
      <c r="AP58" s="5" t="str">
        <f t="shared" si="14"/>
        <v/>
      </c>
      <c r="AR58" s="5" t="str">
        <f t="shared" si="15"/>
        <v/>
      </c>
      <c r="AU58" s="5">
        <f t="shared" si="8"/>
        <v>3401.7687770724301</v>
      </c>
      <c r="AV58" s="11">
        <f t="shared" si="9"/>
        <v>0.11812629460713063</v>
      </c>
      <c r="AW58" s="5">
        <f t="shared" si="10"/>
        <v>118.12629460713063</v>
      </c>
    </row>
    <row r="59" spans="1:49" x14ac:dyDescent="0.25">
      <c r="A59" s="1" t="s">
        <v>114</v>
      </c>
      <c r="B59" s="1" t="s">
        <v>86</v>
      </c>
      <c r="C59" s="1" t="s">
        <v>87</v>
      </c>
      <c r="D59" s="1" t="s">
        <v>151</v>
      </c>
      <c r="E59" s="1" t="s">
        <v>67</v>
      </c>
      <c r="F59" s="1" t="s">
        <v>115</v>
      </c>
      <c r="G59" s="1" t="s">
        <v>63</v>
      </c>
      <c r="H59" s="1" t="s">
        <v>64</v>
      </c>
      <c r="I59" s="2">
        <v>160</v>
      </c>
      <c r="J59" s="2">
        <v>39.229999999999997</v>
      </c>
      <c r="K59" s="2">
        <f t="shared" si="6"/>
        <v>11.919999599456787</v>
      </c>
      <c r="L59" s="2" t="b">
        <f t="shared" si="7"/>
        <v>0</v>
      </c>
      <c r="M59" s="2">
        <f t="shared" si="11"/>
        <v>11.919999599456787</v>
      </c>
      <c r="N59" s="2">
        <f t="shared" si="12"/>
        <v>0</v>
      </c>
      <c r="T59" s="7">
        <v>7.179999828338623</v>
      </c>
      <c r="U59" s="5">
        <v>11321.96222931147</v>
      </c>
      <c r="V59" s="8">
        <v>4.7399997711181641</v>
      </c>
      <c r="W59" s="5">
        <v>2242.6123917102809</v>
      </c>
      <c r="AN59" s="5" t="str">
        <f t="shared" si="13"/>
        <v/>
      </c>
      <c r="AP59" s="5" t="str">
        <f t="shared" si="14"/>
        <v/>
      </c>
      <c r="AR59" s="5" t="str">
        <f t="shared" si="15"/>
        <v/>
      </c>
      <c r="AU59" s="5">
        <f t="shared" si="8"/>
        <v>13564.574621021751</v>
      </c>
      <c r="AV59" s="11">
        <f t="shared" si="9"/>
        <v>0.4710293505845492</v>
      </c>
      <c r="AW59" s="5">
        <f t="shared" si="10"/>
        <v>471.02935058454921</v>
      </c>
    </row>
    <row r="60" spans="1:49" x14ac:dyDescent="0.25">
      <c r="A60" s="1" t="s">
        <v>116</v>
      </c>
      <c r="B60" s="1" t="s">
        <v>112</v>
      </c>
      <c r="C60" s="1" t="s">
        <v>113</v>
      </c>
      <c r="D60" s="1" t="s">
        <v>149</v>
      </c>
      <c r="E60" s="1" t="s">
        <v>89</v>
      </c>
      <c r="F60" s="1" t="s">
        <v>115</v>
      </c>
      <c r="G60" s="1" t="s">
        <v>63</v>
      </c>
      <c r="H60" s="1" t="s">
        <v>64</v>
      </c>
      <c r="I60" s="2">
        <v>74.95</v>
      </c>
      <c r="J60" s="2">
        <v>34.659999999999997</v>
      </c>
      <c r="K60" s="2">
        <f t="shared" si="6"/>
        <v>34.649999797344208</v>
      </c>
      <c r="L60" s="2" t="b">
        <f t="shared" si="7"/>
        <v>0</v>
      </c>
      <c r="M60" s="2">
        <f t="shared" si="11"/>
        <v>34.649999797344208</v>
      </c>
      <c r="N60" s="2">
        <f t="shared" si="12"/>
        <v>0</v>
      </c>
      <c r="R60" s="6">
        <v>18.159999907016751</v>
      </c>
      <c r="S60" s="5">
        <v>59755.149837821722</v>
      </c>
      <c r="T60" s="7">
        <v>8.7000000476837158</v>
      </c>
      <c r="U60" s="5">
        <v>15658.368855267759</v>
      </c>
      <c r="AB60" s="9">
        <v>7.7899998426437378</v>
      </c>
      <c r="AC60" s="5">
        <v>1909.922583389282</v>
      </c>
      <c r="AN60" s="5" t="str">
        <f t="shared" si="13"/>
        <v/>
      </c>
      <c r="AP60" s="5" t="str">
        <f t="shared" si="14"/>
        <v/>
      </c>
      <c r="AR60" s="5" t="str">
        <f t="shared" si="15"/>
        <v/>
      </c>
      <c r="AU60" s="5">
        <f t="shared" si="8"/>
        <v>77323.44127647877</v>
      </c>
      <c r="AV60" s="11">
        <f t="shared" si="9"/>
        <v>2.6850536302832371</v>
      </c>
      <c r="AW60" s="5">
        <f t="shared" si="10"/>
        <v>2685.053630283237</v>
      </c>
    </row>
    <row r="61" spans="1:49" x14ac:dyDescent="0.25">
      <c r="A61" s="1" t="s">
        <v>116</v>
      </c>
      <c r="B61" s="1" t="s">
        <v>112</v>
      </c>
      <c r="C61" s="1" t="s">
        <v>113</v>
      </c>
      <c r="D61" s="1" t="s">
        <v>149</v>
      </c>
      <c r="E61" s="1" t="s">
        <v>61</v>
      </c>
      <c r="F61" s="1" t="s">
        <v>115</v>
      </c>
      <c r="G61" s="1" t="s">
        <v>63</v>
      </c>
      <c r="H61" s="1" t="s">
        <v>64</v>
      </c>
      <c r="I61" s="2">
        <v>74.95</v>
      </c>
      <c r="J61" s="2">
        <v>38.06</v>
      </c>
      <c r="K61" s="2">
        <f t="shared" si="6"/>
        <v>38.060000658035278</v>
      </c>
      <c r="L61" s="2" t="b">
        <f t="shared" si="7"/>
        <v>0</v>
      </c>
      <c r="M61" s="2">
        <f t="shared" si="11"/>
        <v>38.060000658035278</v>
      </c>
      <c r="N61" s="2">
        <f t="shared" si="12"/>
        <v>0</v>
      </c>
      <c r="R61" s="6">
        <v>20.00000029802322</v>
      </c>
      <c r="S61" s="5">
        <v>52325.000779703259</v>
      </c>
      <c r="T61" s="7">
        <v>17.10000038146973</v>
      </c>
      <c r="U61" s="5">
        <v>26964.563101530079</v>
      </c>
      <c r="V61" s="8">
        <v>0.95999997854232788</v>
      </c>
      <c r="W61" s="5">
        <v>454.19998984783888</v>
      </c>
      <c r="AN61" s="5" t="str">
        <f t="shared" si="13"/>
        <v/>
      </c>
      <c r="AP61" s="5" t="str">
        <f t="shared" si="14"/>
        <v/>
      </c>
      <c r="AR61" s="5" t="str">
        <f t="shared" si="15"/>
        <v/>
      </c>
      <c r="AU61" s="5">
        <f t="shared" si="8"/>
        <v>79743.763871081173</v>
      </c>
      <c r="AV61" s="11">
        <f t="shared" si="9"/>
        <v>2.7690992426074081</v>
      </c>
      <c r="AW61" s="5">
        <f t="shared" si="10"/>
        <v>2769.0992426074081</v>
      </c>
    </row>
    <row r="62" spans="1:49" x14ac:dyDescent="0.25">
      <c r="A62" s="1" t="s">
        <v>117</v>
      </c>
      <c r="B62" s="1" t="s">
        <v>118</v>
      </c>
      <c r="C62" s="1" t="s">
        <v>113</v>
      </c>
      <c r="D62" s="1" t="s">
        <v>149</v>
      </c>
      <c r="E62" s="1" t="s">
        <v>89</v>
      </c>
      <c r="F62" s="1" t="s">
        <v>115</v>
      </c>
      <c r="G62" s="1" t="s">
        <v>63</v>
      </c>
      <c r="H62" s="1" t="s">
        <v>64</v>
      </c>
      <c r="I62" s="2">
        <v>5.05</v>
      </c>
      <c r="J62" s="2">
        <v>4.8099999999999996</v>
      </c>
      <c r="K62" s="2">
        <f t="shared" si="6"/>
        <v>4.8099999688565731</v>
      </c>
      <c r="L62" s="2" t="b">
        <f t="shared" si="7"/>
        <v>0</v>
      </c>
      <c r="M62" s="2">
        <f t="shared" si="11"/>
        <v>4.8099999688565731</v>
      </c>
      <c r="N62" s="2">
        <f t="shared" si="12"/>
        <v>0</v>
      </c>
      <c r="R62" s="6">
        <v>0.4699999988079071</v>
      </c>
      <c r="S62" s="5">
        <v>1721.492495633662</v>
      </c>
      <c r="AB62" s="9">
        <v>4.339999970048666</v>
      </c>
      <c r="AC62" s="5">
        <v>1084.8157461266501</v>
      </c>
      <c r="AN62" s="5" t="str">
        <f t="shared" si="13"/>
        <v/>
      </c>
      <c r="AP62" s="5" t="str">
        <f t="shared" si="14"/>
        <v/>
      </c>
      <c r="AR62" s="5" t="str">
        <f t="shared" si="15"/>
        <v/>
      </c>
      <c r="AU62" s="5">
        <f t="shared" si="8"/>
        <v>2806.3082417603118</v>
      </c>
      <c r="AV62" s="11">
        <f t="shared" si="9"/>
        <v>9.7448949604942284E-2</v>
      </c>
      <c r="AW62" s="5">
        <f t="shared" si="10"/>
        <v>97.448949604942285</v>
      </c>
    </row>
    <row r="63" spans="1:49" x14ac:dyDescent="0.25">
      <c r="A63" s="1" t="s">
        <v>119</v>
      </c>
      <c r="B63" s="1" t="s">
        <v>112</v>
      </c>
      <c r="C63" s="1" t="s">
        <v>113</v>
      </c>
      <c r="D63" s="1" t="s">
        <v>149</v>
      </c>
      <c r="E63" s="1" t="s">
        <v>84</v>
      </c>
      <c r="F63" s="1" t="s">
        <v>115</v>
      </c>
      <c r="G63" s="1" t="s">
        <v>63</v>
      </c>
      <c r="H63" s="1" t="s">
        <v>64</v>
      </c>
      <c r="I63" s="2">
        <v>80</v>
      </c>
      <c r="J63" s="2">
        <v>39.950000000000003</v>
      </c>
      <c r="K63" s="2">
        <f t="shared" si="6"/>
        <v>39.939999567344792</v>
      </c>
      <c r="L63" s="2" t="b">
        <f t="shared" si="7"/>
        <v>0</v>
      </c>
      <c r="M63" s="2">
        <f t="shared" si="11"/>
        <v>39.939999567344792</v>
      </c>
      <c r="N63" s="2">
        <f t="shared" si="12"/>
        <v>0</v>
      </c>
      <c r="R63" s="6">
        <v>26.819999860599641</v>
      </c>
      <c r="S63" s="5">
        <v>84468.247071981896</v>
      </c>
      <c r="T63" s="7">
        <v>12.569999694824221</v>
      </c>
      <c r="U63" s="5">
        <v>23785.581922531132</v>
      </c>
      <c r="V63" s="8">
        <v>0.55000001192092896</v>
      </c>
      <c r="W63" s="5">
        <v>312.26250676810741</v>
      </c>
      <c r="AN63" s="5" t="str">
        <f t="shared" si="13"/>
        <v/>
      </c>
      <c r="AP63" s="5" t="str">
        <f t="shared" si="14"/>
        <v/>
      </c>
      <c r="AR63" s="5" t="str">
        <f t="shared" si="15"/>
        <v/>
      </c>
      <c r="AU63" s="5">
        <f t="shared" si="8"/>
        <v>108566.09150128113</v>
      </c>
      <c r="AV63" s="11">
        <f t="shared" si="9"/>
        <v>3.7699535005027118</v>
      </c>
      <c r="AW63" s="5">
        <f t="shared" si="10"/>
        <v>3769.9535005027119</v>
      </c>
    </row>
    <row r="64" spans="1:49" x14ac:dyDescent="0.25">
      <c r="A64" s="1" t="s">
        <v>119</v>
      </c>
      <c r="B64" s="1" t="s">
        <v>112</v>
      </c>
      <c r="C64" s="1" t="s">
        <v>113</v>
      </c>
      <c r="D64" s="1" t="s">
        <v>149</v>
      </c>
      <c r="E64" s="1" t="s">
        <v>89</v>
      </c>
      <c r="F64" s="1" t="s">
        <v>115</v>
      </c>
      <c r="G64" s="1" t="s">
        <v>63</v>
      </c>
      <c r="H64" s="1" t="s">
        <v>64</v>
      </c>
      <c r="I64" s="2">
        <v>80</v>
      </c>
      <c r="J64" s="2">
        <v>0.09</v>
      </c>
      <c r="K64" s="2">
        <f t="shared" si="6"/>
        <v>8.9999997988343239E-2</v>
      </c>
      <c r="L64" s="2" t="b">
        <f t="shared" si="7"/>
        <v>0</v>
      </c>
      <c r="M64" s="2">
        <f t="shared" si="11"/>
        <v>8.9999997988343239E-2</v>
      </c>
      <c r="N64" s="2">
        <f t="shared" si="12"/>
        <v>0</v>
      </c>
      <c r="R64" s="6">
        <v>6.9999998435378075E-2</v>
      </c>
      <c r="S64" s="5">
        <v>230.22999485395849</v>
      </c>
      <c r="T64" s="7">
        <v>1.9999999552965161E-2</v>
      </c>
      <c r="U64" s="5">
        <v>37.844999154098332</v>
      </c>
      <c r="AN64" s="5" t="str">
        <f t="shared" si="13"/>
        <v/>
      </c>
      <c r="AP64" s="5" t="str">
        <f t="shared" si="14"/>
        <v/>
      </c>
      <c r="AR64" s="5" t="str">
        <f t="shared" si="15"/>
        <v/>
      </c>
      <c r="AU64" s="5">
        <f t="shared" si="8"/>
        <v>268.07499400805682</v>
      </c>
      <c r="AV64" s="11">
        <f t="shared" si="9"/>
        <v>9.3088942236259041E-3</v>
      </c>
      <c r="AW64" s="5">
        <f t="shared" si="10"/>
        <v>9.308894223625904</v>
      </c>
    </row>
    <row r="65" spans="1:49" x14ac:dyDescent="0.25">
      <c r="A65" s="1" t="s">
        <v>119</v>
      </c>
      <c r="B65" s="1" t="s">
        <v>112</v>
      </c>
      <c r="C65" s="1" t="s">
        <v>113</v>
      </c>
      <c r="D65" s="1" t="s">
        <v>149</v>
      </c>
      <c r="E65" s="1" t="s">
        <v>61</v>
      </c>
      <c r="F65" s="1" t="s">
        <v>115</v>
      </c>
      <c r="G65" s="1" t="s">
        <v>63</v>
      </c>
      <c r="H65" s="1" t="s">
        <v>64</v>
      </c>
      <c r="I65" s="2">
        <v>80</v>
      </c>
      <c r="J65" s="2">
        <v>0.08</v>
      </c>
      <c r="K65" s="2">
        <f t="shared" si="6"/>
        <v>7.9999998211860657E-2</v>
      </c>
      <c r="L65" s="2" t="b">
        <f t="shared" si="7"/>
        <v>0</v>
      </c>
      <c r="M65" s="2">
        <f t="shared" si="11"/>
        <v>7.9999998211860657E-2</v>
      </c>
      <c r="N65" s="2">
        <f t="shared" si="12"/>
        <v>0</v>
      </c>
      <c r="R65" s="6">
        <v>2.999999932944775E-2</v>
      </c>
      <c r="S65" s="5">
        <v>78.487498245667666</v>
      </c>
      <c r="T65" s="7">
        <v>3.9999999105930328E-2</v>
      </c>
      <c r="U65" s="5">
        <v>63.074998590163887</v>
      </c>
      <c r="V65" s="8">
        <v>9.9999997764825821E-3</v>
      </c>
      <c r="W65" s="5">
        <v>4.7312498942483217</v>
      </c>
      <c r="AN65" s="5" t="str">
        <f t="shared" si="13"/>
        <v/>
      </c>
      <c r="AP65" s="5" t="str">
        <f t="shared" si="14"/>
        <v/>
      </c>
      <c r="AR65" s="5" t="str">
        <f t="shared" si="15"/>
        <v/>
      </c>
      <c r="AU65" s="5">
        <f t="shared" si="8"/>
        <v>146.29374673007987</v>
      </c>
      <c r="AV65" s="11">
        <f t="shared" si="9"/>
        <v>5.0800449289473918E-3</v>
      </c>
      <c r="AW65" s="5">
        <f t="shared" si="10"/>
        <v>5.0800449289473919</v>
      </c>
    </row>
    <row r="66" spans="1:49" x14ac:dyDescent="0.25">
      <c r="A66" s="1" t="s">
        <v>119</v>
      </c>
      <c r="B66" s="1" t="s">
        <v>112</v>
      </c>
      <c r="C66" s="1" t="s">
        <v>113</v>
      </c>
      <c r="D66" s="1" t="s">
        <v>149</v>
      </c>
      <c r="E66" s="1" t="s">
        <v>65</v>
      </c>
      <c r="F66" s="1" t="s">
        <v>115</v>
      </c>
      <c r="G66" s="1" t="s">
        <v>63</v>
      </c>
      <c r="H66" s="1" t="s">
        <v>64</v>
      </c>
      <c r="I66" s="2">
        <v>80</v>
      </c>
      <c r="J66" s="2">
        <v>38.81</v>
      </c>
      <c r="K66" s="2">
        <f t="shared" si="6"/>
        <v>38.810000330209732</v>
      </c>
      <c r="L66" s="2" t="b">
        <f t="shared" si="7"/>
        <v>0</v>
      </c>
      <c r="M66" s="2">
        <f t="shared" si="11"/>
        <v>38.810000330209732</v>
      </c>
      <c r="N66" s="2">
        <f t="shared" si="12"/>
        <v>0</v>
      </c>
      <c r="R66" s="6">
        <v>4.6200001537799844</v>
      </c>
      <c r="S66" s="5">
        <v>12233.585402950641</v>
      </c>
      <c r="T66" s="7">
        <v>20.900000095367432</v>
      </c>
      <c r="U66" s="5">
        <v>34369.56765639782</v>
      </c>
      <c r="V66" s="8">
        <v>13.29000008106232</v>
      </c>
      <c r="W66" s="5">
        <v>6441.1237888038158</v>
      </c>
      <c r="AN66" s="5" t="str">
        <f t="shared" si="13"/>
        <v/>
      </c>
      <c r="AP66" s="5" t="str">
        <f t="shared" si="14"/>
        <v/>
      </c>
      <c r="AR66" s="5" t="str">
        <f t="shared" si="15"/>
        <v/>
      </c>
      <c r="AU66" s="5">
        <f t="shared" si="8"/>
        <v>53044.27684815228</v>
      </c>
      <c r="AV66" s="11">
        <f t="shared" si="9"/>
        <v>1.8419605460602479</v>
      </c>
      <c r="AW66" s="5">
        <f t="shared" si="10"/>
        <v>1841.9605460602479</v>
      </c>
    </row>
    <row r="67" spans="1:49" x14ac:dyDescent="0.25">
      <c r="A67" s="1" t="s">
        <v>120</v>
      </c>
      <c r="B67" s="1" t="s">
        <v>112</v>
      </c>
      <c r="C67" s="1" t="s">
        <v>113</v>
      </c>
      <c r="D67" s="1" t="s">
        <v>149</v>
      </c>
      <c r="E67" s="1" t="s">
        <v>83</v>
      </c>
      <c r="F67" s="1" t="s">
        <v>115</v>
      </c>
      <c r="G67" s="1" t="s">
        <v>63</v>
      </c>
      <c r="H67" s="1" t="s">
        <v>64</v>
      </c>
      <c r="I67" s="2">
        <v>160</v>
      </c>
      <c r="J67" s="2">
        <v>41.57</v>
      </c>
      <c r="K67" s="2">
        <f t="shared" si="6"/>
        <v>20.879999786615368</v>
      </c>
      <c r="L67" s="2" t="b">
        <f t="shared" si="7"/>
        <v>0</v>
      </c>
      <c r="M67" s="2">
        <f t="shared" ref="M67:M96" si="16">SUM(P67,R67,T67,V67,X67,Z67,AB67,AD67,AG67,AI67,AK67,AX67,AZ67,BB67,BD67,BF67)</f>
        <v>20.879999786615368</v>
      </c>
      <c r="N67" s="2">
        <f t="shared" ref="N67:N96" si="17">SUM(O67,AF67,AM67,AO67,AQ67,AS67,AT67)</f>
        <v>0</v>
      </c>
      <c r="R67" s="6">
        <v>0.34000000357627869</v>
      </c>
      <c r="S67" s="5">
        <v>1140.685011539608</v>
      </c>
      <c r="T67" s="7">
        <v>13.42999958992004</v>
      </c>
      <c r="U67" s="5">
        <v>26053.127965003248</v>
      </c>
      <c r="V67" s="8">
        <v>7.1100001931190491</v>
      </c>
      <c r="W67" s="5">
        <v>4087.8001116737719</v>
      </c>
      <c r="AN67" s="5" t="str">
        <f t="shared" ref="AN67:AN96" si="18">IF(AM67&gt;0,AM67*$AN$1,"")</f>
        <v/>
      </c>
      <c r="AP67" s="5" t="str">
        <f t="shared" ref="AP67:AP96" si="19">IF(AO67&gt;0,AO67*$AP$1,"")</f>
        <v/>
      </c>
      <c r="AR67" s="5" t="str">
        <f t="shared" ref="AR67:AR96" si="20">IF(AQ67&gt;0,AQ67*$AR$1,"")</f>
        <v/>
      </c>
      <c r="AU67" s="5">
        <f t="shared" si="8"/>
        <v>31281.613088216629</v>
      </c>
      <c r="AV67" s="11">
        <f t="shared" si="9"/>
        <v>1.0862528542063439</v>
      </c>
      <c r="AW67" s="5">
        <f t="shared" si="10"/>
        <v>1086.252854206344</v>
      </c>
    </row>
    <row r="68" spans="1:49" x14ac:dyDescent="0.25">
      <c r="A68" s="1" t="s">
        <v>120</v>
      </c>
      <c r="B68" s="1" t="s">
        <v>112</v>
      </c>
      <c r="C68" s="1" t="s">
        <v>113</v>
      </c>
      <c r="D68" s="1" t="s">
        <v>149</v>
      </c>
      <c r="E68" s="1" t="s">
        <v>84</v>
      </c>
      <c r="F68" s="1" t="s">
        <v>115</v>
      </c>
      <c r="G68" s="1" t="s">
        <v>63</v>
      </c>
      <c r="H68" s="1" t="s">
        <v>64</v>
      </c>
      <c r="I68" s="2">
        <v>160</v>
      </c>
      <c r="J68" s="2">
        <v>0.09</v>
      </c>
      <c r="K68" s="2">
        <f t="shared" ref="K68:K97" si="21">SUM(M68:N68)</f>
        <v>8.9999999850988388E-2</v>
      </c>
      <c r="L68" s="2" t="b">
        <f t="shared" ref="L68:L97" si="22">IF(K68&gt;(J68+0.01),1)</f>
        <v>0</v>
      </c>
      <c r="M68" s="2">
        <f t="shared" si="16"/>
        <v>8.9999999850988388E-2</v>
      </c>
      <c r="N68" s="2">
        <f t="shared" si="17"/>
        <v>0</v>
      </c>
      <c r="R68" s="6">
        <v>9.9999997764825821E-3</v>
      </c>
      <c r="S68" s="5">
        <v>31.39499929826707</v>
      </c>
      <c r="T68" s="7">
        <v>5.000000074505806E-2</v>
      </c>
      <c r="U68" s="5">
        <v>94.612501409836113</v>
      </c>
      <c r="V68" s="8">
        <v>2.999999932944775E-2</v>
      </c>
      <c r="W68" s="5">
        <v>17.032499619293962</v>
      </c>
      <c r="AN68" s="5" t="str">
        <f t="shared" si="18"/>
        <v/>
      </c>
      <c r="AP68" s="5" t="str">
        <f t="shared" si="19"/>
        <v/>
      </c>
      <c r="AR68" s="5" t="str">
        <f t="shared" si="20"/>
        <v/>
      </c>
      <c r="AU68" s="5">
        <f t="shared" ref="AU68:AU96" si="23">SUM(Q68,S68,U68,W68,Y68,AA68,AC68,AE68,AH68,AJ68,AL68,AY68,BA68,BC68,BE68,BG68)</f>
        <v>143.04000032739714</v>
      </c>
      <c r="AV68" s="11">
        <f t="shared" ref="AV68:AV96" si="24">(AU68/$AU$97)*100</f>
        <v>4.9670587058005715E-3</v>
      </c>
      <c r="AW68" s="5">
        <f t="shared" ref="AW68:AW96" si="25">(AV68/100)*$AW$1</f>
        <v>4.9670587058005715</v>
      </c>
    </row>
    <row r="69" spans="1:49" x14ac:dyDescent="0.25">
      <c r="A69" s="1" t="s">
        <v>120</v>
      </c>
      <c r="B69" s="1" t="s">
        <v>112</v>
      </c>
      <c r="C69" s="1" t="s">
        <v>113</v>
      </c>
      <c r="D69" s="1" t="s">
        <v>149</v>
      </c>
      <c r="E69" s="1" t="s">
        <v>65</v>
      </c>
      <c r="F69" s="1" t="s">
        <v>115</v>
      </c>
      <c r="G69" s="1" t="s">
        <v>63</v>
      </c>
      <c r="H69" s="1" t="s">
        <v>64</v>
      </c>
      <c r="I69" s="2">
        <v>160</v>
      </c>
      <c r="J69" s="2">
        <v>0.08</v>
      </c>
      <c r="K69" s="2">
        <f t="shared" si="21"/>
        <v>8.0000000074505806E-2</v>
      </c>
      <c r="L69" s="2" t="b">
        <f t="shared" si="22"/>
        <v>0</v>
      </c>
      <c r="M69" s="2">
        <f t="shared" si="16"/>
        <v>8.0000000074505806E-2</v>
      </c>
      <c r="N69" s="2">
        <f t="shared" si="17"/>
        <v>0</v>
      </c>
      <c r="V69" s="8">
        <v>8.0000000074505806E-2</v>
      </c>
      <c r="W69" s="5">
        <v>40.688749971799552</v>
      </c>
      <c r="AN69" s="5" t="str">
        <f t="shared" si="18"/>
        <v/>
      </c>
      <c r="AP69" s="5" t="str">
        <f t="shared" si="19"/>
        <v/>
      </c>
      <c r="AR69" s="5" t="str">
        <f t="shared" si="20"/>
        <v/>
      </c>
      <c r="AU69" s="5">
        <f t="shared" si="23"/>
        <v>40.688749971799552</v>
      </c>
      <c r="AV69" s="11">
        <f t="shared" si="24"/>
        <v>1.4129153335639352E-3</v>
      </c>
      <c r="AW69" s="5">
        <f t="shared" si="25"/>
        <v>1.4129153335639351</v>
      </c>
    </row>
    <row r="70" spans="1:49" x14ac:dyDescent="0.25">
      <c r="A70" s="1" t="s">
        <v>120</v>
      </c>
      <c r="B70" s="1" t="s">
        <v>112</v>
      </c>
      <c r="C70" s="1" t="s">
        <v>113</v>
      </c>
      <c r="D70" s="1" t="s">
        <v>149</v>
      </c>
      <c r="E70" s="1" t="s">
        <v>71</v>
      </c>
      <c r="F70" s="1" t="s">
        <v>115</v>
      </c>
      <c r="G70" s="1" t="s">
        <v>63</v>
      </c>
      <c r="H70" s="1" t="s">
        <v>64</v>
      </c>
      <c r="I70" s="2">
        <v>160</v>
      </c>
      <c r="J70" s="2">
        <v>40.24</v>
      </c>
      <c r="K70" s="2">
        <f t="shared" si="21"/>
        <v>9.5399999618530273</v>
      </c>
      <c r="L70" s="2" t="b">
        <f t="shared" si="22"/>
        <v>0</v>
      </c>
      <c r="M70" s="2">
        <f t="shared" si="16"/>
        <v>9.5399999618530273</v>
      </c>
      <c r="N70" s="2">
        <f t="shared" si="17"/>
        <v>0</v>
      </c>
      <c r="V70" s="8">
        <v>9.5399999618530273</v>
      </c>
      <c r="W70" s="5">
        <v>4910.0912373661986</v>
      </c>
      <c r="AN70" s="5" t="str">
        <f t="shared" si="18"/>
        <v/>
      </c>
      <c r="AP70" s="5" t="str">
        <f t="shared" si="19"/>
        <v/>
      </c>
      <c r="AR70" s="5" t="str">
        <f t="shared" si="20"/>
        <v/>
      </c>
      <c r="AU70" s="5">
        <f t="shared" si="23"/>
        <v>4910.0912373661986</v>
      </c>
      <c r="AV70" s="11">
        <f t="shared" si="24"/>
        <v>0.17050273609488792</v>
      </c>
      <c r="AW70" s="5">
        <f t="shared" si="25"/>
        <v>170.50273609488792</v>
      </c>
    </row>
    <row r="71" spans="1:49" x14ac:dyDescent="0.25">
      <c r="A71" s="1" t="s">
        <v>121</v>
      </c>
      <c r="B71" s="1" t="s">
        <v>112</v>
      </c>
      <c r="C71" s="1" t="s">
        <v>113</v>
      </c>
      <c r="D71" s="1" t="s">
        <v>149</v>
      </c>
      <c r="E71" s="1" t="s">
        <v>71</v>
      </c>
      <c r="F71" s="1" t="s">
        <v>115</v>
      </c>
      <c r="G71" s="1" t="s">
        <v>63</v>
      </c>
      <c r="H71" s="1" t="s">
        <v>64</v>
      </c>
      <c r="I71" s="2">
        <v>160</v>
      </c>
      <c r="J71" s="2">
        <v>7.0000000000000007E-2</v>
      </c>
      <c r="K71" s="2">
        <f t="shared" si="21"/>
        <v>1.9999999552965161E-2</v>
      </c>
      <c r="L71" s="2" t="b">
        <f t="shared" si="22"/>
        <v>0</v>
      </c>
      <c r="M71" s="2">
        <f t="shared" si="16"/>
        <v>1.9999999552965161E-2</v>
      </c>
      <c r="N71" s="2">
        <f t="shared" si="17"/>
        <v>0</v>
      </c>
      <c r="V71" s="8">
        <v>1.9999999552965161E-2</v>
      </c>
      <c r="W71" s="5">
        <v>9.4624997884966433</v>
      </c>
      <c r="AN71" s="5" t="str">
        <f t="shared" si="18"/>
        <v/>
      </c>
      <c r="AP71" s="5" t="str">
        <f t="shared" si="19"/>
        <v/>
      </c>
      <c r="AR71" s="5" t="str">
        <f t="shared" si="20"/>
        <v/>
      </c>
      <c r="AU71" s="5">
        <f t="shared" si="23"/>
        <v>9.4624997884966433</v>
      </c>
      <c r="AV71" s="11">
        <f t="shared" si="24"/>
        <v>3.2858495417722696E-4</v>
      </c>
      <c r="AW71" s="5">
        <f t="shared" si="25"/>
        <v>0.32858495417722694</v>
      </c>
    </row>
    <row r="72" spans="1:49" x14ac:dyDescent="0.25">
      <c r="A72" s="1" t="s">
        <v>121</v>
      </c>
      <c r="B72" s="1" t="s">
        <v>112</v>
      </c>
      <c r="C72" s="1" t="s">
        <v>113</v>
      </c>
      <c r="D72" s="1" t="s">
        <v>149</v>
      </c>
      <c r="E72" s="1" t="s">
        <v>74</v>
      </c>
      <c r="F72" s="1" t="s">
        <v>115</v>
      </c>
      <c r="G72" s="1" t="s">
        <v>63</v>
      </c>
      <c r="H72" s="1" t="s">
        <v>64</v>
      </c>
      <c r="I72" s="2">
        <v>160</v>
      </c>
      <c r="J72" s="2">
        <v>42.08</v>
      </c>
      <c r="K72" s="2">
        <f t="shared" si="21"/>
        <v>3.2699999809265141</v>
      </c>
      <c r="L72" s="2" t="b">
        <f t="shared" si="22"/>
        <v>0</v>
      </c>
      <c r="M72" s="2">
        <f t="shared" si="16"/>
        <v>3.2699999809265141</v>
      </c>
      <c r="N72" s="2">
        <f t="shared" si="17"/>
        <v>0</v>
      </c>
      <c r="V72" s="8">
        <v>3.2699999809265141</v>
      </c>
      <c r="W72" s="5">
        <v>1547.118740975857</v>
      </c>
      <c r="AN72" s="5" t="str">
        <f t="shared" si="18"/>
        <v/>
      </c>
      <c r="AP72" s="5" t="str">
        <f t="shared" si="19"/>
        <v/>
      </c>
      <c r="AR72" s="5" t="str">
        <f t="shared" si="20"/>
        <v/>
      </c>
      <c r="AU72" s="5">
        <f t="shared" si="23"/>
        <v>1547.118740975857</v>
      </c>
      <c r="AV72" s="11">
        <f t="shared" si="24"/>
        <v>5.3723640895430538E-2</v>
      </c>
      <c r="AW72" s="5">
        <f t="shared" si="25"/>
        <v>53.723640895430542</v>
      </c>
    </row>
    <row r="73" spans="1:49" x14ac:dyDescent="0.25">
      <c r="A73" s="1" t="s">
        <v>121</v>
      </c>
      <c r="B73" s="1" t="s">
        <v>112</v>
      </c>
      <c r="C73" s="1" t="s">
        <v>113</v>
      </c>
      <c r="D73" s="1" t="s">
        <v>149</v>
      </c>
      <c r="E73" s="1" t="s">
        <v>66</v>
      </c>
      <c r="F73" s="1" t="s">
        <v>115</v>
      </c>
      <c r="G73" s="1" t="s">
        <v>63</v>
      </c>
      <c r="H73" s="1" t="s">
        <v>64</v>
      </c>
      <c r="I73" s="2">
        <v>160</v>
      </c>
      <c r="J73" s="2">
        <v>0.09</v>
      </c>
      <c r="K73" s="2">
        <f t="shared" si="21"/>
        <v>1.9999999552965161E-2</v>
      </c>
      <c r="L73" s="2" t="b">
        <f t="shared" si="22"/>
        <v>0</v>
      </c>
      <c r="M73" s="2">
        <f t="shared" si="16"/>
        <v>1.9999999552965161E-2</v>
      </c>
      <c r="N73" s="2">
        <f t="shared" si="17"/>
        <v>0</v>
      </c>
      <c r="V73" s="8">
        <v>1.9999999552965161E-2</v>
      </c>
      <c r="W73" s="5">
        <v>9.4624997884966433</v>
      </c>
      <c r="AN73" s="5" t="str">
        <f t="shared" si="18"/>
        <v/>
      </c>
      <c r="AP73" s="5" t="str">
        <f t="shared" si="19"/>
        <v/>
      </c>
      <c r="AR73" s="5" t="str">
        <f t="shared" si="20"/>
        <v/>
      </c>
      <c r="AU73" s="5">
        <f t="shared" si="23"/>
        <v>9.4624997884966433</v>
      </c>
      <c r="AV73" s="11">
        <f t="shared" si="24"/>
        <v>3.2858495417722696E-4</v>
      </c>
      <c r="AW73" s="5">
        <f t="shared" si="25"/>
        <v>0.32858495417722694</v>
      </c>
    </row>
    <row r="74" spans="1:49" x14ac:dyDescent="0.25">
      <c r="A74" s="1" t="s">
        <v>122</v>
      </c>
      <c r="B74" s="1" t="s">
        <v>123</v>
      </c>
      <c r="C74" s="1" t="s">
        <v>124</v>
      </c>
      <c r="D74" s="1" t="s">
        <v>153</v>
      </c>
      <c r="E74" s="1" t="s">
        <v>72</v>
      </c>
      <c r="F74" s="1" t="s">
        <v>125</v>
      </c>
      <c r="G74" s="1" t="s">
        <v>126</v>
      </c>
      <c r="H74" s="1" t="s">
        <v>64</v>
      </c>
      <c r="I74" s="2">
        <v>70.5</v>
      </c>
      <c r="J74" s="2">
        <v>40.6</v>
      </c>
      <c r="K74" s="2">
        <f t="shared" si="21"/>
        <v>6.7600002288818359</v>
      </c>
      <c r="L74" s="2" t="b">
        <f t="shared" si="22"/>
        <v>0</v>
      </c>
      <c r="M74" s="2">
        <f t="shared" si="16"/>
        <v>6.7600002288818359</v>
      </c>
      <c r="N74" s="2">
        <f t="shared" si="17"/>
        <v>0</v>
      </c>
      <c r="R74" s="6">
        <v>6.7600002288818359</v>
      </c>
      <c r="S74" s="5">
        <v>21223.02071857452</v>
      </c>
      <c r="AN74" s="5" t="str">
        <f t="shared" si="18"/>
        <v/>
      </c>
      <c r="AP74" s="5" t="str">
        <f t="shared" si="19"/>
        <v/>
      </c>
      <c r="AR74" s="5" t="str">
        <f t="shared" si="20"/>
        <v/>
      </c>
      <c r="AU74" s="5">
        <f t="shared" si="23"/>
        <v>21223.02071857452</v>
      </c>
      <c r="AV74" s="11">
        <f t="shared" si="24"/>
        <v>0.73696860725880908</v>
      </c>
      <c r="AW74" s="5">
        <f t="shared" si="25"/>
        <v>736.96860725880913</v>
      </c>
    </row>
    <row r="75" spans="1:49" x14ac:dyDescent="0.25">
      <c r="A75" s="1" t="s">
        <v>127</v>
      </c>
      <c r="B75" s="1" t="s">
        <v>128</v>
      </c>
      <c r="C75" s="1" t="s">
        <v>129</v>
      </c>
      <c r="D75" s="1" t="s">
        <v>149</v>
      </c>
      <c r="E75" s="1" t="s">
        <v>73</v>
      </c>
      <c r="F75" s="1" t="s">
        <v>125</v>
      </c>
      <c r="G75" s="1" t="s">
        <v>126</v>
      </c>
      <c r="H75" s="1" t="s">
        <v>64</v>
      </c>
      <c r="I75" s="2">
        <v>160</v>
      </c>
      <c r="J75" s="2">
        <v>37.979999999999997</v>
      </c>
      <c r="K75" s="2">
        <f t="shared" si="21"/>
        <v>11.539999928325415</v>
      </c>
      <c r="L75" s="2" t="b">
        <f t="shared" si="22"/>
        <v>0</v>
      </c>
      <c r="M75" s="2">
        <f t="shared" si="16"/>
        <v>11.539999928325415</v>
      </c>
      <c r="N75" s="2">
        <f t="shared" si="17"/>
        <v>0</v>
      </c>
      <c r="P75" s="4">
        <v>3.5699999332427979</v>
      </c>
      <c r="Q75" s="5">
        <v>15615.179708004</v>
      </c>
      <c r="R75" s="6">
        <v>5.5399999916553497</v>
      </c>
      <c r="S75" s="5">
        <v>17392.82997380197</v>
      </c>
      <c r="AB75" s="9">
        <v>2.4300000034272671</v>
      </c>
      <c r="AC75" s="5">
        <v>635.93640049913904</v>
      </c>
      <c r="AN75" s="5" t="str">
        <f t="shared" si="18"/>
        <v/>
      </c>
      <c r="AP75" s="5" t="str">
        <f t="shared" si="19"/>
        <v/>
      </c>
      <c r="AR75" s="5" t="str">
        <f t="shared" si="20"/>
        <v/>
      </c>
      <c r="AU75" s="5">
        <f t="shared" si="23"/>
        <v>33643.946082305105</v>
      </c>
      <c r="AV75" s="11">
        <f t="shared" si="24"/>
        <v>1.16828477980359</v>
      </c>
      <c r="AW75" s="5">
        <f t="shared" si="25"/>
        <v>1168.28477980359</v>
      </c>
    </row>
    <row r="76" spans="1:49" x14ac:dyDescent="0.25">
      <c r="A76" s="1" t="s">
        <v>127</v>
      </c>
      <c r="B76" s="1" t="s">
        <v>128</v>
      </c>
      <c r="C76" s="1" t="s">
        <v>129</v>
      </c>
      <c r="D76" s="1" t="s">
        <v>149</v>
      </c>
      <c r="E76" s="1" t="s">
        <v>103</v>
      </c>
      <c r="F76" s="1" t="s">
        <v>125</v>
      </c>
      <c r="G76" s="1" t="s">
        <v>126</v>
      </c>
      <c r="H76" s="1" t="s">
        <v>64</v>
      </c>
      <c r="I76" s="2">
        <v>160</v>
      </c>
      <c r="J76" s="2">
        <v>39.200000000000003</v>
      </c>
      <c r="K76" s="2">
        <f t="shared" si="21"/>
        <v>39.199999451637268</v>
      </c>
      <c r="L76" s="2" t="b">
        <f t="shared" si="22"/>
        <v>0</v>
      </c>
      <c r="M76" s="2">
        <f t="shared" si="16"/>
        <v>39.199999451637268</v>
      </c>
      <c r="N76" s="2">
        <f t="shared" si="17"/>
        <v>0</v>
      </c>
      <c r="P76" s="4">
        <v>2.059999942779541</v>
      </c>
      <c r="Q76" s="5">
        <v>9010.4397497177124</v>
      </c>
      <c r="R76" s="6">
        <v>27.489999532699581</v>
      </c>
      <c r="S76" s="5">
        <v>86304.853532910347</v>
      </c>
      <c r="T76" s="7">
        <v>9.6499999761581421</v>
      </c>
      <c r="U76" s="5">
        <v>18260.212454885241</v>
      </c>
      <c r="AN76" s="5" t="str">
        <f t="shared" si="18"/>
        <v/>
      </c>
      <c r="AP76" s="5" t="str">
        <f t="shared" si="19"/>
        <v/>
      </c>
      <c r="AR76" s="5" t="str">
        <f t="shared" si="20"/>
        <v/>
      </c>
      <c r="AU76" s="5">
        <f t="shared" si="23"/>
        <v>113575.5057375133</v>
      </c>
      <c r="AV76" s="11">
        <f t="shared" si="24"/>
        <v>3.9439052240491814</v>
      </c>
      <c r="AW76" s="5">
        <f t="shared" si="25"/>
        <v>3943.9052240491815</v>
      </c>
    </row>
    <row r="77" spans="1:49" x14ac:dyDescent="0.25">
      <c r="A77" s="1" t="s">
        <v>127</v>
      </c>
      <c r="B77" s="1" t="s">
        <v>128</v>
      </c>
      <c r="C77" s="1" t="s">
        <v>129</v>
      </c>
      <c r="D77" s="1" t="s">
        <v>149</v>
      </c>
      <c r="E77" s="1" t="s">
        <v>78</v>
      </c>
      <c r="F77" s="1" t="s">
        <v>125</v>
      </c>
      <c r="G77" s="1" t="s">
        <v>126</v>
      </c>
      <c r="H77" s="1" t="s">
        <v>64</v>
      </c>
      <c r="I77" s="2">
        <v>160</v>
      </c>
      <c r="J77" s="2">
        <v>40.43</v>
      </c>
      <c r="K77" s="2">
        <f t="shared" si="21"/>
        <v>15.099999904632568</v>
      </c>
      <c r="L77" s="2" t="b">
        <f t="shared" si="22"/>
        <v>0</v>
      </c>
      <c r="M77" s="2">
        <f t="shared" si="16"/>
        <v>15.099999904632568</v>
      </c>
      <c r="N77" s="2">
        <f t="shared" si="17"/>
        <v>0</v>
      </c>
      <c r="R77" s="6">
        <v>7.5099999904632568</v>
      </c>
      <c r="S77" s="5">
        <v>23577.644970059391</v>
      </c>
      <c r="T77" s="7">
        <v>7.5899999141693124</v>
      </c>
      <c r="U77" s="5">
        <v>14362.17733758688</v>
      </c>
      <c r="AN77" s="5" t="str">
        <f t="shared" si="18"/>
        <v/>
      </c>
      <c r="AP77" s="5" t="str">
        <f t="shared" si="19"/>
        <v/>
      </c>
      <c r="AR77" s="5" t="str">
        <f t="shared" si="20"/>
        <v/>
      </c>
      <c r="AU77" s="5">
        <f t="shared" si="23"/>
        <v>37939.822307646275</v>
      </c>
      <c r="AV77" s="11">
        <f t="shared" si="24"/>
        <v>1.3174589223880655</v>
      </c>
      <c r="AW77" s="5">
        <f t="shared" si="25"/>
        <v>1317.4589223880655</v>
      </c>
    </row>
    <row r="78" spans="1:49" x14ac:dyDescent="0.25">
      <c r="A78" s="1" t="s">
        <v>127</v>
      </c>
      <c r="B78" s="1" t="s">
        <v>128</v>
      </c>
      <c r="C78" s="1" t="s">
        <v>129</v>
      </c>
      <c r="D78" s="1" t="s">
        <v>149</v>
      </c>
      <c r="E78" s="1" t="s">
        <v>74</v>
      </c>
      <c r="F78" s="1" t="s">
        <v>125</v>
      </c>
      <c r="G78" s="1" t="s">
        <v>126</v>
      </c>
      <c r="H78" s="1" t="s">
        <v>64</v>
      </c>
      <c r="I78" s="2">
        <v>160</v>
      </c>
      <c r="J78" s="2">
        <v>39.53</v>
      </c>
      <c r="K78" s="2">
        <f t="shared" si="21"/>
        <v>0.32000000029802322</v>
      </c>
      <c r="L78" s="2" t="b">
        <f t="shared" si="22"/>
        <v>0</v>
      </c>
      <c r="M78" s="2">
        <f t="shared" si="16"/>
        <v>0.32000000029802322</v>
      </c>
      <c r="N78" s="2">
        <f t="shared" si="17"/>
        <v>0</v>
      </c>
      <c r="R78" s="6">
        <v>0.119999997317791</v>
      </c>
      <c r="S78" s="5">
        <v>376.7399915792048</v>
      </c>
      <c r="T78" s="7">
        <v>0.20000000298023221</v>
      </c>
      <c r="U78" s="5">
        <v>378.45000563934451</v>
      </c>
      <c r="AN78" s="5" t="str">
        <f t="shared" si="18"/>
        <v/>
      </c>
      <c r="AP78" s="5" t="str">
        <f t="shared" si="19"/>
        <v/>
      </c>
      <c r="AR78" s="5" t="str">
        <f t="shared" si="20"/>
        <v/>
      </c>
      <c r="AU78" s="5">
        <f t="shared" si="23"/>
        <v>755.18999721854925</v>
      </c>
      <c r="AV78" s="11">
        <f t="shared" si="24"/>
        <v>2.6223944642283694E-2</v>
      </c>
      <c r="AW78" s="5">
        <f t="shared" si="25"/>
        <v>26.223944642283694</v>
      </c>
    </row>
    <row r="79" spans="1:49" x14ac:dyDescent="0.25">
      <c r="A79" s="1" t="s">
        <v>130</v>
      </c>
      <c r="B79" s="1" t="s">
        <v>131</v>
      </c>
      <c r="C79" s="1" t="s">
        <v>106</v>
      </c>
      <c r="D79" s="1" t="s">
        <v>149</v>
      </c>
      <c r="E79" s="1" t="s">
        <v>82</v>
      </c>
      <c r="F79" s="1" t="s">
        <v>132</v>
      </c>
      <c r="G79" s="1" t="s">
        <v>126</v>
      </c>
      <c r="H79" s="1" t="s">
        <v>64</v>
      </c>
      <c r="I79" s="2">
        <v>80</v>
      </c>
      <c r="J79" s="2">
        <v>38.08</v>
      </c>
      <c r="K79" s="2">
        <f t="shared" si="21"/>
        <v>37.349999837577336</v>
      </c>
      <c r="L79" s="2" t="b">
        <f t="shared" si="22"/>
        <v>0</v>
      </c>
      <c r="M79" s="2">
        <f t="shared" si="16"/>
        <v>37.349999837577336</v>
      </c>
      <c r="N79" s="2">
        <f t="shared" si="17"/>
        <v>0</v>
      </c>
      <c r="P79" s="4">
        <v>2.089999914169312</v>
      </c>
      <c r="Q79" s="5">
        <v>7618.0496871471414</v>
      </c>
      <c r="R79" s="6">
        <v>18.219999596476551</v>
      </c>
      <c r="S79" s="5">
        <v>54302.883815474808</v>
      </c>
      <c r="T79" s="7">
        <v>16.97000032663345</v>
      </c>
      <c r="U79" s="5">
        <v>31029.7468470186</v>
      </c>
      <c r="V79" s="8">
        <v>7.0000000298023224E-2</v>
      </c>
      <c r="W79" s="5">
        <v>39.742500169202692</v>
      </c>
      <c r="AN79" s="5" t="str">
        <f t="shared" si="18"/>
        <v/>
      </c>
      <c r="AP79" s="5" t="str">
        <f t="shared" si="19"/>
        <v/>
      </c>
      <c r="AR79" s="5" t="str">
        <f t="shared" si="20"/>
        <v/>
      </c>
      <c r="AU79" s="5">
        <f t="shared" si="23"/>
        <v>92990.422849809751</v>
      </c>
      <c r="AV79" s="11">
        <f t="shared" si="24"/>
        <v>3.229088984305295</v>
      </c>
      <c r="AW79" s="5">
        <f t="shared" si="25"/>
        <v>3229.0889843052951</v>
      </c>
    </row>
    <row r="80" spans="1:49" x14ac:dyDescent="0.25">
      <c r="A80" s="1" t="s">
        <v>130</v>
      </c>
      <c r="B80" s="1" t="s">
        <v>131</v>
      </c>
      <c r="C80" s="1" t="s">
        <v>106</v>
      </c>
      <c r="D80" s="1" t="s">
        <v>149</v>
      </c>
      <c r="E80" s="1" t="s">
        <v>83</v>
      </c>
      <c r="F80" s="1" t="s">
        <v>132</v>
      </c>
      <c r="G80" s="1" t="s">
        <v>126</v>
      </c>
      <c r="H80" s="1" t="s">
        <v>64</v>
      </c>
      <c r="I80" s="2">
        <v>80</v>
      </c>
      <c r="J80" s="2">
        <v>39.53</v>
      </c>
      <c r="K80" s="2">
        <f t="shared" si="21"/>
        <v>8.029999852180481</v>
      </c>
      <c r="L80" s="2" t="b">
        <f t="shared" si="22"/>
        <v>0</v>
      </c>
      <c r="M80" s="2">
        <f t="shared" si="16"/>
        <v>8.029999852180481</v>
      </c>
      <c r="N80" s="2">
        <f t="shared" si="17"/>
        <v>0</v>
      </c>
      <c r="R80" s="6">
        <v>0.87000000476837158</v>
      </c>
      <c r="S80" s="5">
        <v>2731.365014970303</v>
      </c>
      <c r="T80" s="7">
        <v>7.1599998474121094</v>
      </c>
      <c r="U80" s="5">
        <v>13548.50971126556</v>
      </c>
      <c r="AN80" s="5" t="str">
        <f t="shared" si="18"/>
        <v/>
      </c>
      <c r="AP80" s="5" t="str">
        <f t="shared" si="19"/>
        <v/>
      </c>
      <c r="AR80" s="5" t="str">
        <f t="shared" si="20"/>
        <v/>
      </c>
      <c r="AU80" s="5">
        <f t="shared" si="23"/>
        <v>16279.874726235863</v>
      </c>
      <c r="AV80" s="11">
        <f t="shared" si="24"/>
        <v>0.56531804602355307</v>
      </c>
      <c r="AW80" s="5">
        <f t="shared" si="25"/>
        <v>565.31804602355305</v>
      </c>
    </row>
    <row r="81" spans="1:49" x14ac:dyDescent="0.25">
      <c r="A81" s="1" t="s">
        <v>133</v>
      </c>
      <c r="B81" s="1" t="s">
        <v>134</v>
      </c>
      <c r="C81" s="1" t="s">
        <v>135</v>
      </c>
      <c r="D81" s="1" t="s">
        <v>152</v>
      </c>
      <c r="E81" s="1" t="s">
        <v>82</v>
      </c>
      <c r="F81" s="1" t="s">
        <v>132</v>
      </c>
      <c r="G81" s="1" t="s">
        <v>126</v>
      </c>
      <c r="H81" s="1" t="s">
        <v>64</v>
      </c>
      <c r="I81" s="2">
        <v>80</v>
      </c>
      <c r="J81" s="2">
        <v>0.03</v>
      </c>
      <c r="K81" s="2">
        <f t="shared" si="21"/>
        <v>2.9999999329447746E-2</v>
      </c>
      <c r="L81" s="2" t="b">
        <f t="shared" si="22"/>
        <v>0</v>
      </c>
      <c r="M81" s="2">
        <f t="shared" si="16"/>
        <v>2.9999999329447746E-2</v>
      </c>
      <c r="N81" s="2">
        <f t="shared" si="17"/>
        <v>0</v>
      </c>
      <c r="P81" s="4">
        <v>9.9999997764825821E-3</v>
      </c>
      <c r="Q81" s="5">
        <v>36.449999185279012</v>
      </c>
      <c r="R81" s="6">
        <v>9.9999997764825821E-3</v>
      </c>
      <c r="S81" s="5">
        <v>26.162499415222559</v>
      </c>
      <c r="T81" s="7">
        <v>9.9999997764825821E-3</v>
      </c>
      <c r="U81" s="5">
        <v>15.76874964754097</v>
      </c>
      <c r="AN81" s="5" t="str">
        <f t="shared" si="18"/>
        <v/>
      </c>
      <c r="AP81" s="5" t="str">
        <f t="shared" si="19"/>
        <v/>
      </c>
      <c r="AR81" s="5" t="str">
        <f t="shared" si="20"/>
        <v/>
      </c>
      <c r="AU81" s="5">
        <f t="shared" si="23"/>
        <v>78.381248248042539</v>
      </c>
      <c r="AV81" s="11">
        <f t="shared" si="24"/>
        <v>2.7217859381351412E-3</v>
      </c>
      <c r="AW81" s="5">
        <f t="shared" si="25"/>
        <v>2.7217859381351412</v>
      </c>
    </row>
    <row r="82" spans="1:49" x14ac:dyDescent="0.25">
      <c r="A82" s="1" t="s">
        <v>133</v>
      </c>
      <c r="B82" s="1" t="s">
        <v>134</v>
      </c>
      <c r="C82" s="1" t="s">
        <v>135</v>
      </c>
      <c r="D82" s="1" t="s">
        <v>152</v>
      </c>
      <c r="E82" s="1" t="s">
        <v>72</v>
      </c>
      <c r="F82" s="1" t="s">
        <v>132</v>
      </c>
      <c r="G82" s="1" t="s">
        <v>126</v>
      </c>
      <c r="H82" s="1" t="s">
        <v>64</v>
      </c>
      <c r="I82" s="2">
        <v>80</v>
      </c>
      <c r="J82" s="2">
        <v>39.06</v>
      </c>
      <c r="K82" s="2">
        <f t="shared" si="21"/>
        <v>37.549999959766865</v>
      </c>
      <c r="L82" s="2" t="b">
        <f t="shared" si="22"/>
        <v>0</v>
      </c>
      <c r="M82" s="2">
        <f t="shared" si="16"/>
        <v>37.549999959766865</v>
      </c>
      <c r="N82" s="2">
        <f t="shared" si="17"/>
        <v>0</v>
      </c>
      <c r="P82" s="4">
        <v>15.739999808371071</v>
      </c>
      <c r="Q82" s="5">
        <v>57372.299301512539</v>
      </c>
      <c r="R82" s="6">
        <v>19.35000017285347</v>
      </c>
      <c r="S82" s="5">
        <v>50624.43795222789</v>
      </c>
      <c r="T82" s="7">
        <v>2.4599999785423279</v>
      </c>
      <c r="U82" s="5">
        <v>3879.1124661639328</v>
      </c>
      <c r="AN82" s="5" t="str">
        <f t="shared" si="18"/>
        <v/>
      </c>
      <c r="AP82" s="5" t="str">
        <f t="shared" si="19"/>
        <v/>
      </c>
      <c r="AR82" s="5" t="str">
        <f t="shared" si="20"/>
        <v/>
      </c>
      <c r="AU82" s="5">
        <f t="shared" si="23"/>
        <v>111875.84971990436</v>
      </c>
      <c r="AV82" s="11">
        <f t="shared" si="24"/>
        <v>3.8848847318805038</v>
      </c>
      <c r="AW82" s="5">
        <f t="shared" si="25"/>
        <v>3884.8847318805038</v>
      </c>
    </row>
    <row r="83" spans="1:49" x14ac:dyDescent="0.25">
      <c r="A83" s="1" t="s">
        <v>133</v>
      </c>
      <c r="B83" s="1" t="s">
        <v>134</v>
      </c>
      <c r="C83" s="1" t="s">
        <v>135</v>
      </c>
      <c r="D83" s="1" t="s">
        <v>152</v>
      </c>
      <c r="E83" s="1" t="s">
        <v>71</v>
      </c>
      <c r="F83" s="1" t="s">
        <v>132</v>
      </c>
      <c r="G83" s="1" t="s">
        <v>126</v>
      </c>
      <c r="H83" s="1" t="s">
        <v>64</v>
      </c>
      <c r="I83" s="2">
        <v>80</v>
      </c>
      <c r="J83" s="2">
        <v>40.450000000000003</v>
      </c>
      <c r="K83" s="2">
        <f t="shared" si="21"/>
        <v>12.27999973297119</v>
      </c>
      <c r="L83" s="2" t="b">
        <f t="shared" si="22"/>
        <v>0</v>
      </c>
      <c r="M83" s="2">
        <f t="shared" si="16"/>
        <v>12.27999973297119</v>
      </c>
      <c r="N83" s="2">
        <f t="shared" si="17"/>
        <v>0</v>
      </c>
      <c r="T83" s="7">
        <v>12.27999973297119</v>
      </c>
      <c r="U83" s="5">
        <v>19364.024578928951</v>
      </c>
      <c r="AN83" s="5" t="str">
        <f t="shared" si="18"/>
        <v/>
      </c>
      <c r="AP83" s="5" t="str">
        <f t="shared" si="19"/>
        <v/>
      </c>
      <c r="AR83" s="5" t="str">
        <f t="shared" si="20"/>
        <v/>
      </c>
      <c r="AU83" s="5">
        <f t="shared" si="23"/>
        <v>19364.024578928951</v>
      </c>
      <c r="AV83" s="11">
        <f t="shared" si="24"/>
        <v>0.67241503526257362</v>
      </c>
      <c r="AW83" s="5">
        <f t="shared" si="25"/>
        <v>672.41503526257361</v>
      </c>
    </row>
    <row r="84" spans="1:49" x14ac:dyDescent="0.25">
      <c r="A84" s="1" t="s">
        <v>136</v>
      </c>
      <c r="B84" s="1" t="s">
        <v>137</v>
      </c>
      <c r="C84" s="1" t="s">
        <v>138</v>
      </c>
      <c r="D84" s="1" t="s">
        <v>149</v>
      </c>
      <c r="E84" s="1" t="s">
        <v>72</v>
      </c>
      <c r="F84" s="1" t="s">
        <v>132</v>
      </c>
      <c r="G84" s="1" t="s">
        <v>126</v>
      </c>
      <c r="H84" s="1" t="s">
        <v>64</v>
      </c>
      <c r="I84" s="2">
        <v>6.12</v>
      </c>
      <c r="J84" s="2">
        <v>0.03</v>
      </c>
      <c r="K84" s="2">
        <f t="shared" si="21"/>
        <v>2.999999932944775E-2</v>
      </c>
      <c r="L84" s="2" t="b">
        <f t="shared" si="22"/>
        <v>0</v>
      </c>
      <c r="M84" s="2">
        <f t="shared" si="16"/>
        <v>2.999999932944775E-2</v>
      </c>
      <c r="N84" s="2">
        <f t="shared" si="17"/>
        <v>0</v>
      </c>
      <c r="R84" s="6">
        <v>2.999999932944775E-2</v>
      </c>
      <c r="S84" s="5">
        <v>78.487498245667666</v>
      </c>
      <c r="AN84" s="5" t="str">
        <f t="shared" si="18"/>
        <v/>
      </c>
      <c r="AP84" s="5" t="str">
        <f t="shared" si="19"/>
        <v/>
      </c>
      <c r="AR84" s="5" t="str">
        <f t="shared" si="20"/>
        <v/>
      </c>
      <c r="AU84" s="5">
        <f t="shared" si="23"/>
        <v>78.487498245667666</v>
      </c>
      <c r="AV84" s="11">
        <f t="shared" si="24"/>
        <v>2.7254754653617016E-3</v>
      </c>
      <c r="AW84" s="5">
        <f t="shared" si="25"/>
        <v>2.7254754653617015</v>
      </c>
    </row>
    <row r="85" spans="1:49" x14ac:dyDescent="0.25">
      <c r="A85" s="1" t="s">
        <v>136</v>
      </c>
      <c r="B85" s="1" t="s">
        <v>137</v>
      </c>
      <c r="C85" s="1" t="s">
        <v>138</v>
      </c>
      <c r="D85" s="1" t="s">
        <v>149</v>
      </c>
      <c r="E85" s="1" t="s">
        <v>73</v>
      </c>
      <c r="F85" s="1" t="s">
        <v>132</v>
      </c>
      <c r="G85" s="1" t="s">
        <v>126</v>
      </c>
      <c r="H85" s="1" t="s">
        <v>64</v>
      </c>
      <c r="I85" s="2">
        <v>6.12</v>
      </c>
      <c r="J85" s="2">
        <v>5.78</v>
      </c>
      <c r="K85" s="2">
        <f t="shared" si="21"/>
        <v>3.7700000181794162</v>
      </c>
      <c r="L85" s="2" t="b">
        <f t="shared" si="22"/>
        <v>0</v>
      </c>
      <c r="M85" s="2">
        <f t="shared" si="16"/>
        <v>1.9199999943375583</v>
      </c>
      <c r="N85" s="2">
        <f t="shared" si="17"/>
        <v>1.8500000238418579</v>
      </c>
      <c r="R85" s="6">
        <v>3.9999999105930328E-2</v>
      </c>
      <c r="S85" s="5">
        <v>104.64999766089019</v>
      </c>
      <c r="AB85" s="9">
        <v>1.879999995231628</v>
      </c>
      <c r="AC85" s="5">
        <v>391.62749900668871</v>
      </c>
      <c r="AN85" s="5" t="str">
        <f t="shared" si="18"/>
        <v/>
      </c>
      <c r="AP85" s="5" t="str">
        <f t="shared" si="19"/>
        <v/>
      </c>
      <c r="AR85" s="5" t="str">
        <f t="shared" si="20"/>
        <v/>
      </c>
      <c r="AT85" s="2">
        <v>1.8500000238418579</v>
      </c>
      <c r="AU85" s="5">
        <f t="shared" si="23"/>
        <v>496.27749666757893</v>
      </c>
      <c r="AV85" s="11">
        <f t="shared" si="24"/>
        <v>1.7233217664104485E-2</v>
      </c>
      <c r="AW85" s="5">
        <f t="shared" si="25"/>
        <v>17.233217664104487</v>
      </c>
    </row>
    <row r="86" spans="1:49" x14ac:dyDescent="0.25">
      <c r="A86" s="1" t="s">
        <v>139</v>
      </c>
      <c r="B86" s="1" t="s">
        <v>140</v>
      </c>
      <c r="C86" s="1" t="s">
        <v>135</v>
      </c>
      <c r="D86" s="1" t="s">
        <v>152</v>
      </c>
      <c r="E86" s="1" t="s">
        <v>72</v>
      </c>
      <c r="F86" s="1" t="s">
        <v>132</v>
      </c>
      <c r="G86" s="1" t="s">
        <v>126</v>
      </c>
      <c r="H86" s="1" t="s">
        <v>64</v>
      </c>
      <c r="I86" s="2">
        <v>113.88</v>
      </c>
      <c r="J86" s="2">
        <v>0.04</v>
      </c>
      <c r="K86" s="2">
        <f t="shared" si="21"/>
        <v>3.9999999105930328E-2</v>
      </c>
      <c r="L86" s="2" t="b">
        <f t="shared" si="22"/>
        <v>0</v>
      </c>
      <c r="M86" s="2">
        <f t="shared" si="16"/>
        <v>3.9999999105930328E-2</v>
      </c>
      <c r="N86" s="2">
        <f t="shared" si="17"/>
        <v>0</v>
      </c>
      <c r="R86" s="6">
        <v>2.999999932944775E-2</v>
      </c>
      <c r="S86" s="5">
        <v>78.487498245667666</v>
      </c>
      <c r="T86" s="7">
        <v>9.9999997764825821E-3</v>
      </c>
      <c r="U86" s="5">
        <v>15.76874964754097</v>
      </c>
      <c r="AN86" s="5" t="str">
        <f t="shared" si="18"/>
        <v/>
      </c>
      <c r="AP86" s="5" t="str">
        <f t="shared" si="19"/>
        <v/>
      </c>
      <c r="AR86" s="5" t="str">
        <f t="shared" si="20"/>
        <v/>
      </c>
      <c r="AU86" s="5">
        <f t="shared" si="23"/>
        <v>94.256247893208638</v>
      </c>
      <c r="AV86" s="11">
        <f t="shared" si="24"/>
        <v>3.2730447119859712E-3</v>
      </c>
      <c r="AW86" s="5">
        <f t="shared" si="25"/>
        <v>3.2730447119859711</v>
      </c>
    </row>
    <row r="87" spans="1:49" x14ac:dyDescent="0.25">
      <c r="A87" s="1" t="s">
        <v>139</v>
      </c>
      <c r="B87" s="1" t="s">
        <v>140</v>
      </c>
      <c r="C87" s="1" t="s">
        <v>135</v>
      </c>
      <c r="D87" s="1" t="s">
        <v>152</v>
      </c>
      <c r="E87" s="1" t="s">
        <v>74</v>
      </c>
      <c r="F87" s="1" t="s">
        <v>132</v>
      </c>
      <c r="G87" s="1" t="s">
        <v>126</v>
      </c>
      <c r="H87" s="1" t="s">
        <v>64</v>
      </c>
      <c r="I87" s="2">
        <v>113.88</v>
      </c>
      <c r="J87" s="2">
        <v>40.17</v>
      </c>
      <c r="K87" s="2">
        <f t="shared" si="21"/>
        <v>2.7699999809265141</v>
      </c>
      <c r="L87" s="2" t="b">
        <f t="shared" si="22"/>
        <v>0</v>
      </c>
      <c r="M87" s="2">
        <f t="shared" si="16"/>
        <v>2.7699999809265141</v>
      </c>
      <c r="N87" s="2">
        <f t="shared" si="17"/>
        <v>0</v>
      </c>
      <c r="T87" s="7">
        <v>2.7699999809265141</v>
      </c>
      <c r="U87" s="5">
        <v>4367.9437199234962</v>
      </c>
      <c r="AN87" s="5" t="str">
        <f t="shared" si="18"/>
        <v/>
      </c>
      <c r="AP87" s="5" t="str">
        <f t="shared" si="19"/>
        <v/>
      </c>
      <c r="AR87" s="5" t="str">
        <f t="shared" si="20"/>
        <v/>
      </c>
      <c r="AU87" s="5">
        <f t="shared" si="23"/>
        <v>4367.9437199234962</v>
      </c>
      <c r="AV87" s="11">
        <f t="shared" si="24"/>
        <v>0.15167668366075521</v>
      </c>
      <c r="AW87" s="5">
        <f t="shared" si="25"/>
        <v>151.6766836607552</v>
      </c>
    </row>
    <row r="88" spans="1:49" x14ac:dyDescent="0.25">
      <c r="A88" s="1" t="s">
        <v>139</v>
      </c>
      <c r="B88" s="1" t="s">
        <v>140</v>
      </c>
      <c r="C88" s="1" t="s">
        <v>135</v>
      </c>
      <c r="D88" s="1" t="s">
        <v>152</v>
      </c>
      <c r="E88" s="1" t="s">
        <v>71</v>
      </c>
      <c r="F88" s="1" t="s">
        <v>132</v>
      </c>
      <c r="G88" s="1" t="s">
        <v>126</v>
      </c>
      <c r="H88" s="1" t="s">
        <v>64</v>
      </c>
      <c r="I88" s="2">
        <v>113.88</v>
      </c>
      <c r="J88" s="2">
        <v>7.0000000000000007E-2</v>
      </c>
      <c r="K88" s="2">
        <f t="shared" si="21"/>
        <v>3.9999999105930328E-2</v>
      </c>
      <c r="L88" s="2" t="b">
        <f t="shared" si="22"/>
        <v>0</v>
      </c>
      <c r="M88" s="2">
        <f t="shared" si="16"/>
        <v>3.9999999105930328E-2</v>
      </c>
      <c r="N88" s="2">
        <f t="shared" si="17"/>
        <v>0</v>
      </c>
      <c r="T88" s="7">
        <v>3.9999999105930328E-2</v>
      </c>
      <c r="U88" s="5">
        <v>63.074998590163887</v>
      </c>
      <c r="AN88" s="5" t="str">
        <f t="shared" si="18"/>
        <v/>
      </c>
      <c r="AP88" s="5" t="str">
        <f t="shared" si="19"/>
        <v/>
      </c>
      <c r="AR88" s="5" t="str">
        <f t="shared" si="20"/>
        <v/>
      </c>
      <c r="AU88" s="5">
        <f t="shared" si="23"/>
        <v>63.074998590163887</v>
      </c>
      <c r="AV88" s="11">
        <f t="shared" si="24"/>
        <v>2.1902769864970769E-3</v>
      </c>
      <c r="AW88" s="5">
        <f t="shared" si="25"/>
        <v>2.1902769864970768</v>
      </c>
    </row>
    <row r="89" spans="1:49" x14ac:dyDescent="0.25">
      <c r="A89" s="1" t="s">
        <v>139</v>
      </c>
      <c r="B89" s="1" t="s">
        <v>140</v>
      </c>
      <c r="C89" s="1" t="s">
        <v>135</v>
      </c>
      <c r="D89" s="1" t="s">
        <v>152</v>
      </c>
      <c r="E89" s="1" t="s">
        <v>73</v>
      </c>
      <c r="F89" s="1" t="s">
        <v>132</v>
      </c>
      <c r="G89" s="1" t="s">
        <v>126</v>
      </c>
      <c r="H89" s="1" t="s">
        <v>64</v>
      </c>
      <c r="I89" s="2">
        <v>113.88</v>
      </c>
      <c r="J89" s="2">
        <v>33.22</v>
      </c>
      <c r="K89" s="2">
        <f t="shared" si="21"/>
        <v>3.3999999761581425</v>
      </c>
      <c r="L89" s="2" t="b">
        <f t="shared" si="22"/>
        <v>0</v>
      </c>
      <c r="M89" s="2">
        <f t="shared" si="16"/>
        <v>3.3999999761581425</v>
      </c>
      <c r="N89" s="2">
        <f t="shared" si="17"/>
        <v>0</v>
      </c>
      <c r="R89" s="6">
        <v>3.0199999809265141</v>
      </c>
      <c r="S89" s="5">
        <v>7901.0749500989914</v>
      </c>
      <c r="T89" s="7">
        <v>0.37999999523162842</v>
      </c>
      <c r="U89" s="5">
        <v>599.21249248087406</v>
      </c>
      <c r="AN89" s="5" t="str">
        <f t="shared" si="18"/>
        <v/>
      </c>
      <c r="AP89" s="5" t="str">
        <f t="shared" si="19"/>
        <v/>
      </c>
      <c r="AR89" s="5" t="str">
        <f t="shared" si="20"/>
        <v/>
      </c>
      <c r="AU89" s="5">
        <f t="shared" si="23"/>
        <v>8500.2874425798655</v>
      </c>
      <c r="AV89" s="11">
        <f t="shared" si="24"/>
        <v>0.29517216615516689</v>
      </c>
      <c r="AW89" s="5">
        <f t="shared" si="25"/>
        <v>295.17216615516691</v>
      </c>
    </row>
    <row r="90" spans="1:49" x14ac:dyDescent="0.25">
      <c r="B90" s="41" t="s">
        <v>142</v>
      </c>
      <c r="K90" s="2">
        <f t="shared" si="21"/>
        <v>0</v>
      </c>
      <c r="L90" s="2" t="b">
        <f t="shared" si="22"/>
        <v>0</v>
      </c>
      <c r="AU90" s="5">
        <f t="shared" si="23"/>
        <v>0</v>
      </c>
      <c r="AV90" s="11">
        <f t="shared" si="24"/>
        <v>0</v>
      </c>
      <c r="AW90" s="5">
        <f t="shared" si="25"/>
        <v>0</v>
      </c>
    </row>
    <row r="91" spans="1:49" x14ac:dyDescent="0.25">
      <c r="B91" s="1" t="s">
        <v>144</v>
      </c>
      <c r="C91" s="1" t="s">
        <v>154</v>
      </c>
      <c r="D91" s="1" t="s">
        <v>155</v>
      </c>
      <c r="K91" s="2">
        <f t="shared" si="21"/>
        <v>6.6300000473856926</v>
      </c>
      <c r="L91" s="2">
        <f t="shared" si="22"/>
        <v>1</v>
      </c>
      <c r="M91" s="2">
        <f t="shared" si="16"/>
        <v>6.6300000473856926</v>
      </c>
      <c r="N91" s="2">
        <f t="shared" si="17"/>
        <v>0</v>
      </c>
      <c r="AI91" s="9">
        <v>6.6300000473856926</v>
      </c>
      <c r="AJ91" s="5">
        <v>16587.597103872031</v>
      </c>
      <c r="AN91" s="5" t="str">
        <f t="shared" si="18"/>
        <v/>
      </c>
      <c r="AP91" s="5" t="str">
        <f t="shared" si="19"/>
        <v/>
      </c>
      <c r="AR91" s="5" t="str">
        <f t="shared" si="20"/>
        <v/>
      </c>
      <c r="AU91" s="5">
        <f t="shared" si="23"/>
        <v>16587.597103872031</v>
      </c>
      <c r="AV91" s="11">
        <f t="shared" si="24"/>
        <v>0.57600369417308417</v>
      </c>
      <c r="AW91" s="5">
        <f t="shared" si="25"/>
        <v>576.00369417308411</v>
      </c>
    </row>
    <row r="92" spans="1:49" x14ac:dyDescent="0.25">
      <c r="B92" s="1" t="s">
        <v>145</v>
      </c>
      <c r="C92" s="1" t="s">
        <v>154</v>
      </c>
      <c r="D92" s="1" t="s">
        <v>155</v>
      </c>
      <c r="K92" s="2">
        <f t="shared" si="21"/>
        <v>7.6699998993426561</v>
      </c>
      <c r="L92" s="2">
        <f t="shared" si="22"/>
        <v>1</v>
      </c>
      <c r="M92" s="2">
        <f t="shared" si="16"/>
        <v>7.6699998993426561</v>
      </c>
      <c r="N92" s="2">
        <f t="shared" si="17"/>
        <v>0</v>
      </c>
      <c r="AI92" s="9">
        <v>7.6699998993426561</v>
      </c>
      <c r="AJ92" s="5">
        <v>19392.593547506702</v>
      </c>
      <c r="AN92" s="5" t="str">
        <f t="shared" si="18"/>
        <v/>
      </c>
      <c r="AP92" s="5" t="str">
        <f t="shared" si="19"/>
        <v/>
      </c>
      <c r="AR92" s="5" t="str">
        <f t="shared" si="20"/>
        <v/>
      </c>
      <c r="AU92" s="5">
        <f t="shared" si="23"/>
        <v>19392.593547506702</v>
      </c>
      <c r="AV92" s="11">
        <f t="shared" si="24"/>
        <v>0.67340709163677015</v>
      </c>
      <c r="AW92" s="5">
        <f t="shared" si="25"/>
        <v>673.40709163677013</v>
      </c>
    </row>
    <row r="93" spans="1:49" x14ac:dyDescent="0.25">
      <c r="B93" s="1" t="s">
        <v>146</v>
      </c>
      <c r="C93" s="1" t="s">
        <v>154</v>
      </c>
      <c r="D93" s="1" t="s">
        <v>155</v>
      </c>
      <c r="K93" s="2">
        <f t="shared" si="21"/>
        <v>2.7200000081211329</v>
      </c>
      <c r="L93" s="2">
        <f t="shared" si="22"/>
        <v>1</v>
      </c>
      <c r="M93" s="2">
        <f>SUM(P93,R93,T93,V93,X93,Z93,AB93,AD93,AG93,AI93,AK93,AX93,AZ93,BB93,BD93,BF93)</f>
        <v>2.7200000081211329</v>
      </c>
      <c r="N93" s="2">
        <f>SUM(O93,AF93,AM93,AO93,AQ93,AS93,AT93)</f>
        <v>0</v>
      </c>
      <c r="AI93" s="9">
        <v>2.7200000081211329</v>
      </c>
      <c r="AJ93" s="5">
        <v>7827.4502631185114</v>
      </c>
      <c r="AN93" s="5" t="str">
        <f>IF(AM93&gt;0,AM93*$AN$1,"")</f>
        <v/>
      </c>
      <c r="AP93" s="5" t="str">
        <f>IF(AO93&gt;0,AO93*$AP$1,"")</f>
        <v/>
      </c>
      <c r="AR93" s="5" t="str">
        <f>IF(AQ93&gt;0,AQ93*$AR$1,"")</f>
        <v/>
      </c>
      <c r="AU93" s="5">
        <f t="shared" si="23"/>
        <v>7827.4502631185114</v>
      </c>
      <c r="AV93" s="11">
        <f t="shared" si="24"/>
        <v>0.27180792005491222</v>
      </c>
      <c r="AW93" s="5">
        <f t="shared" si="25"/>
        <v>271.80792005491224</v>
      </c>
    </row>
    <row r="94" spans="1:49" x14ac:dyDescent="0.25">
      <c r="B94" s="41" t="s">
        <v>143</v>
      </c>
      <c r="K94" s="2">
        <f t="shared" si="21"/>
        <v>0</v>
      </c>
      <c r="L94" s="2" t="b">
        <f t="shared" si="22"/>
        <v>0</v>
      </c>
      <c r="AU94" s="5">
        <f t="shared" si="23"/>
        <v>0</v>
      </c>
      <c r="AV94" s="11">
        <f t="shared" si="24"/>
        <v>0</v>
      </c>
      <c r="AW94" s="5">
        <f t="shared" si="25"/>
        <v>0</v>
      </c>
    </row>
    <row r="95" spans="1:49" x14ac:dyDescent="0.25">
      <c r="B95" s="1" t="s">
        <v>147</v>
      </c>
      <c r="C95" s="1" t="s">
        <v>154</v>
      </c>
      <c r="D95" s="1" t="s">
        <v>155</v>
      </c>
      <c r="M95" s="2">
        <v>13.83</v>
      </c>
      <c r="N95" s="2">
        <v>0</v>
      </c>
      <c r="AI95" s="9">
        <v>13.83</v>
      </c>
      <c r="AJ95" s="5">
        <v>34764.629999999997</v>
      </c>
      <c r="AU95" s="5">
        <f t="shared" si="23"/>
        <v>34764.629999999997</v>
      </c>
      <c r="AV95" s="11">
        <f t="shared" si="24"/>
        <v>1.2072004872776967</v>
      </c>
      <c r="AW95" s="5">
        <f t="shared" si="25"/>
        <v>1207.2004872776965</v>
      </c>
    </row>
    <row r="96" spans="1:49" ht="15.75" thickBot="1" x14ac:dyDescent="0.3">
      <c r="B96" s="1" t="s">
        <v>145</v>
      </c>
      <c r="C96" s="1" t="s">
        <v>154</v>
      </c>
      <c r="D96" s="1" t="s">
        <v>155</v>
      </c>
      <c r="K96" s="2">
        <f t="shared" si="21"/>
        <v>0.91999997571110725</v>
      </c>
      <c r="L96" s="2">
        <f t="shared" si="22"/>
        <v>1</v>
      </c>
      <c r="M96" s="2">
        <f t="shared" si="16"/>
        <v>0.91999997571110725</v>
      </c>
      <c r="N96" s="2">
        <f t="shared" si="17"/>
        <v>0</v>
      </c>
      <c r="AI96" s="9">
        <v>0.91999997571110725</v>
      </c>
      <c r="AJ96" s="5">
        <v>2350.9979390298022</v>
      </c>
      <c r="AN96" s="5" t="str">
        <f t="shared" si="18"/>
        <v/>
      </c>
      <c r="AP96" s="5" t="str">
        <f t="shared" si="19"/>
        <v/>
      </c>
      <c r="AR96" s="5" t="str">
        <f t="shared" si="20"/>
        <v/>
      </c>
      <c r="AU96" s="5">
        <f t="shared" si="23"/>
        <v>2350.9979390298022</v>
      </c>
      <c r="AV96" s="11">
        <f t="shared" si="24"/>
        <v>8.1638316230767824E-2</v>
      </c>
      <c r="AW96" s="5">
        <f t="shared" si="25"/>
        <v>81.638316230767828</v>
      </c>
    </row>
    <row r="97" spans="1:59" ht="15.75" thickTop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">
        <f t="shared" si="21"/>
        <v>1290.9500011651962</v>
      </c>
      <c r="L97" s="2">
        <f t="shared" si="22"/>
        <v>1</v>
      </c>
      <c r="M97" s="28">
        <f>SUM(M3:M96)</f>
        <v>1282.2500012180953</v>
      </c>
      <c r="N97" s="28">
        <f>SUM(N3:N96)</f>
        <v>8.6999999471008778</v>
      </c>
      <c r="O97" s="29">
        <f>SUM(O3:O96)</f>
        <v>0</v>
      </c>
      <c r="P97" s="30">
        <f>SUM(P3:P96)</f>
        <v>96.489999340847135</v>
      </c>
      <c r="Q97" s="31">
        <f>SUM(Q3:Q96)</f>
        <v>387507.23733895831</v>
      </c>
      <c r="R97" s="32">
        <f>SUM(R3:R96)</f>
        <v>511.33000392466784</v>
      </c>
      <c r="S97" s="31">
        <f>SUM(S3:S96)</f>
        <v>1471227.2673335006</v>
      </c>
      <c r="T97" s="33">
        <f>SUM(T3:T96)</f>
        <v>492.78999780490994</v>
      </c>
      <c r="U97" s="31">
        <f>SUM(U3:U96)</f>
        <v>866700.95566421351</v>
      </c>
      <c r="V97" s="34">
        <f>SUM(V3:V96)</f>
        <v>130.87000045366585</v>
      </c>
      <c r="W97" s="31">
        <f>SUM(W3:W96)</f>
        <v>68862.397799650906</v>
      </c>
      <c r="X97" s="28">
        <f>SUM(X3:X96)</f>
        <v>0</v>
      </c>
      <c r="Y97" s="31">
        <f>SUM(Y3:Y96)</f>
        <v>0</v>
      </c>
      <c r="Z97" s="28">
        <f>SUM(Z3:Z96)</f>
        <v>0</v>
      </c>
      <c r="AA97" s="31">
        <f>SUM(AA3:AA96)</f>
        <v>0</v>
      </c>
      <c r="AB97" s="35">
        <f>SUM(AB3:AB96)</f>
        <v>18.999999763444066</v>
      </c>
      <c r="AC97" s="31">
        <f>SUM(AC3:AC96)</f>
        <v>4551.5674692235334</v>
      </c>
      <c r="AD97" s="36">
        <f>SUM(AD3:AD96)</f>
        <v>0</v>
      </c>
      <c r="AE97" s="31">
        <f>SUM(AE3:AE96)</f>
        <v>0</v>
      </c>
      <c r="AF97" s="28">
        <f>SUM(AF3:AF96)</f>
        <v>0</v>
      </c>
      <c r="AG97" s="28">
        <f>SUM(AG3:AG96)</f>
        <v>0</v>
      </c>
      <c r="AH97" s="31">
        <f>SUM(AH3:AH96)</f>
        <v>0</v>
      </c>
      <c r="AI97" s="35">
        <f>SUM(AI3:AI96)</f>
        <v>31.769999930560587</v>
      </c>
      <c r="AJ97" s="31">
        <f>SUM(AJ3:AJ96)</f>
        <v>80923.268853527028</v>
      </c>
      <c r="AK97" s="28">
        <f>SUM(AK3:AK96)</f>
        <v>0</v>
      </c>
      <c r="AL97" s="31">
        <f>SUM(AL3:AL96)</f>
        <v>0</v>
      </c>
      <c r="AM97" s="29">
        <f>SUM(AM3:AM96)</f>
        <v>0</v>
      </c>
      <c r="AN97" s="31">
        <f>SUM(AN3:AN96)</f>
        <v>0</v>
      </c>
      <c r="AO97" s="29">
        <f>SUM(AO3:AO96)</f>
        <v>0</v>
      </c>
      <c r="AP97" s="31">
        <f>SUM(AP3:AP96)</f>
        <v>0</v>
      </c>
      <c r="AQ97" s="28">
        <f>SUM(AQ3:AQ96)</f>
        <v>0</v>
      </c>
      <c r="AR97" s="31">
        <f>SUM(AR3:AR96)</f>
        <v>0</v>
      </c>
      <c r="AS97" s="28">
        <f>SUM(AS3:AS96)</f>
        <v>0</v>
      </c>
      <c r="AT97" s="28">
        <f>SUM(AT3:AT96)</f>
        <v>8.6999999471008778</v>
      </c>
      <c r="AU97" s="31">
        <f>SUM(AU3:AU96)</f>
        <v>2879772.6944590742</v>
      </c>
      <c r="AV97" s="28">
        <f>SUM(AV3:AV96)</f>
        <v>99.999999999999957</v>
      </c>
      <c r="AW97" s="31">
        <f>SUM(AW3:AW96)</f>
        <v>99999.999999999971</v>
      </c>
      <c r="AX97" s="37">
        <f>SUM(AX3:AX96)</f>
        <v>0</v>
      </c>
      <c r="AY97" s="31">
        <f>SUM(AY3:AY96)</f>
        <v>0</v>
      </c>
      <c r="AZ97" s="38">
        <f>SUM(AZ3:AZ96)</f>
        <v>0</v>
      </c>
      <c r="BA97" s="31">
        <f>SUM(BA3:BA96)</f>
        <v>0</v>
      </c>
      <c r="BB97" s="39">
        <f>SUM(BB3:BB96)</f>
        <v>0</v>
      </c>
      <c r="BC97" s="31">
        <f>SUM(BC3:BC96)</f>
        <v>0</v>
      </c>
      <c r="BD97" s="40">
        <f>SUM(BD3:BD96)</f>
        <v>0</v>
      </c>
      <c r="BE97" s="31">
        <f>SUM(BE3:BE96)</f>
        <v>0</v>
      </c>
      <c r="BF97" s="28">
        <f>SUM(BF3:BF96)</f>
        <v>0</v>
      </c>
      <c r="BG97" s="31">
        <f>SUM(BG3:BG96)</f>
        <v>0</v>
      </c>
    </row>
    <row r="100" spans="1:59" x14ac:dyDescent="0.25">
      <c r="B100" s="41" t="s">
        <v>141</v>
      </c>
      <c r="C100" s="42">
        <f>SUM(M97,N97)</f>
        <v>1290.9500011651962</v>
      </c>
    </row>
  </sheetData>
  <conditionalFormatting sqref="K3:K97">
    <cfRule type="cellIs" dxfId="3" priority="2" operator="between">
      <formula>0</formula>
      <formula>0.01</formula>
    </cfRule>
    <cfRule type="cellIs" dxfId="2" priority="3" operator="between">
      <formula>40.01</formula>
      <formula>41.99</formula>
    </cfRule>
    <cfRule type="cellIs" dxfId="1" priority="4" operator="lessThanOrEqual">
      <formula>0.09</formula>
    </cfRule>
  </conditionalFormatting>
  <conditionalFormatting sqref="L3:L97">
    <cfRule type="cellIs" dxfId="0" priority="5" operator="between">
      <formula>1</formula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9202A35D-A5B3-432C-93F4-EE0DDFBCD162}"/>
</file>

<file path=customXml/itemProps2.xml><?xml version="1.0" encoding="utf-8"?>
<ds:datastoreItem xmlns:ds="http://schemas.openxmlformats.org/officeDocument/2006/customXml" ds:itemID="{4914A6B4-E6B6-4484-83BA-441252C081C5}"/>
</file>

<file path=customXml/itemProps3.xml><?xml version="1.0" encoding="utf-8"?>
<ds:datastoreItem xmlns:ds="http://schemas.openxmlformats.org/officeDocument/2006/customXml" ds:itemID="{21F1B5DB-FCDF-4376-BA39-9191AF53F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Orthengren</cp:lastModifiedBy>
  <dcterms:created xsi:type="dcterms:W3CDTF">2025-09-11T17:09:25Z</dcterms:created>
  <dcterms:modified xsi:type="dcterms:W3CDTF">2025-10-14T15:12:21Z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