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Cottonwood County/Group 4/JD21/"/>
    </mc:Choice>
  </mc:AlternateContent>
  <xr:revisionPtr revIDLastSave="27" documentId="13_ncr:1_{F3033C0C-13A3-4FF5-AA8D-FD705BF31037}" xr6:coauthVersionLast="47" xr6:coauthVersionMax="47" xr10:uidLastSave="{74352121-2800-4F94-967E-6E05D2454BD8}"/>
  <bookViews>
    <workbookView xWindow="-57765" yWindow="1608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Sheet1!$A$2:$BG$130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0" i="1" l="1"/>
  <c r="N3" i="1"/>
  <c r="M129" i="1"/>
  <c r="AP15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BG130" i="1"/>
  <c r="BF130" i="1"/>
  <c r="BE130" i="1"/>
  <c r="BD130" i="1"/>
  <c r="BC130" i="1"/>
  <c r="BB130" i="1"/>
  <c r="BA130" i="1"/>
  <c r="AZ130" i="1"/>
  <c r="AY130" i="1"/>
  <c r="AX130" i="1"/>
  <c r="AT130" i="1"/>
  <c r="AS130" i="1"/>
  <c r="AQ130" i="1"/>
  <c r="AO130" i="1"/>
  <c r="AM130" i="1"/>
  <c r="AL130" i="1"/>
  <c r="AK130" i="1"/>
  <c r="AJ130" i="1"/>
  <c r="AI130" i="1"/>
  <c r="AH130" i="1"/>
  <c r="AG130" i="1"/>
  <c r="AF130" i="1"/>
  <c r="AE130" i="1"/>
  <c r="AD130" i="1"/>
  <c r="AC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AR129" i="1"/>
  <c r="AP129" i="1"/>
  <c r="AN129" i="1"/>
  <c r="N129" i="1"/>
  <c r="L129" i="1" s="1"/>
  <c r="AR128" i="1"/>
  <c r="AP128" i="1"/>
  <c r="AN128" i="1"/>
  <c r="N128" i="1"/>
  <c r="M128" i="1"/>
  <c r="L128" i="1" s="1"/>
  <c r="AR126" i="1"/>
  <c r="AP126" i="1"/>
  <c r="AN126" i="1"/>
  <c r="N126" i="1"/>
  <c r="L126" i="1" s="1"/>
  <c r="M126" i="1"/>
  <c r="AR124" i="1"/>
  <c r="AP124" i="1"/>
  <c r="AN124" i="1"/>
  <c r="N124" i="1"/>
  <c r="M124" i="1"/>
  <c r="AR123" i="1"/>
  <c r="AP123" i="1"/>
  <c r="AN123" i="1"/>
  <c r="N123" i="1"/>
  <c r="M123" i="1"/>
  <c r="AR122" i="1"/>
  <c r="AP122" i="1"/>
  <c r="AN122" i="1"/>
  <c r="N122" i="1"/>
  <c r="M122" i="1"/>
  <c r="AR121" i="1"/>
  <c r="AP121" i="1"/>
  <c r="AN121" i="1"/>
  <c r="N121" i="1"/>
  <c r="M121" i="1"/>
  <c r="AR120" i="1"/>
  <c r="AP120" i="1"/>
  <c r="AN120" i="1"/>
  <c r="N120" i="1"/>
  <c r="M120" i="1"/>
  <c r="AR119" i="1"/>
  <c r="AP119" i="1"/>
  <c r="AN119" i="1"/>
  <c r="N119" i="1"/>
  <c r="M119" i="1"/>
  <c r="AR118" i="1"/>
  <c r="AP118" i="1"/>
  <c r="AN118" i="1"/>
  <c r="N118" i="1"/>
  <c r="M118" i="1"/>
  <c r="AR117" i="1"/>
  <c r="AP117" i="1"/>
  <c r="AN117" i="1"/>
  <c r="N117" i="1"/>
  <c r="M117" i="1"/>
  <c r="K117" i="1" s="1"/>
  <c r="L117" i="1" s="1"/>
  <c r="AR116" i="1"/>
  <c r="AP116" i="1"/>
  <c r="AN116" i="1"/>
  <c r="N116" i="1"/>
  <c r="M116" i="1"/>
  <c r="AR115" i="1"/>
  <c r="AP115" i="1"/>
  <c r="AN115" i="1"/>
  <c r="N115" i="1"/>
  <c r="M115" i="1"/>
  <c r="AR114" i="1"/>
  <c r="AP114" i="1"/>
  <c r="AN114" i="1"/>
  <c r="N114" i="1"/>
  <c r="M114" i="1"/>
  <c r="AR113" i="1"/>
  <c r="AP113" i="1"/>
  <c r="AN113" i="1"/>
  <c r="N113" i="1"/>
  <c r="M113" i="1"/>
  <c r="AR112" i="1"/>
  <c r="AP112" i="1"/>
  <c r="AN112" i="1"/>
  <c r="N112" i="1"/>
  <c r="M112" i="1"/>
  <c r="AR111" i="1"/>
  <c r="AP111" i="1"/>
  <c r="AN111" i="1"/>
  <c r="N111" i="1"/>
  <c r="M111" i="1"/>
  <c r="AR110" i="1"/>
  <c r="AP110" i="1"/>
  <c r="AN110" i="1"/>
  <c r="N110" i="1"/>
  <c r="M110" i="1"/>
  <c r="AR109" i="1"/>
  <c r="AP109" i="1"/>
  <c r="AN109" i="1"/>
  <c r="N109" i="1"/>
  <c r="M109" i="1"/>
  <c r="AR108" i="1"/>
  <c r="AP108" i="1"/>
  <c r="AN108" i="1"/>
  <c r="N108" i="1"/>
  <c r="M108" i="1"/>
  <c r="AR107" i="1"/>
  <c r="AP107" i="1"/>
  <c r="AN107" i="1"/>
  <c r="N107" i="1"/>
  <c r="M107" i="1"/>
  <c r="AR106" i="1"/>
  <c r="AP106" i="1"/>
  <c r="AN106" i="1"/>
  <c r="N106" i="1"/>
  <c r="M106" i="1"/>
  <c r="AR105" i="1"/>
  <c r="AP105" i="1"/>
  <c r="AN105" i="1"/>
  <c r="N105" i="1"/>
  <c r="M105" i="1"/>
  <c r="AR104" i="1"/>
  <c r="AP104" i="1"/>
  <c r="AN104" i="1"/>
  <c r="N104" i="1"/>
  <c r="AR103" i="1"/>
  <c r="AP103" i="1"/>
  <c r="AN103" i="1"/>
  <c r="N103" i="1"/>
  <c r="M103" i="1"/>
  <c r="AR102" i="1"/>
  <c r="AP102" i="1"/>
  <c r="AN102" i="1"/>
  <c r="N102" i="1"/>
  <c r="M102" i="1"/>
  <c r="AR101" i="1"/>
  <c r="AP101" i="1"/>
  <c r="AN101" i="1"/>
  <c r="N101" i="1"/>
  <c r="M101" i="1"/>
  <c r="AR100" i="1"/>
  <c r="AP100" i="1"/>
  <c r="AN100" i="1"/>
  <c r="N100" i="1"/>
  <c r="M100" i="1"/>
  <c r="AR99" i="1"/>
  <c r="AP99" i="1"/>
  <c r="AN99" i="1"/>
  <c r="N99" i="1"/>
  <c r="M99" i="1"/>
  <c r="AR98" i="1"/>
  <c r="AP98" i="1"/>
  <c r="AN98" i="1"/>
  <c r="N98" i="1"/>
  <c r="M98" i="1"/>
  <c r="AR97" i="1"/>
  <c r="AP97" i="1"/>
  <c r="AN97" i="1"/>
  <c r="N97" i="1"/>
  <c r="M97" i="1"/>
  <c r="AR96" i="1"/>
  <c r="AP96" i="1"/>
  <c r="AN96" i="1"/>
  <c r="N96" i="1"/>
  <c r="M96" i="1"/>
  <c r="AR95" i="1"/>
  <c r="AP95" i="1"/>
  <c r="AN95" i="1"/>
  <c r="N95" i="1"/>
  <c r="M95" i="1"/>
  <c r="AR94" i="1"/>
  <c r="AP94" i="1"/>
  <c r="AN94" i="1"/>
  <c r="N94" i="1"/>
  <c r="M94" i="1"/>
  <c r="AR93" i="1"/>
  <c r="AP93" i="1"/>
  <c r="AN93" i="1"/>
  <c r="N93" i="1"/>
  <c r="M93" i="1"/>
  <c r="AR92" i="1"/>
  <c r="AP92" i="1"/>
  <c r="AN92" i="1"/>
  <c r="N92" i="1"/>
  <c r="M92" i="1"/>
  <c r="AR91" i="1"/>
  <c r="AP91" i="1"/>
  <c r="AN91" i="1"/>
  <c r="N91" i="1"/>
  <c r="M91" i="1"/>
  <c r="AR90" i="1"/>
  <c r="AP90" i="1"/>
  <c r="AN90" i="1"/>
  <c r="N90" i="1"/>
  <c r="M90" i="1"/>
  <c r="AR89" i="1"/>
  <c r="AP89" i="1"/>
  <c r="AN89" i="1"/>
  <c r="N89" i="1"/>
  <c r="M89" i="1"/>
  <c r="AR88" i="1"/>
  <c r="AP88" i="1"/>
  <c r="AN88" i="1"/>
  <c r="N88" i="1"/>
  <c r="M88" i="1"/>
  <c r="AR87" i="1"/>
  <c r="AP87" i="1"/>
  <c r="AN87" i="1"/>
  <c r="N87" i="1"/>
  <c r="M87" i="1"/>
  <c r="AR86" i="1"/>
  <c r="AP86" i="1"/>
  <c r="AN86" i="1"/>
  <c r="N86" i="1"/>
  <c r="M86" i="1"/>
  <c r="AR85" i="1"/>
  <c r="AP85" i="1"/>
  <c r="AN85" i="1"/>
  <c r="N85" i="1"/>
  <c r="M85" i="1"/>
  <c r="AR84" i="1"/>
  <c r="AP84" i="1"/>
  <c r="AN84" i="1"/>
  <c r="N84" i="1"/>
  <c r="M84" i="1"/>
  <c r="AR83" i="1"/>
  <c r="AP83" i="1"/>
  <c r="AN83" i="1"/>
  <c r="N83" i="1"/>
  <c r="M83" i="1"/>
  <c r="AR82" i="1"/>
  <c r="AP82" i="1"/>
  <c r="AN82" i="1"/>
  <c r="N82" i="1"/>
  <c r="M82" i="1"/>
  <c r="AR81" i="1"/>
  <c r="AP81" i="1"/>
  <c r="AN81" i="1"/>
  <c r="N81" i="1"/>
  <c r="M81" i="1"/>
  <c r="AR80" i="1"/>
  <c r="AP80" i="1"/>
  <c r="AN80" i="1"/>
  <c r="N80" i="1"/>
  <c r="M80" i="1"/>
  <c r="AR79" i="1"/>
  <c r="AP79" i="1"/>
  <c r="AN79" i="1"/>
  <c r="N79" i="1"/>
  <c r="M79" i="1"/>
  <c r="AR78" i="1"/>
  <c r="AP78" i="1"/>
  <c r="AN78" i="1"/>
  <c r="N78" i="1"/>
  <c r="M78" i="1"/>
  <c r="AR77" i="1"/>
  <c r="AP77" i="1"/>
  <c r="AN77" i="1"/>
  <c r="N77" i="1"/>
  <c r="M77" i="1"/>
  <c r="AR76" i="1"/>
  <c r="AP76" i="1"/>
  <c r="AN76" i="1"/>
  <c r="N76" i="1"/>
  <c r="M76" i="1"/>
  <c r="AR75" i="1"/>
  <c r="AP75" i="1"/>
  <c r="AN75" i="1"/>
  <c r="N75" i="1"/>
  <c r="M75" i="1"/>
  <c r="AR74" i="1"/>
  <c r="AP74" i="1"/>
  <c r="AN74" i="1"/>
  <c r="N74" i="1"/>
  <c r="M74" i="1"/>
  <c r="AR73" i="1"/>
  <c r="AP73" i="1"/>
  <c r="AN73" i="1"/>
  <c r="N73" i="1"/>
  <c r="M73" i="1"/>
  <c r="AR72" i="1"/>
  <c r="AP72" i="1"/>
  <c r="AN72" i="1"/>
  <c r="N72" i="1"/>
  <c r="M72" i="1"/>
  <c r="AR71" i="1"/>
  <c r="AP71" i="1"/>
  <c r="AN71" i="1"/>
  <c r="N71" i="1"/>
  <c r="M71" i="1"/>
  <c r="AR70" i="1"/>
  <c r="AP70" i="1"/>
  <c r="AN70" i="1"/>
  <c r="N70" i="1"/>
  <c r="M70" i="1"/>
  <c r="AR69" i="1"/>
  <c r="AP69" i="1"/>
  <c r="AN69" i="1"/>
  <c r="N69" i="1"/>
  <c r="M69" i="1"/>
  <c r="AR68" i="1"/>
  <c r="AP68" i="1"/>
  <c r="AN68" i="1"/>
  <c r="N68" i="1"/>
  <c r="M68" i="1"/>
  <c r="AR67" i="1"/>
  <c r="AP67" i="1"/>
  <c r="AN67" i="1"/>
  <c r="N67" i="1"/>
  <c r="M67" i="1"/>
  <c r="AR66" i="1"/>
  <c r="AP66" i="1"/>
  <c r="AN66" i="1"/>
  <c r="N66" i="1"/>
  <c r="M66" i="1"/>
  <c r="AR65" i="1"/>
  <c r="AP65" i="1"/>
  <c r="AN65" i="1"/>
  <c r="N65" i="1"/>
  <c r="M65" i="1"/>
  <c r="AR64" i="1"/>
  <c r="AP64" i="1"/>
  <c r="AN64" i="1"/>
  <c r="N64" i="1"/>
  <c r="M64" i="1"/>
  <c r="AR63" i="1"/>
  <c r="AP63" i="1"/>
  <c r="AN63" i="1"/>
  <c r="N63" i="1"/>
  <c r="M63" i="1"/>
  <c r="AR62" i="1"/>
  <c r="AP62" i="1"/>
  <c r="AN62" i="1"/>
  <c r="N62" i="1"/>
  <c r="M62" i="1"/>
  <c r="AR61" i="1"/>
  <c r="AP61" i="1"/>
  <c r="AN61" i="1"/>
  <c r="N61" i="1"/>
  <c r="M61" i="1"/>
  <c r="AR60" i="1"/>
  <c r="AP60" i="1"/>
  <c r="AN60" i="1"/>
  <c r="N60" i="1"/>
  <c r="M60" i="1"/>
  <c r="AR59" i="1"/>
  <c r="AP59" i="1"/>
  <c r="AN59" i="1"/>
  <c r="N59" i="1"/>
  <c r="M59" i="1"/>
  <c r="AR58" i="1"/>
  <c r="AP58" i="1"/>
  <c r="AN58" i="1"/>
  <c r="N58" i="1"/>
  <c r="M58" i="1"/>
  <c r="AR57" i="1"/>
  <c r="AP57" i="1"/>
  <c r="AN57" i="1"/>
  <c r="N57" i="1"/>
  <c r="M57" i="1"/>
  <c r="AR56" i="1"/>
  <c r="AP56" i="1"/>
  <c r="AN56" i="1"/>
  <c r="N56" i="1"/>
  <c r="M56" i="1"/>
  <c r="AR55" i="1"/>
  <c r="AP55" i="1"/>
  <c r="AN55" i="1"/>
  <c r="N55" i="1"/>
  <c r="M55" i="1"/>
  <c r="AR54" i="1"/>
  <c r="AP54" i="1"/>
  <c r="AN54" i="1"/>
  <c r="N54" i="1"/>
  <c r="M54" i="1"/>
  <c r="AR53" i="1"/>
  <c r="AP53" i="1"/>
  <c r="AN53" i="1"/>
  <c r="N53" i="1"/>
  <c r="M53" i="1"/>
  <c r="AR52" i="1"/>
  <c r="AP52" i="1"/>
  <c r="AN52" i="1"/>
  <c r="N52" i="1"/>
  <c r="M52" i="1"/>
  <c r="AR51" i="1"/>
  <c r="AP51" i="1"/>
  <c r="AN51" i="1"/>
  <c r="N51" i="1"/>
  <c r="M51" i="1"/>
  <c r="AR50" i="1"/>
  <c r="AP50" i="1"/>
  <c r="AN50" i="1"/>
  <c r="N50" i="1"/>
  <c r="M50" i="1"/>
  <c r="AR49" i="1"/>
  <c r="AP49" i="1"/>
  <c r="AN49" i="1"/>
  <c r="N49" i="1"/>
  <c r="M49" i="1"/>
  <c r="AR48" i="1"/>
  <c r="AP48" i="1"/>
  <c r="AN48" i="1"/>
  <c r="N48" i="1"/>
  <c r="M48" i="1"/>
  <c r="AR47" i="1"/>
  <c r="AP47" i="1"/>
  <c r="AN47" i="1"/>
  <c r="N47" i="1"/>
  <c r="M47" i="1"/>
  <c r="AR46" i="1"/>
  <c r="AP46" i="1"/>
  <c r="AN46" i="1"/>
  <c r="N46" i="1"/>
  <c r="M46" i="1"/>
  <c r="AR45" i="1"/>
  <c r="AP45" i="1"/>
  <c r="AN45" i="1"/>
  <c r="N45" i="1"/>
  <c r="M45" i="1"/>
  <c r="AR44" i="1"/>
  <c r="AP44" i="1"/>
  <c r="AN44" i="1"/>
  <c r="N44" i="1"/>
  <c r="M44" i="1"/>
  <c r="AR43" i="1"/>
  <c r="AP43" i="1"/>
  <c r="AN43" i="1"/>
  <c r="N43" i="1"/>
  <c r="M43" i="1"/>
  <c r="AR42" i="1"/>
  <c r="AP42" i="1"/>
  <c r="AN42" i="1"/>
  <c r="N42" i="1"/>
  <c r="M42" i="1"/>
  <c r="AR41" i="1"/>
  <c r="AP41" i="1"/>
  <c r="AN41" i="1"/>
  <c r="N41" i="1"/>
  <c r="M41" i="1"/>
  <c r="AR40" i="1"/>
  <c r="AP40" i="1"/>
  <c r="AN40" i="1"/>
  <c r="N40" i="1"/>
  <c r="M40" i="1"/>
  <c r="AR39" i="1"/>
  <c r="AP39" i="1"/>
  <c r="AN39" i="1"/>
  <c r="N39" i="1"/>
  <c r="M39" i="1"/>
  <c r="AR38" i="1"/>
  <c r="AP38" i="1"/>
  <c r="AN38" i="1"/>
  <c r="N38" i="1"/>
  <c r="M38" i="1"/>
  <c r="AR37" i="1"/>
  <c r="AP37" i="1"/>
  <c r="AN37" i="1"/>
  <c r="N37" i="1"/>
  <c r="M37" i="1"/>
  <c r="AR36" i="1"/>
  <c r="AP36" i="1"/>
  <c r="AN36" i="1"/>
  <c r="N36" i="1"/>
  <c r="M36" i="1"/>
  <c r="AR35" i="1"/>
  <c r="AP35" i="1"/>
  <c r="AN35" i="1"/>
  <c r="N35" i="1"/>
  <c r="M35" i="1"/>
  <c r="AR34" i="1"/>
  <c r="AP34" i="1"/>
  <c r="AN34" i="1"/>
  <c r="N34" i="1"/>
  <c r="M34" i="1"/>
  <c r="AR33" i="1"/>
  <c r="AP33" i="1"/>
  <c r="AN33" i="1"/>
  <c r="N33" i="1"/>
  <c r="M33" i="1"/>
  <c r="AR32" i="1"/>
  <c r="AP32" i="1"/>
  <c r="AN32" i="1"/>
  <c r="N32" i="1"/>
  <c r="M32" i="1"/>
  <c r="AR31" i="1"/>
  <c r="AP31" i="1"/>
  <c r="AN31" i="1"/>
  <c r="N31" i="1"/>
  <c r="M31" i="1"/>
  <c r="AR30" i="1"/>
  <c r="AP30" i="1"/>
  <c r="AN30" i="1"/>
  <c r="N30" i="1"/>
  <c r="M30" i="1"/>
  <c r="AR29" i="1"/>
  <c r="AP29" i="1"/>
  <c r="AN29" i="1"/>
  <c r="N29" i="1"/>
  <c r="M29" i="1"/>
  <c r="K29" i="1" s="1"/>
  <c r="L29" i="1" s="1"/>
  <c r="AR28" i="1"/>
  <c r="AP28" i="1"/>
  <c r="AN28" i="1"/>
  <c r="N28" i="1"/>
  <c r="M28" i="1"/>
  <c r="AR27" i="1"/>
  <c r="AP27" i="1"/>
  <c r="AN27" i="1"/>
  <c r="N27" i="1"/>
  <c r="M27" i="1"/>
  <c r="AR26" i="1"/>
  <c r="AP26" i="1"/>
  <c r="AN26" i="1"/>
  <c r="N26" i="1"/>
  <c r="M26" i="1"/>
  <c r="AR25" i="1"/>
  <c r="AP25" i="1"/>
  <c r="AN25" i="1"/>
  <c r="N25" i="1"/>
  <c r="M25" i="1"/>
  <c r="AR24" i="1"/>
  <c r="AP24" i="1"/>
  <c r="AN24" i="1"/>
  <c r="N24" i="1"/>
  <c r="M24" i="1"/>
  <c r="AR23" i="1"/>
  <c r="AP23" i="1"/>
  <c r="AN23" i="1"/>
  <c r="N23" i="1"/>
  <c r="M23" i="1"/>
  <c r="AR22" i="1"/>
  <c r="AP22" i="1"/>
  <c r="AN22" i="1"/>
  <c r="N22" i="1"/>
  <c r="M22" i="1"/>
  <c r="AR21" i="1"/>
  <c r="AP21" i="1"/>
  <c r="AN21" i="1"/>
  <c r="N21" i="1"/>
  <c r="M21" i="1"/>
  <c r="AR20" i="1"/>
  <c r="AP20" i="1"/>
  <c r="AN20" i="1"/>
  <c r="N20" i="1"/>
  <c r="M20" i="1"/>
  <c r="AR19" i="1"/>
  <c r="AP19" i="1"/>
  <c r="AN19" i="1"/>
  <c r="N19" i="1"/>
  <c r="M19" i="1"/>
  <c r="AR18" i="1"/>
  <c r="AP18" i="1"/>
  <c r="AN18" i="1"/>
  <c r="N18" i="1"/>
  <c r="M18" i="1"/>
  <c r="AR17" i="1"/>
  <c r="AP17" i="1"/>
  <c r="AN17" i="1"/>
  <c r="N17" i="1"/>
  <c r="M17" i="1"/>
  <c r="AR16" i="1"/>
  <c r="AP16" i="1"/>
  <c r="AN16" i="1"/>
  <c r="N16" i="1"/>
  <c r="M16" i="1"/>
  <c r="AR15" i="1"/>
  <c r="AN15" i="1"/>
  <c r="N15" i="1"/>
  <c r="M15" i="1"/>
  <c r="AR14" i="1"/>
  <c r="AP14" i="1"/>
  <c r="AN14" i="1"/>
  <c r="N14" i="1"/>
  <c r="M14" i="1"/>
  <c r="AR13" i="1"/>
  <c r="AP13" i="1"/>
  <c r="AN13" i="1"/>
  <c r="N13" i="1"/>
  <c r="M13" i="1"/>
  <c r="AR12" i="1"/>
  <c r="AP12" i="1"/>
  <c r="AN12" i="1"/>
  <c r="N12" i="1"/>
  <c r="M12" i="1"/>
  <c r="AR11" i="1"/>
  <c r="AP11" i="1"/>
  <c r="AN11" i="1"/>
  <c r="N11" i="1"/>
  <c r="M11" i="1"/>
  <c r="AR10" i="1"/>
  <c r="AP10" i="1"/>
  <c r="AN10" i="1"/>
  <c r="N10" i="1"/>
  <c r="M10" i="1"/>
  <c r="AR9" i="1"/>
  <c r="AP9" i="1"/>
  <c r="AN9" i="1"/>
  <c r="N9" i="1"/>
  <c r="M9" i="1"/>
  <c r="AR8" i="1"/>
  <c r="AP8" i="1"/>
  <c r="AN8" i="1"/>
  <c r="N8" i="1"/>
  <c r="M8" i="1"/>
  <c r="AR7" i="1"/>
  <c r="AP7" i="1"/>
  <c r="AN7" i="1"/>
  <c r="N7" i="1"/>
  <c r="M7" i="1"/>
  <c r="AR6" i="1"/>
  <c r="AP6" i="1"/>
  <c r="AN6" i="1"/>
  <c r="N6" i="1"/>
  <c r="M6" i="1"/>
  <c r="AR5" i="1"/>
  <c r="AP5" i="1"/>
  <c r="AN5" i="1"/>
  <c r="N5" i="1"/>
  <c r="M5" i="1"/>
  <c r="AR4" i="1"/>
  <c r="AP4" i="1"/>
  <c r="AN4" i="1"/>
  <c r="N4" i="1"/>
  <c r="M4" i="1"/>
  <c r="AU3" i="1"/>
  <c r="AR3" i="1"/>
  <c r="AP3" i="1"/>
  <c r="AN3" i="1"/>
  <c r="M3" i="1"/>
  <c r="M104" i="1" l="1"/>
  <c r="K30" i="1"/>
  <c r="L30" i="1" s="1"/>
  <c r="K46" i="1"/>
  <c r="L46" i="1" s="1"/>
  <c r="K62" i="1"/>
  <c r="L62" i="1" s="1"/>
  <c r="K78" i="1"/>
  <c r="L78" i="1" s="1"/>
  <c r="K94" i="1"/>
  <c r="L94" i="1" s="1"/>
  <c r="K110" i="1"/>
  <c r="L110" i="1" s="1"/>
  <c r="K14" i="1"/>
  <c r="L14" i="1" s="1"/>
  <c r="K34" i="1"/>
  <c r="L34" i="1" s="1"/>
  <c r="K6" i="1"/>
  <c r="L6" i="1" s="1"/>
  <c r="K22" i="1"/>
  <c r="L22" i="1" s="1"/>
  <c r="K38" i="1"/>
  <c r="L38" i="1" s="1"/>
  <c r="K10" i="1"/>
  <c r="L10" i="1" s="1"/>
  <c r="K107" i="1"/>
  <c r="L107" i="1" s="1"/>
  <c r="K50" i="1"/>
  <c r="L50" i="1" s="1"/>
  <c r="K66" i="1"/>
  <c r="L66" i="1" s="1"/>
  <c r="K82" i="1"/>
  <c r="L82" i="1" s="1"/>
  <c r="K98" i="1"/>
  <c r="L98" i="1" s="1"/>
  <c r="K114" i="1"/>
  <c r="L114" i="1" s="1"/>
  <c r="K111" i="1"/>
  <c r="L111" i="1" s="1"/>
  <c r="K54" i="1"/>
  <c r="L54" i="1" s="1"/>
  <c r="K70" i="1"/>
  <c r="L70" i="1" s="1"/>
  <c r="K86" i="1"/>
  <c r="L86" i="1" s="1"/>
  <c r="K102" i="1"/>
  <c r="L102" i="1" s="1"/>
  <c r="K118" i="1"/>
  <c r="L118" i="1" s="1"/>
  <c r="K18" i="1"/>
  <c r="L18" i="1" s="1"/>
  <c r="K35" i="1"/>
  <c r="L35" i="1" s="1"/>
  <c r="K67" i="1"/>
  <c r="L67" i="1" s="1"/>
  <c r="K99" i="1"/>
  <c r="L99" i="1" s="1"/>
  <c r="K61" i="1"/>
  <c r="L61" i="1" s="1"/>
  <c r="K93" i="1"/>
  <c r="L93" i="1" s="1"/>
  <c r="K109" i="1"/>
  <c r="L109" i="1" s="1"/>
  <c r="K26" i="1"/>
  <c r="L26" i="1" s="1"/>
  <c r="K42" i="1"/>
  <c r="L42" i="1" s="1"/>
  <c r="K58" i="1"/>
  <c r="L58" i="1" s="1"/>
  <c r="K74" i="1"/>
  <c r="L74" i="1" s="1"/>
  <c r="K90" i="1"/>
  <c r="L90" i="1" s="1"/>
  <c r="K106" i="1"/>
  <c r="L106" i="1" s="1"/>
  <c r="K122" i="1"/>
  <c r="L122" i="1" s="1"/>
  <c r="AN130" i="1"/>
  <c r="K4" i="1"/>
  <c r="L4" i="1" s="1"/>
  <c r="K8" i="1"/>
  <c r="L8" i="1" s="1"/>
  <c r="K12" i="1"/>
  <c r="L12" i="1" s="1"/>
  <c r="K16" i="1"/>
  <c r="L16" i="1" s="1"/>
  <c r="K20" i="1"/>
  <c r="L20" i="1" s="1"/>
  <c r="K24" i="1"/>
  <c r="L24" i="1" s="1"/>
  <c r="K28" i="1"/>
  <c r="L28" i="1" s="1"/>
  <c r="K32" i="1"/>
  <c r="L32" i="1" s="1"/>
  <c r="K36" i="1"/>
  <c r="L36" i="1" s="1"/>
  <c r="K40" i="1"/>
  <c r="L40" i="1" s="1"/>
  <c r="K44" i="1"/>
  <c r="L44" i="1" s="1"/>
  <c r="K48" i="1"/>
  <c r="L48" i="1" s="1"/>
  <c r="K52" i="1"/>
  <c r="L52" i="1" s="1"/>
  <c r="K56" i="1"/>
  <c r="L56" i="1" s="1"/>
  <c r="K60" i="1"/>
  <c r="L60" i="1" s="1"/>
  <c r="K64" i="1"/>
  <c r="L64" i="1" s="1"/>
  <c r="K68" i="1"/>
  <c r="L68" i="1" s="1"/>
  <c r="K72" i="1"/>
  <c r="L72" i="1" s="1"/>
  <c r="K76" i="1"/>
  <c r="L76" i="1" s="1"/>
  <c r="K80" i="1"/>
  <c r="L80" i="1" s="1"/>
  <c r="K84" i="1"/>
  <c r="L84" i="1" s="1"/>
  <c r="K88" i="1"/>
  <c r="L88" i="1" s="1"/>
  <c r="K92" i="1"/>
  <c r="L92" i="1" s="1"/>
  <c r="K96" i="1"/>
  <c r="L96" i="1" s="1"/>
  <c r="K100" i="1"/>
  <c r="L100" i="1" s="1"/>
  <c r="K104" i="1"/>
  <c r="L104" i="1" s="1"/>
  <c r="K108" i="1"/>
  <c r="L108" i="1" s="1"/>
  <c r="K112" i="1"/>
  <c r="L112" i="1" s="1"/>
  <c r="K116" i="1"/>
  <c r="L116" i="1" s="1"/>
  <c r="K120" i="1"/>
  <c r="L120" i="1" s="1"/>
  <c r="K124" i="1"/>
  <c r="L124" i="1" s="1"/>
  <c r="K13" i="1"/>
  <c r="L13" i="1" s="1"/>
  <c r="K45" i="1"/>
  <c r="L45" i="1" s="1"/>
  <c r="K77" i="1"/>
  <c r="L77" i="1" s="1"/>
  <c r="K11" i="1"/>
  <c r="L11" i="1" s="1"/>
  <c r="K19" i="1"/>
  <c r="L19" i="1" s="1"/>
  <c r="K27" i="1"/>
  <c r="L27" i="1" s="1"/>
  <c r="K43" i="1"/>
  <c r="L43" i="1" s="1"/>
  <c r="K51" i="1"/>
  <c r="L51" i="1" s="1"/>
  <c r="K59" i="1"/>
  <c r="L59" i="1" s="1"/>
  <c r="K75" i="1"/>
  <c r="L75" i="1" s="1"/>
  <c r="K83" i="1"/>
  <c r="L83" i="1" s="1"/>
  <c r="K91" i="1"/>
  <c r="L91" i="1" s="1"/>
  <c r="K103" i="1"/>
  <c r="L103" i="1" s="1"/>
  <c r="K123" i="1"/>
  <c r="L123" i="1" s="1"/>
  <c r="K3" i="1"/>
  <c r="L3" i="1" s="1"/>
  <c r="K5" i="1"/>
  <c r="L5" i="1" s="1"/>
  <c r="K7" i="1"/>
  <c r="L7" i="1" s="1"/>
  <c r="K9" i="1"/>
  <c r="L9" i="1" s="1"/>
  <c r="K15" i="1"/>
  <c r="L15" i="1" s="1"/>
  <c r="K17" i="1"/>
  <c r="L17" i="1" s="1"/>
  <c r="K21" i="1"/>
  <c r="L21" i="1" s="1"/>
  <c r="K23" i="1"/>
  <c r="L23" i="1" s="1"/>
  <c r="K25" i="1"/>
  <c r="L25" i="1" s="1"/>
  <c r="K31" i="1"/>
  <c r="L31" i="1" s="1"/>
  <c r="K33" i="1"/>
  <c r="L33" i="1" s="1"/>
  <c r="K37" i="1"/>
  <c r="L37" i="1" s="1"/>
  <c r="K39" i="1"/>
  <c r="L39" i="1" s="1"/>
  <c r="K41" i="1"/>
  <c r="L41" i="1" s="1"/>
  <c r="K47" i="1"/>
  <c r="L47" i="1" s="1"/>
  <c r="K49" i="1"/>
  <c r="L49" i="1" s="1"/>
  <c r="K53" i="1"/>
  <c r="L53" i="1" s="1"/>
  <c r="K55" i="1"/>
  <c r="L55" i="1" s="1"/>
  <c r="K57" i="1"/>
  <c r="L57" i="1" s="1"/>
  <c r="K63" i="1"/>
  <c r="L63" i="1" s="1"/>
  <c r="K65" i="1"/>
  <c r="L65" i="1" s="1"/>
  <c r="K69" i="1"/>
  <c r="L69" i="1" s="1"/>
  <c r="K71" i="1"/>
  <c r="L71" i="1" s="1"/>
  <c r="K73" i="1"/>
  <c r="L73" i="1" s="1"/>
  <c r="K79" i="1"/>
  <c r="L79" i="1" s="1"/>
  <c r="K81" i="1"/>
  <c r="L81" i="1" s="1"/>
  <c r="K85" i="1"/>
  <c r="L85" i="1" s="1"/>
  <c r="K87" i="1"/>
  <c r="L87" i="1" s="1"/>
  <c r="K89" i="1"/>
  <c r="L89" i="1" s="1"/>
  <c r="K95" i="1"/>
  <c r="L95" i="1" s="1"/>
  <c r="K97" i="1"/>
  <c r="L97" i="1" s="1"/>
  <c r="K101" i="1"/>
  <c r="L101" i="1" s="1"/>
  <c r="K105" i="1"/>
  <c r="L105" i="1" s="1"/>
  <c r="K113" i="1"/>
  <c r="L113" i="1" s="1"/>
  <c r="K115" i="1"/>
  <c r="L115" i="1" s="1"/>
  <c r="K119" i="1"/>
  <c r="L119" i="1" s="1"/>
  <c r="K121" i="1"/>
  <c r="L121" i="1" s="1"/>
  <c r="N130" i="1"/>
  <c r="AP130" i="1"/>
  <c r="M130" i="1"/>
  <c r="AR130" i="1"/>
  <c r="AU130" i="1"/>
  <c r="AV13" i="1" l="1"/>
  <c r="AW13" i="1" s="1"/>
  <c r="AV33" i="1"/>
  <c r="AW33" i="1" s="1"/>
  <c r="AV45" i="1"/>
  <c r="AW45" i="1" s="1"/>
  <c r="AV57" i="1"/>
  <c r="AW57" i="1" s="1"/>
  <c r="AV85" i="1"/>
  <c r="AW85" i="1" s="1"/>
  <c r="AV89" i="1"/>
  <c r="AW89" i="1" s="1"/>
  <c r="AV105" i="1"/>
  <c r="AW105" i="1" s="1"/>
  <c r="AV7" i="1"/>
  <c r="AW7" i="1" s="1"/>
  <c r="AV23" i="1"/>
  <c r="AW23" i="1" s="1"/>
  <c r="AV27" i="1"/>
  <c r="AW27" i="1" s="1"/>
  <c r="AV31" i="1"/>
  <c r="AW31" i="1" s="1"/>
  <c r="AV35" i="1"/>
  <c r="AW35" i="1" s="1"/>
  <c r="AV39" i="1"/>
  <c r="AW39" i="1" s="1"/>
  <c r="AV43" i="1"/>
  <c r="AW43" i="1" s="1"/>
  <c r="AV51" i="1"/>
  <c r="AW51" i="1" s="1"/>
  <c r="AV5" i="1"/>
  <c r="AW5" i="1" s="1"/>
  <c r="AV17" i="1"/>
  <c r="AW17" i="1" s="1"/>
  <c r="AV29" i="1"/>
  <c r="AW29" i="1" s="1"/>
  <c r="AV53" i="1"/>
  <c r="AW53" i="1" s="1"/>
  <c r="AV61" i="1"/>
  <c r="AW61" i="1" s="1"/>
  <c r="AV73" i="1"/>
  <c r="AW73" i="1" s="1"/>
  <c r="AV77" i="1"/>
  <c r="AW77" i="1" s="1"/>
  <c r="AV93" i="1"/>
  <c r="AW93" i="1" s="1"/>
  <c r="AV97" i="1"/>
  <c r="AW97" i="1" s="1"/>
  <c r="AV101" i="1"/>
  <c r="AW101" i="1" s="1"/>
  <c r="AV109" i="1"/>
  <c r="AW109" i="1" s="1"/>
  <c r="AV66" i="1"/>
  <c r="AW66" i="1" s="1"/>
  <c r="AV70" i="1"/>
  <c r="AW70" i="1" s="1"/>
  <c r="AV74" i="1"/>
  <c r="AW74" i="1" s="1"/>
  <c r="AV78" i="1"/>
  <c r="AW78" i="1" s="1"/>
  <c r="AV82" i="1"/>
  <c r="AW82" i="1" s="1"/>
  <c r="AV86" i="1"/>
  <c r="AW86" i="1" s="1"/>
  <c r="AV90" i="1"/>
  <c r="AW90" i="1" s="1"/>
  <c r="AV94" i="1"/>
  <c r="AW94" i="1" s="1"/>
  <c r="AV98" i="1"/>
  <c r="AW98" i="1" s="1"/>
  <c r="AV102" i="1"/>
  <c r="AW102" i="1" s="1"/>
  <c r="AV106" i="1"/>
  <c r="AW106" i="1" s="1"/>
  <c r="AV110" i="1"/>
  <c r="AW110" i="1" s="1"/>
  <c r="AV114" i="1"/>
  <c r="AW114" i="1" s="1"/>
  <c r="AV118" i="1"/>
  <c r="AW118" i="1" s="1"/>
  <c r="AV122" i="1"/>
  <c r="AW122" i="1" s="1"/>
  <c r="AV126" i="1"/>
  <c r="AW126" i="1" s="1"/>
  <c r="AV9" i="1"/>
  <c r="AW9" i="1" s="1"/>
  <c r="AV21" i="1"/>
  <c r="AW21" i="1" s="1"/>
  <c r="AV25" i="1"/>
  <c r="AW25" i="1" s="1"/>
  <c r="AV37" i="1"/>
  <c r="AW37" i="1" s="1"/>
  <c r="AV41" i="1"/>
  <c r="AW41" i="1" s="1"/>
  <c r="AV49" i="1"/>
  <c r="AW49" i="1" s="1"/>
  <c r="AV65" i="1"/>
  <c r="AW65" i="1" s="1"/>
  <c r="AV69" i="1"/>
  <c r="AW69" i="1" s="1"/>
  <c r="AV81" i="1"/>
  <c r="AW81" i="1" s="1"/>
  <c r="AV121" i="1"/>
  <c r="AW121" i="1" s="1"/>
  <c r="AV129" i="1"/>
  <c r="AW129" i="1" s="1"/>
  <c r="AV113" i="1"/>
  <c r="AW113" i="1" s="1"/>
  <c r="AV117" i="1"/>
  <c r="AW117" i="1" s="1"/>
  <c r="AV125" i="1"/>
  <c r="AW125" i="1" s="1"/>
  <c r="AV44" i="1"/>
  <c r="AW44" i="1" s="1"/>
  <c r="AV108" i="1"/>
  <c r="AW108" i="1" s="1"/>
  <c r="AV67" i="1"/>
  <c r="AW67" i="1" s="1"/>
  <c r="AV58" i="1"/>
  <c r="AW58" i="1" s="1"/>
  <c r="AV16" i="1"/>
  <c r="AW16" i="1" s="1"/>
  <c r="AV64" i="1"/>
  <c r="AW64" i="1" s="1"/>
  <c r="AV96" i="1"/>
  <c r="AW96" i="1" s="1"/>
  <c r="AV112" i="1"/>
  <c r="AW112" i="1" s="1"/>
  <c r="AV116" i="1"/>
  <c r="AW116" i="1" s="1"/>
  <c r="AV47" i="1"/>
  <c r="AW47" i="1" s="1"/>
  <c r="AV75" i="1"/>
  <c r="AW75" i="1" s="1"/>
  <c r="AV111" i="1"/>
  <c r="AW111" i="1" s="1"/>
  <c r="AV14" i="1"/>
  <c r="AW14" i="1" s="1"/>
  <c r="AV30" i="1"/>
  <c r="AW30" i="1" s="1"/>
  <c r="AV46" i="1"/>
  <c r="AW46" i="1" s="1"/>
  <c r="AV62" i="1"/>
  <c r="AW62" i="1" s="1"/>
  <c r="AV63" i="1"/>
  <c r="AW63" i="1" s="1"/>
  <c r="AV99" i="1"/>
  <c r="AW99" i="1" s="1"/>
  <c r="AV28" i="1"/>
  <c r="AW28" i="1" s="1"/>
  <c r="AV76" i="1"/>
  <c r="AW76" i="1" s="1"/>
  <c r="AV79" i="1"/>
  <c r="AW79" i="1" s="1"/>
  <c r="AV10" i="1"/>
  <c r="AW10" i="1" s="1"/>
  <c r="AV11" i="1"/>
  <c r="AW11" i="1" s="1"/>
  <c r="AV48" i="1"/>
  <c r="AW48" i="1" s="1"/>
  <c r="AV4" i="1"/>
  <c r="AW4" i="1" s="1"/>
  <c r="AV20" i="1"/>
  <c r="AW20" i="1" s="1"/>
  <c r="AV36" i="1"/>
  <c r="AW36" i="1" s="1"/>
  <c r="AV52" i="1"/>
  <c r="AW52" i="1" s="1"/>
  <c r="AV68" i="1"/>
  <c r="AW68" i="1" s="1"/>
  <c r="AV84" i="1"/>
  <c r="AW84" i="1" s="1"/>
  <c r="AV100" i="1"/>
  <c r="AW100" i="1" s="1"/>
  <c r="AV115" i="1"/>
  <c r="AW115" i="1" s="1"/>
  <c r="AV124" i="1"/>
  <c r="AW124" i="1" s="1"/>
  <c r="AV55" i="1"/>
  <c r="AW55" i="1" s="1"/>
  <c r="AV87" i="1"/>
  <c r="AW87" i="1" s="1"/>
  <c r="AV120" i="1"/>
  <c r="AW120" i="1" s="1"/>
  <c r="AV18" i="1"/>
  <c r="AW18" i="1" s="1"/>
  <c r="AV34" i="1"/>
  <c r="AW34" i="1" s="1"/>
  <c r="AV50" i="1"/>
  <c r="AW50" i="1" s="1"/>
  <c r="AV119" i="1"/>
  <c r="AW119" i="1" s="1"/>
  <c r="AV71" i="1"/>
  <c r="AW71" i="1" s="1"/>
  <c r="AV107" i="1"/>
  <c r="AW107" i="1" s="1"/>
  <c r="AV12" i="1"/>
  <c r="AW12" i="1" s="1"/>
  <c r="AV60" i="1"/>
  <c r="AW60" i="1" s="1"/>
  <c r="AV92" i="1"/>
  <c r="AW92" i="1" s="1"/>
  <c r="AV19" i="1"/>
  <c r="AW19" i="1" s="1"/>
  <c r="AV103" i="1"/>
  <c r="AW103" i="1" s="1"/>
  <c r="AV26" i="1"/>
  <c r="AW26" i="1" s="1"/>
  <c r="AV42" i="1"/>
  <c r="AW42" i="1" s="1"/>
  <c r="AV91" i="1"/>
  <c r="AW91" i="1" s="1"/>
  <c r="AV32" i="1"/>
  <c r="AW32" i="1" s="1"/>
  <c r="AV80" i="1"/>
  <c r="AW80" i="1" s="1"/>
  <c r="AV8" i="1"/>
  <c r="AW8" i="1" s="1"/>
  <c r="AV24" i="1"/>
  <c r="AW24" i="1" s="1"/>
  <c r="AV40" i="1"/>
  <c r="AW40" i="1" s="1"/>
  <c r="AV56" i="1"/>
  <c r="AW56" i="1" s="1"/>
  <c r="AV72" i="1"/>
  <c r="AW72" i="1" s="1"/>
  <c r="AV88" i="1"/>
  <c r="AW88" i="1" s="1"/>
  <c r="AV104" i="1"/>
  <c r="AW104" i="1" s="1"/>
  <c r="AV123" i="1"/>
  <c r="AW123" i="1" s="1"/>
  <c r="AV15" i="1"/>
  <c r="AW15" i="1" s="1"/>
  <c r="AV59" i="1"/>
  <c r="AW59" i="1" s="1"/>
  <c r="AV95" i="1"/>
  <c r="AW95" i="1" s="1"/>
  <c r="AV6" i="1"/>
  <c r="AW6" i="1" s="1"/>
  <c r="AV22" i="1"/>
  <c r="AW22" i="1" s="1"/>
  <c r="AV38" i="1"/>
  <c r="AW38" i="1" s="1"/>
  <c r="AV54" i="1"/>
  <c r="AW54" i="1" s="1"/>
  <c r="AV127" i="1"/>
  <c r="AW127" i="1" s="1"/>
  <c r="AV83" i="1"/>
  <c r="AW83" i="1" s="1"/>
  <c r="AV128" i="1"/>
  <c r="AW128" i="1" s="1"/>
  <c r="C133" i="1"/>
  <c r="K130" i="1"/>
  <c r="L130" i="1" s="1"/>
  <c r="AV3" i="1"/>
  <c r="AV130" i="1" l="1"/>
  <c r="AW3" i="1"/>
  <c r="AW130" i="1" s="1"/>
</calcChain>
</file>

<file path=xl/sharedStrings.xml><?xml version="1.0" encoding="utf-8"?>
<sst xmlns="http://schemas.openxmlformats.org/spreadsheetml/2006/main" count="1046" uniqueCount="194">
  <si>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</si>
  <si>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</si>
  <si>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</si>
  <si>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</si>
  <si>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</si>
  <si>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</si>
  <si>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</si>
  <si>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</si>
  <si>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</si>
  <si>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</si>
  <si>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</si>
  <si>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</si>
  <si>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</si>
  <si>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</si>
  <si>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</si>
  <si>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</si>
  <si>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</si>
  <si>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</si>
  <si>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</si>
  <si>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</si>
  <si>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</si>
  <si>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</si>
  <si>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</si>
  <si>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</si>
  <si>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</si>
  <si>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</si>
  <si>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</si>
  <si>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</si>
  <si>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</si>
  <si>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</si>
  <si>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</si>
  <si>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</si>
  <si>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</si>
  <si>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</si>
  <si>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</si>
  <si>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</si>
  <si>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</si>
  <si>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</si>
  <si>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</si>
  <si>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</si>
  <si>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</si>
  <si>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</si>
  <si>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</si>
  <si>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</si>
  <si>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</si>
  <si>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</si>
  <si>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</si>
  <si>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</si>
  <si>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</si>
  <si>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</si>
  <si>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</si>
  <si>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</si>
  <si>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</si>
  <si>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</si>
  <si>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</si>
  <si>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</si>
  <si>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</si>
  <si>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</si>
  <si>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18-015-0100</t>
  </si>
  <si>
    <t>JENSEN/BRUCE A &amp; MARTHA J/TSTE - BRUCE TRUST   MARTHA TRUST</t>
  </si>
  <si>
    <t>28551 COUNTY RD 6</t>
  </si>
  <si>
    <t>NESE</t>
  </si>
  <si>
    <t>15</t>
  </si>
  <si>
    <t>107</t>
  </si>
  <si>
    <t>038</t>
  </si>
  <si>
    <t>SENE</t>
  </si>
  <si>
    <t>NENE</t>
  </si>
  <si>
    <t>NWNE</t>
  </si>
  <si>
    <t>SENW</t>
  </si>
  <si>
    <t>NESW</t>
  </si>
  <si>
    <t>NWSE</t>
  </si>
  <si>
    <t>SWNE</t>
  </si>
  <si>
    <t>18-015-0101</t>
  </si>
  <si>
    <t>18-015-0200</t>
  </si>
  <si>
    <t>BERG/BRIAN/IRREVOCABLE TRUST - BRIAN &amp; JEAN BERG</t>
  </si>
  <si>
    <t>33811 280TH ST</t>
  </si>
  <si>
    <t>NENW</t>
  </si>
  <si>
    <t>18-015-0201</t>
  </si>
  <si>
    <t>BERG/BRUCE L/FAMILY TRUST &amp; - BONNIE KIRCHNER IRREVOC TRUST</t>
  </si>
  <si>
    <t>33917 240TH STREET</t>
  </si>
  <si>
    <t>18-015-0300</t>
  </si>
  <si>
    <t>ERICKSON/JACOB B</t>
  </si>
  <si>
    <t>27846 COUNTY ROAD 5</t>
  </si>
  <si>
    <t>SWSW</t>
  </si>
  <si>
    <t>NWSW</t>
  </si>
  <si>
    <t>SWNW</t>
  </si>
  <si>
    <t>SESW</t>
  </si>
  <si>
    <t>18-015-0400</t>
  </si>
  <si>
    <t>NWNW</t>
  </si>
  <si>
    <t>18-015-0500</t>
  </si>
  <si>
    <t>MAURER/RICHARD J &amp; KIMBERLY R</t>
  </si>
  <si>
    <t>25501 SARATOGA AVE</t>
  </si>
  <si>
    <t>18-015-0501</t>
  </si>
  <si>
    <t>MAURER/RONALD P &amp; MONICA K - LIVING TRUST</t>
  </si>
  <si>
    <t>642 S SHORE DR</t>
  </si>
  <si>
    <t>18-015-0600</t>
  </si>
  <si>
    <t>BYERS/DUANE &amp; LORA</t>
  </si>
  <si>
    <t>35190 280TH ST</t>
  </si>
  <si>
    <t>SESE</t>
  </si>
  <si>
    <t>SWSE</t>
  </si>
  <si>
    <t>18-015-0700</t>
  </si>
  <si>
    <t>LARSON/ELDON,SHARYL/&amp; JULIE - KELLEN</t>
  </si>
  <si>
    <t>703 N BALTIMORE AVE</t>
  </si>
  <si>
    <t>18-015-0800</t>
  </si>
  <si>
    <t>ERICKSON/RUTH ANN/LE</t>
  </si>
  <si>
    <t>28290 COUNTY ROAD 5</t>
  </si>
  <si>
    <t>18-016-0100</t>
  </si>
  <si>
    <t>VAUPEL/BRIAN J &amp; CONNIE J</t>
  </si>
  <si>
    <t>36706 290TH ST</t>
  </si>
  <si>
    <t>16</t>
  </si>
  <si>
    <t>18-016-0200</t>
  </si>
  <si>
    <t>BERG/BRADLEY</t>
  </si>
  <si>
    <t>32324 COUNTY RD 55</t>
  </si>
  <si>
    <t>18-016-0300</t>
  </si>
  <si>
    <t>QUADE/ASHTON</t>
  </si>
  <si>
    <t>31488 350TH AVE</t>
  </si>
  <si>
    <t>18-016-0301</t>
  </si>
  <si>
    <t>VICKERMAN/COREY</t>
  </si>
  <si>
    <t>28497 340TH AVE</t>
  </si>
  <si>
    <t>18-016-0600</t>
  </si>
  <si>
    <t>ERICKSON/TROY-TAMARA F/TSTEES - BETTE JO ERICKSON TRUST</t>
  </si>
  <si>
    <t>27487 COUNTY RD 5</t>
  </si>
  <si>
    <t>18-016-0700</t>
  </si>
  <si>
    <t>18-016-0701</t>
  </si>
  <si>
    <t>PARRIE/BRIAN &amp; CHELSEY</t>
  </si>
  <si>
    <t>30 EDGEWATER RD</t>
  </si>
  <si>
    <t>18-016-0800</t>
  </si>
  <si>
    <t>BERGS/LINDA/&amp; SUSAN LARSON</t>
  </si>
  <si>
    <t>402 FIELDCREST LN</t>
  </si>
  <si>
    <t>18-016-0801</t>
  </si>
  <si>
    <t>18-021-0100</t>
  </si>
  <si>
    <t>21</t>
  </si>
  <si>
    <t>18-021-0300</t>
  </si>
  <si>
    <t>ANDERSON/DEAN</t>
  </si>
  <si>
    <t>1776 13TH AVE W</t>
  </si>
  <si>
    <t>18-021-0301</t>
  </si>
  <si>
    <t>JANS/STEVEN K &amp; BRENDA J</t>
  </si>
  <si>
    <t>2664 121ST ST</t>
  </si>
  <si>
    <t>18-021-0400</t>
  </si>
  <si>
    <t>CASTOR/WARREN D</t>
  </si>
  <si>
    <t>29713 340TH AVENUE</t>
  </si>
  <si>
    <t>18-021-0401</t>
  </si>
  <si>
    <t>18-021-0500</t>
  </si>
  <si>
    <t>JORGENSON/JAMES A</t>
  </si>
  <si>
    <t>30390 340TH AVE</t>
  </si>
  <si>
    <t>18-021-0600</t>
  </si>
  <si>
    <t>JANS/JORDIS/ETAL/TRUSTEES - KENNETH TRUST  JORDIS TRUST</t>
  </si>
  <si>
    <t>2664 121 ST</t>
  </si>
  <si>
    <t>18-021-0700</t>
  </si>
  <si>
    <t>JORGENSON/DAVID L</t>
  </si>
  <si>
    <t>32824 COUNTY RD 30</t>
  </si>
  <si>
    <t>18-022-0101</t>
  </si>
  <si>
    <t>KRICK/DUSTIN</t>
  </si>
  <si>
    <t>31794 COUNTY ROAD 66</t>
  </si>
  <si>
    <t>22</t>
  </si>
  <si>
    <t>18-022-0200</t>
  </si>
  <si>
    <t>MADSON LIV TRUST/RUEBEN/&amp; - MARCELLA M MADSON LIV TRUST</t>
  </si>
  <si>
    <t>35527 COUNTY RD 53</t>
  </si>
  <si>
    <t>18-022-0300</t>
  </si>
  <si>
    <t>TRI-M FARMS INC</t>
  </si>
  <si>
    <t>18-022-0301</t>
  </si>
  <si>
    <t>18-022-0400</t>
  </si>
  <si>
    <t>18-022-0401</t>
  </si>
  <si>
    <t>ANDERSON/LARRY D &amp; CARRIE</t>
  </si>
  <si>
    <t>29124 340TH AVENUE</t>
  </si>
  <si>
    <t>18-022-0600</t>
  </si>
  <si>
    <t>18-027-0200</t>
  </si>
  <si>
    <t>JORGENSON/JAMES A &amp; NIKKI J</t>
  </si>
  <si>
    <t>27</t>
  </si>
  <si>
    <t>18-027-0301</t>
  </si>
  <si>
    <t>18-027-0400</t>
  </si>
  <si>
    <t>18-028-0101</t>
  </si>
  <si>
    <t>28</t>
  </si>
  <si>
    <t>CSAH 30</t>
  </si>
  <si>
    <t>TOTAL WATERSHED ACRES:</t>
  </si>
  <si>
    <t>COTTONWOOD CO RDS</t>
  </si>
  <si>
    <t xml:space="preserve"> WESTBROOK TWP RDS</t>
  </si>
  <si>
    <t>WALNUT GROVE MN 56180</t>
  </si>
  <si>
    <t>WESTBROOK MN 56183</t>
  </si>
  <si>
    <t>WESTBROOK MN 56183-2032</t>
  </si>
  <si>
    <t>MORGAN MN 56266</t>
  </si>
  <si>
    <t>WINDOM MN 56101</t>
  </si>
  <si>
    <t>FULDA MN 56131</t>
  </si>
  <si>
    <t>STORDEN MN 56174-2060</t>
  </si>
  <si>
    <t>REVERE MN 56166</t>
  </si>
  <si>
    <t>SLAYTON MN 56172</t>
  </si>
  <si>
    <t>SARTELL MN 56377-1277</t>
  </si>
  <si>
    <t>SHAKOPEE MN 55379-2129</t>
  </si>
  <si>
    <t>290TH ST</t>
  </si>
  <si>
    <t>340TH AVE</t>
  </si>
  <si>
    <t>COTTONWOOD COUNTY HWY DEPT. 46705 COUNTY RD 15</t>
  </si>
  <si>
    <t>WINDOM, MN 56101</t>
  </si>
  <si>
    <t>DAVID VAN LOH 29754 340TH AVE</t>
  </si>
  <si>
    <t>WESTBROOK, MN 56183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</si>
</sst>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33"/>
  <sheetViews>
    <sheetView tabSelected="1" workbookViewId="0">
      <pane xSplit="2" ySplit="2" topLeftCell="C109" activePane="bottomRight" state="frozen"/>
      <selection pane="topRight" activeCell="C1" sqref="C1"/>
      <selection pane="bottomLeft" activeCell="A3" sqref="A3"/>
      <selection pane="bottomRight" activeCell="D132" sqref="D132"/>
    </sheetView>
  </sheetViews>
  <sheetFormatPr defaultRowHeight="15" x14ac:dyDescent="0.25"/>
  <cols>
    <col min="1" max="1" width="18" style="1" customWidth="1"/>
    <col min="2" max="2" width="54.42578125" style="1" customWidth="1"/>
    <col min="3" max="3" width="46.85546875" style="1" bestFit="1" customWidth="1"/>
    <col min="4" max="4" width="25.7109375" style="1" customWidth="1"/>
    <col min="5" max="5" width="20.7109375" style="1" customWidth="1"/>
    <col min="6" max="8" width="9.7109375" style="1" customWidth="1"/>
    <col min="9" max="10" width="17.7109375" style="2" customWidth="1"/>
    <col min="11" max="12" width="17.7109375" style="2" hidden="1" customWidth="1"/>
    <col min="13" max="14" width="17.7109375" style="2" customWidth="1"/>
    <col min="15" max="15" width="20.7109375" style="3" hidden="1" customWidth="1"/>
    <col min="16" max="16" width="13.7109375" style="4" customWidth="1"/>
    <col min="17" max="17" width="13.7109375" style="5" customWidth="1"/>
    <col min="18" max="18" width="13.7109375" style="6" customWidth="1"/>
    <col min="19" max="19" width="13.7109375" style="5" customWidth="1"/>
    <col min="20" max="20" width="13.7109375" style="7" customWidth="1"/>
    <col min="21" max="21" width="13.7109375" style="5" customWidth="1"/>
    <col min="22" max="22" width="13.7109375" style="8" customWidth="1"/>
    <col min="23" max="23" width="13.7109375" style="5" customWidth="1"/>
    <col min="24" max="24" width="17.7109375" style="2" hidden="1" customWidth="1"/>
    <col min="25" max="25" width="17.7109375" style="5" hidden="1" customWidth="1"/>
    <col min="26" max="26" width="17.7109375" style="2" hidden="1" customWidth="1"/>
    <col min="27" max="27" width="17.7109375" style="5" hidden="1" customWidth="1"/>
    <col min="28" max="28" width="17.7109375" style="9" customWidth="1"/>
    <col min="29" max="29" width="17.7109375" style="5" customWidth="1"/>
    <col min="30" max="30" width="17.7109375" style="10" hidden="1" customWidth="1"/>
    <col min="31" max="31" width="17.7109375" style="5" hidden="1" customWidth="1"/>
    <col min="32" max="33" width="17.7109375" style="2" hidden="1" customWidth="1"/>
    <col min="34" max="34" width="17.7109375" style="5" hidden="1" customWidth="1"/>
    <col min="35" max="35" width="17.7109375" style="9" customWidth="1"/>
    <col min="36" max="36" width="17.7109375" style="5" customWidth="1"/>
    <col min="37" max="37" width="19.7109375" style="2" hidden="1" customWidth="1"/>
    <col min="38" max="38" width="19.7109375" style="5" hidden="1" customWidth="1"/>
    <col min="39" max="39" width="17.7109375" style="3" hidden="1" customWidth="1"/>
    <col min="40" max="40" width="17.7109375" style="5" hidden="1" customWidth="1"/>
    <col min="41" max="41" width="17.7109375" style="3" customWidth="1"/>
    <col min="42" max="42" width="17.7109375" style="5" customWidth="1"/>
    <col min="43" max="43" width="17.7109375" style="2" customWidth="1"/>
    <col min="44" max="44" width="17.7109375" style="5" hidden="1" customWidth="1"/>
    <col min="45" max="46" width="17.7109375" style="2" customWidth="1"/>
    <col min="47" max="47" width="17.7109375" style="5" customWidth="1"/>
    <col min="48" max="48" width="17.7109375" style="11" customWidth="1"/>
    <col min="49" max="49" width="17.7109375" style="5" customWidth="1"/>
    <col min="50" max="50" width="13.7109375" style="12" hidden="1" customWidth="1"/>
    <col min="51" max="51" width="13.7109375" style="5" hidden="1" customWidth="1"/>
    <col min="52" max="52" width="13.7109375" style="13" hidden="1" customWidth="1"/>
    <col min="53" max="53" width="13.7109375" style="5" hidden="1" customWidth="1"/>
    <col min="54" max="54" width="13.7109375" style="14" hidden="1" customWidth="1"/>
    <col min="55" max="55" width="13.7109375" style="5" hidden="1" customWidth="1"/>
    <col min="56" max="56" width="13.7109375" style="15" hidden="1" customWidth="1"/>
    <col min="57" max="57" width="13.7109375" style="5" hidden="1" customWidth="1"/>
    <col min="58" max="58" width="13.7109375" style="2" hidden="1" customWidth="1"/>
    <col min="59" max="59" width="13.7109375" style="5" hidden="1" customWidth="1"/>
  </cols>
  <sheetData>
    <row r="1" spans="1:59" x14ac:dyDescent="0.25">
      <c r="AN1" s="5">
        <v>0</v>
      </c>
      <c r="AP1" s="5">
        <v>10247</v>
      </c>
      <c r="AR1" s="5">
        <v>0</v>
      </c>
      <c r="AW1" s="5" t="s">
        <v>0</v>
      </c>
    </row>
    <row r="2" spans="1:59" ht="68.099999999999994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/>
      <c r="L2" s="16"/>
      <c r="M2" s="16" t="s">
        <v>11</v>
      </c>
      <c r="N2" s="16" t="s">
        <v>12</v>
      </c>
      <c r="O2" s="17" t="s">
        <v>13</v>
      </c>
      <c r="P2" s="18" t="s">
        <v>14</v>
      </c>
      <c r="Q2" s="16" t="s">
        <v>15</v>
      </c>
      <c r="R2" s="19" t="s">
        <v>16</v>
      </c>
      <c r="S2" s="16" t="s">
        <v>17</v>
      </c>
      <c r="T2" s="20" t="s">
        <v>18</v>
      </c>
      <c r="U2" s="16" t="s">
        <v>19</v>
      </c>
      <c r="V2" s="21" t="s">
        <v>20</v>
      </c>
      <c r="W2" s="16" t="s">
        <v>21</v>
      </c>
      <c r="X2" s="16" t="s">
        <v>22</v>
      </c>
      <c r="Y2" s="16" t="s">
        <v>23</v>
      </c>
      <c r="Z2" s="16" t="s">
        <v>24</v>
      </c>
      <c r="AA2" s="16" t="s">
        <v>25</v>
      </c>
      <c r="AB2" s="22" t="s">
        <v>26</v>
      </c>
      <c r="AC2" s="16" t="s">
        <v>27</v>
      </c>
      <c r="AD2" s="23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22" t="s">
        <v>33</v>
      </c>
      <c r="AJ2" s="16" t="s">
        <v>34</v>
      </c>
      <c r="AK2" s="16" t="s">
        <v>35</v>
      </c>
      <c r="AL2" s="16" t="s">
        <v>36</v>
      </c>
      <c r="AM2" s="17" t="s">
        <v>37</v>
      </c>
      <c r="AN2" s="16" t="s">
        <v>38</v>
      </c>
      <c r="AO2" s="17" t="s">
        <v>39</v>
      </c>
      <c r="AP2" s="16" t="s">
        <v>40</v>
      </c>
      <c r="AQ2" s="16" t="s">
        <v>41</v>
      </c>
      <c r="AR2" s="16" t="s">
        <v>42</v>
      </c>
      <c r="AS2" s="16" t="s">
        <v>43</v>
      </c>
      <c r="AT2" s="16" t="s">
        <v>44</v>
      </c>
      <c r="AU2" s="16" t="s">
        <v>45</v>
      </c>
      <c r="AV2" s="16" t="s">
        <v>46</v>
      </c>
      <c r="AW2" s="16" t="s">
        <v>47</v>
      </c>
      <c r="AX2" s="24" t="s">
        <v>48</v>
      </c>
      <c r="AY2" s="16" t="s">
        <v>49</v>
      </c>
      <c r="AZ2" s="25" t="s">
        <v>50</v>
      </c>
      <c r="BA2" s="16" t="s">
        <v>51</v>
      </c>
      <c r="BB2" s="26" t="s">
        <v>52</v>
      </c>
      <c r="BC2" s="16" t="s">
        <v>53</v>
      </c>
      <c r="BD2" s="27" t="s">
        <v>54</v>
      </c>
      <c r="BE2" s="16" t="s">
        <v>55</v>
      </c>
      <c r="BF2" s="16" t="s">
        <v>56</v>
      </c>
      <c r="BG2" s="16" t="s">
        <v>57</v>
      </c>
    </row>
    <row r="3" spans="1:59" x14ac:dyDescent="0.25">
      <c r="A3" s="1" t="s">
        <v>58</v>
      </c>
      <c r="B3" s="1" t="s">
        <v>59</v>
      </c>
      <c r="C3" s="1" t="s">
        <v>60</v>
      </c>
      <c r="D3" s="1" t="s">
        <v>178</v>
      </c>
      <c r="E3" s="1" t="s">
        <v>61</v>
      </c>
      <c r="F3" s="1" t="s">
        <v>62</v>
      </c>
      <c r="G3" s="1" t="s">
        <v>63</v>
      </c>
      <c r="H3" s="1" t="s">
        <v>64</v>
      </c>
      <c r="I3" s="2">
        <v>154.76</v>
      </c>
      <c r="J3" s="2">
        <v>27</v>
      </c>
      <c r="K3" s="2">
        <f>SUM(M3:N3)</f>
        <v>12.479999840259552</v>
      </c>
      <c r="L3" s="2" t="b">
        <f>IF(K3&gt;(J3+0.01),1)</f>
        <v>0</v>
      </c>
      <c r="M3" s="2">
        <f t="shared" ref="M3:M34" si="0">SUM(P3,R3,T3,V3,X3,Z3,AB3,AD3,AG3,AI3,AK3,AX3,AZ3,BB3,BD3,BF3)</f>
        <v>12.479999840259552</v>
      </c>
      <c r="N3" s="2">
        <f t="shared" ref="N3:N34" si="1">SUM(O3,AF3,AM3,AO3,AQ3,AS3,AT3)</f>
        <v>0</v>
      </c>
      <c r="T3" s="7">
        <v>11.49999988079071</v>
      </c>
      <c r="U3" s="5">
        <v>27643.80723023415</v>
      </c>
      <c r="V3" s="8">
        <v>0.97999995946884155</v>
      </c>
      <c r="W3" s="5">
        <v>738.30997014045715</v>
      </c>
      <c r="AN3" s="5" t="str">
        <f t="shared" ref="AN3:AN34" si="2">IF(AM3&gt;0,AM3*$AN$1,"")</f>
        <v/>
      </c>
      <c r="AP3" s="5" t="str">
        <f t="shared" ref="AP3:AP34" si="3">IF(AO3&gt;0,AO3*$AP$1,"")</f>
        <v/>
      </c>
      <c r="AR3" s="5" t="str">
        <f t="shared" ref="AR3:AR34" si="4">IF(AQ3&gt;0,AQ3*$AR$1,"")</f>
        <v/>
      </c>
      <c r="AU3" s="5">
        <f t="shared" ref="AU3:AU34" si="5">SUM(Q3,S3,U3,W3,Y3,AA3,AC3,AE3,AH3,AJ3,AL3,AY3,BA3,BC3,BE3,BG3)</f>
        <v>28382.117200374607</v>
      </c>
      <c r="AV3" s="11">
        <f t="shared" ref="AV3:AV34" si="6">(AU3/$AU$130)*100</f>
        <v>0.6474845276238711</v>
      </c>
      <c r="AW3" s="5">
        <f>(AV3/100)*$AW$1</f>
        <v>647.48452762387103</v>
      </c>
    </row>
    <row r="4" spans="1:59" x14ac:dyDescent="0.25">
      <c r="A4" s="1" t="s">
        <v>58</v>
      </c>
      <c r="B4" s="1" t="s">
        <v>59</v>
      </c>
      <c r="C4" s="1" t="s">
        <v>60</v>
      </c>
      <c r="D4" s="1" t="s">
        <v>178</v>
      </c>
      <c r="E4" s="1" t="s">
        <v>65</v>
      </c>
      <c r="F4" s="1" t="s">
        <v>62</v>
      </c>
      <c r="G4" s="1" t="s">
        <v>63</v>
      </c>
      <c r="H4" s="1" t="s">
        <v>64</v>
      </c>
      <c r="I4" s="2">
        <v>154.76</v>
      </c>
      <c r="J4" s="2">
        <v>38.28</v>
      </c>
      <c r="K4" s="2">
        <f t="shared" ref="K4:K67" si="7">SUM(M4:N4)</f>
        <v>19.139999501407146</v>
      </c>
      <c r="L4" s="2" t="b">
        <f t="shared" ref="L4:L67" si="8">IF(K4&gt;(J4+0.01),1)</f>
        <v>0</v>
      </c>
      <c r="M4" s="2">
        <f t="shared" si="0"/>
        <v>19.139999501407146</v>
      </c>
      <c r="N4" s="2">
        <f t="shared" si="1"/>
        <v>0</v>
      </c>
      <c r="R4" s="6">
        <v>10.909999847412109</v>
      </c>
      <c r="S4" s="5">
        <v>51604.299278259277</v>
      </c>
      <c r="T4" s="7">
        <v>8.1099996566772461</v>
      </c>
      <c r="U4" s="5">
        <v>21848.339075088501</v>
      </c>
      <c r="V4" s="8">
        <v>0.119999997317791</v>
      </c>
      <c r="W4" s="5">
        <v>96.959997832775116</v>
      </c>
      <c r="AN4" s="5" t="str">
        <f t="shared" si="2"/>
        <v/>
      </c>
      <c r="AP4" s="5" t="str">
        <f t="shared" si="3"/>
        <v/>
      </c>
      <c r="AR4" s="5" t="str">
        <f t="shared" si="4"/>
        <v/>
      </c>
      <c r="AU4" s="5">
        <f t="shared" si="5"/>
        <v>73549.598351180553</v>
      </c>
      <c r="AV4" s="11">
        <f t="shared" si="6"/>
        <v>1.6778955075525883</v>
      </c>
      <c r="AW4" s="5">
        <f t="shared" ref="AW4:AW67" si="9">(AV4/100)*$AW$1</f>
        <v>1677.8955075525882</v>
      </c>
    </row>
    <row r="5" spans="1:59" x14ac:dyDescent="0.25">
      <c r="A5" s="1" t="s">
        <v>58</v>
      </c>
      <c r="B5" s="1" t="s">
        <v>59</v>
      </c>
      <c r="C5" s="1" t="s">
        <v>60</v>
      </c>
      <c r="D5" s="1" t="s">
        <v>178</v>
      </c>
      <c r="E5" s="1" t="s">
        <v>66</v>
      </c>
      <c r="F5" s="1" t="s">
        <v>62</v>
      </c>
      <c r="G5" s="1" t="s">
        <v>63</v>
      </c>
      <c r="H5" s="1" t="s">
        <v>64</v>
      </c>
      <c r="I5" s="2">
        <v>154.76</v>
      </c>
      <c r="J5" s="2">
        <v>0.08</v>
      </c>
      <c r="K5" s="2">
        <f t="shared" si="7"/>
        <v>2.999999932944775E-2</v>
      </c>
      <c r="L5" s="2" t="b">
        <f t="shared" si="8"/>
        <v>0</v>
      </c>
      <c r="M5" s="2">
        <f t="shared" si="0"/>
        <v>2.999999932944775E-2</v>
      </c>
      <c r="N5" s="2">
        <f t="shared" si="1"/>
        <v>0</v>
      </c>
      <c r="R5" s="6">
        <v>2.999999932944775E-2</v>
      </c>
      <c r="S5" s="5">
        <v>141.89999682828781</v>
      </c>
      <c r="AN5" s="5" t="str">
        <f t="shared" si="2"/>
        <v/>
      </c>
      <c r="AP5" s="5" t="str">
        <f t="shared" si="3"/>
        <v/>
      </c>
      <c r="AR5" s="5" t="str">
        <f t="shared" si="4"/>
        <v/>
      </c>
      <c r="AU5" s="5">
        <f t="shared" si="5"/>
        <v>141.89999682828781</v>
      </c>
      <c r="AV5" s="11">
        <f t="shared" si="6"/>
        <v>3.237181066075651E-3</v>
      </c>
      <c r="AW5" s="5">
        <f t="shared" si="9"/>
        <v>3.2371810660756513</v>
      </c>
    </row>
    <row r="6" spans="1:59" x14ac:dyDescent="0.25">
      <c r="A6" s="1" t="s">
        <v>58</v>
      </c>
      <c r="B6" s="1" t="s">
        <v>59</v>
      </c>
      <c r="C6" s="1" t="s">
        <v>60</v>
      </c>
      <c r="D6" s="1" t="s">
        <v>178</v>
      </c>
      <c r="E6" s="1" t="s">
        <v>67</v>
      </c>
      <c r="F6" s="1" t="s">
        <v>62</v>
      </c>
      <c r="G6" s="1" t="s">
        <v>63</v>
      </c>
      <c r="H6" s="1" t="s">
        <v>64</v>
      </c>
      <c r="I6" s="2">
        <v>154.76</v>
      </c>
      <c r="J6" s="2">
        <v>0.08</v>
      </c>
      <c r="K6" s="2">
        <f t="shared" si="7"/>
        <v>8.9999999850988388E-2</v>
      </c>
      <c r="L6" s="2" t="b">
        <f t="shared" si="8"/>
        <v>0</v>
      </c>
      <c r="M6" s="2">
        <f t="shared" si="0"/>
        <v>8.9999999850988388E-2</v>
      </c>
      <c r="N6" s="2">
        <f t="shared" si="1"/>
        <v>0</v>
      </c>
      <c r="R6" s="6">
        <v>7.0000000298023224E-2</v>
      </c>
      <c r="S6" s="5">
        <v>248.32500105723739</v>
      </c>
      <c r="T6" s="7">
        <v>1.9999999552965161E-2</v>
      </c>
      <c r="U6" s="5">
        <v>47.144998946227133</v>
      </c>
      <c r="AN6" s="5" t="str">
        <f t="shared" si="2"/>
        <v/>
      </c>
      <c r="AP6" s="5" t="str">
        <f t="shared" si="3"/>
        <v/>
      </c>
      <c r="AR6" s="5" t="str">
        <f t="shared" si="4"/>
        <v/>
      </c>
      <c r="AU6" s="5">
        <f t="shared" si="5"/>
        <v>295.47000000346452</v>
      </c>
      <c r="AV6" s="11">
        <f t="shared" si="6"/>
        <v>6.7405913388569674E-3</v>
      </c>
      <c r="AW6" s="5">
        <f t="shared" si="9"/>
        <v>6.7405913388569676</v>
      </c>
    </row>
    <row r="7" spans="1:59" x14ac:dyDescent="0.25">
      <c r="A7" s="1" t="s">
        <v>58</v>
      </c>
      <c r="B7" s="1" t="s">
        <v>59</v>
      </c>
      <c r="C7" s="1" t="s">
        <v>60</v>
      </c>
      <c r="D7" s="1" t="s">
        <v>178</v>
      </c>
      <c r="E7" s="1" t="s">
        <v>68</v>
      </c>
      <c r="F7" s="1" t="s">
        <v>62</v>
      </c>
      <c r="G7" s="1" t="s">
        <v>63</v>
      </c>
      <c r="H7" s="1" t="s">
        <v>64</v>
      </c>
      <c r="I7" s="2">
        <v>154.76</v>
      </c>
      <c r="J7" s="2">
        <v>7.0000000000000007E-2</v>
      </c>
      <c r="K7" s="2">
        <f t="shared" si="7"/>
        <v>6.9999998435378075E-2</v>
      </c>
      <c r="L7" s="2" t="b">
        <f t="shared" si="8"/>
        <v>0</v>
      </c>
      <c r="M7" s="2">
        <f t="shared" si="0"/>
        <v>6.9999998435378075E-2</v>
      </c>
      <c r="N7" s="2">
        <f t="shared" si="1"/>
        <v>0</v>
      </c>
      <c r="P7" s="4">
        <v>2.999999932944775E-2</v>
      </c>
      <c r="Q7" s="5">
        <v>88.349998025223613</v>
      </c>
      <c r="R7" s="6">
        <v>3.9999999105930328E-2</v>
      </c>
      <c r="S7" s="5">
        <v>106.42499762121589</v>
      </c>
      <c r="AN7" s="5" t="str">
        <f t="shared" si="2"/>
        <v/>
      </c>
      <c r="AP7" s="5" t="str">
        <f t="shared" si="3"/>
        <v/>
      </c>
      <c r="AR7" s="5" t="str">
        <f t="shared" si="4"/>
        <v/>
      </c>
      <c r="AU7" s="5">
        <f t="shared" si="5"/>
        <v>194.77499564643949</v>
      </c>
      <c r="AV7" s="11">
        <f t="shared" si="6"/>
        <v>4.4434245394283662E-3</v>
      </c>
      <c r="AW7" s="5">
        <f t="shared" si="9"/>
        <v>4.4434245394283662</v>
      </c>
    </row>
    <row r="8" spans="1:59" x14ac:dyDescent="0.25">
      <c r="A8" s="1" t="s">
        <v>58</v>
      </c>
      <c r="B8" s="1" t="s">
        <v>59</v>
      </c>
      <c r="C8" s="1" t="s">
        <v>60</v>
      </c>
      <c r="D8" s="1" t="s">
        <v>178</v>
      </c>
      <c r="E8" s="1" t="s">
        <v>69</v>
      </c>
      <c r="F8" s="1" t="s">
        <v>62</v>
      </c>
      <c r="G8" s="1" t="s">
        <v>63</v>
      </c>
      <c r="H8" s="1" t="s">
        <v>64</v>
      </c>
      <c r="I8" s="2">
        <v>154.76</v>
      </c>
      <c r="J8" s="2">
        <v>5.52</v>
      </c>
      <c r="K8" s="2">
        <f t="shared" si="7"/>
        <v>5.5100001189857721</v>
      </c>
      <c r="L8" s="2" t="b">
        <f t="shared" si="8"/>
        <v>0</v>
      </c>
      <c r="M8" s="2">
        <f t="shared" si="0"/>
        <v>5.5100001189857721</v>
      </c>
      <c r="N8" s="2">
        <f t="shared" si="1"/>
        <v>0</v>
      </c>
      <c r="P8" s="4">
        <v>3.9400000665336852</v>
      </c>
      <c r="Q8" s="5">
        <v>20283.687843391672</v>
      </c>
      <c r="R8" s="6">
        <v>1.570000052452087</v>
      </c>
      <c r="S8" s="5">
        <v>6497.8377170860767</v>
      </c>
      <c r="AN8" s="5" t="str">
        <f t="shared" si="2"/>
        <v/>
      </c>
      <c r="AP8" s="5" t="str">
        <f t="shared" si="3"/>
        <v/>
      </c>
      <c r="AR8" s="5" t="str">
        <f t="shared" si="4"/>
        <v/>
      </c>
      <c r="AU8" s="5">
        <f t="shared" si="5"/>
        <v>26781.525560477749</v>
      </c>
      <c r="AV8" s="11">
        <f t="shared" si="6"/>
        <v>0.61097004512206343</v>
      </c>
      <c r="AW8" s="5">
        <f t="shared" si="9"/>
        <v>610.97004512206342</v>
      </c>
    </row>
    <row r="9" spans="1:59" x14ac:dyDescent="0.25">
      <c r="A9" s="1" t="s">
        <v>58</v>
      </c>
      <c r="B9" s="1" t="s">
        <v>59</v>
      </c>
      <c r="C9" s="1" t="s">
        <v>60</v>
      </c>
      <c r="D9" s="1" t="s">
        <v>178</v>
      </c>
      <c r="E9" s="1" t="s">
        <v>70</v>
      </c>
      <c r="F9" s="1" t="s">
        <v>62</v>
      </c>
      <c r="G9" s="1" t="s">
        <v>63</v>
      </c>
      <c r="H9" s="1" t="s">
        <v>64</v>
      </c>
      <c r="I9" s="2">
        <v>154.76</v>
      </c>
      <c r="J9" s="2">
        <v>38.61</v>
      </c>
      <c r="K9" s="2">
        <f t="shared" si="7"/>
        <v>38.610000610351563</v>
      </c>
      <c r="L9" s="2" t="b">
        <f t="shared" si="8"/>
        <v>0</v>
      </c>
      <c r="M9" s="2">
        <f t="shared" si="0"/>
        <v>38.610000610351563</v>
      </c>
      <c r="N9" s="2">
        <f t="shared" si="1"/>
        <v>0</v>
      </c>
      <c r="P9" s="4">
        <v>0.75</v>
      </c>
      <c r="Q9" s="5">
        <v>3865.3125</v>
      </c>
      <c r="R9" s="6">
        <v>17.860000610351559</v>
      </c>
      <c r="S9" s="5">
        <v>73918.077526092529</v>
      </c>
      <c r="T9" s="7">
        <v>20</v>
      </c>
      <c r="U9" s="5">
        <v>47145</v>
      </c>
      <c r="AN9" s="5" t="str">
        <f t="shared" si="2"/>
        <v/>
      </c>
      <c r="AP9" s="5" t="str">
        <f t="shared" si="3"/>
        <v/>
      </c>
      <c r="AR9" s="5" t="str">
        <f t="shared" si="4"/>
        <v/>
      </c>
      <c r="AU9" s="5">
        <f t="shared" si="5"/>
        <v>124928.39002609253</v>
      </c>
      <c r="AV9" s="11">
        <f t="shared" si="6"/>
        <v>2.8500058340181762</v>
      </c>
      <c r="AW9" s="5">
        <f t="shared" si="9"/>
        <v>2850.0058340181763</v>
      </c>
    </row>
    <row r="10" spans="1:59" x14ac:dyDescent="0.25">
      <c r="A10" s="1" t="s">
        <v>58</v>
      </c>
      <c r="B10" s="1" t="s">
        <v>59</v>
      </c>
      <c r="C10" s="1" t="s">
        <v>60</v>
      </c>
      <c r="D10" s="1" t="s">
        <v>178</v>
      </c>
      <c r="E10" s="1" t="s">
        <v>71</v>
      </c>
      <c r="F10" s="1" t="s">
        <v>62</v>
      </c>
      <c r="G10" s="1" t="s">
        <v>63</v>
      </c>
      <c r="H10" s="1" t="s">
        <v>64</v>
      </c>
      <c r="I10" s="2">
        <v>154.76</v>
      </c>
      <c r="J10" s="2">
        <v>39.5</v>
      </c>
      <c r="K10" s="2">
        <f t="shared" si="7"/>
        <v>39.500000283122056</v>
      </c>
      <c r="L10" s="2" t="b">
        <f t="shared" si="8"/>
        <v>0</v>
      </c>
      <c r="M10" s="2">
        <f t="shared" si="0"/>
        <v>39.500000283122056</v>
      </c>
      <c r="N10" s="2">
        <f t="shared" si="1"/>
        <v>0</v>
      </c>
      <c r="P10" s="4">
        <v>0.99999998509883881</v>
      </c>
      <c r="Q10" s="5">
        <v>4056.7374161817129</v>
      </c>
      <c r="R10" s="6">
        <v>23.920000374317169</v>
      </c>
      <c r="S10" s="5">
        <v>92861.726516783237</v>
      </c>
      <c r="T10" s="7">
        <v>14.579999923706049</v>
      </c>
      <c r="U10" s="5">
        <v>36712.48483300209</v>
      </c>
      <c r="AN10" s="5" t="str">
        <f t="shared" si="2"/>
        <v/>
      </c>
      <c r="AP10" s="5" t="str">
        <f t="shared" si="3"/>
        <v/>
      </c>
      <c r="AR10" s="5" t="str">
        <f t="shared" si="4"/>
        <v/>
      </c>
      <c r="AU10" s="5">
        <f t="shared" si="5"/>
        <v>133630.94876596704</v>
      </c>
      <c r="AV10" s="11">
        <f t="shared" si="6"/>
        <v>3.0485383147004939</v>
      </c>
      <c r="AW10" s="5">
        <f t="shared" si="9"/>
        <v>3048.5383147004936</v>
      </c>
    </row>
    <row r="11" spans="1:59" x14ac:dyDescent="0.25">
      <c r="A11" s="1" t="s">
        <v>72</v>
      </c>
      <c r="B11" s="1" t="s">
        <v>59</v>
      </c>
      <c r="C11" s="1" t="s">
        <v>60</v>
      </c>
      <c r="D11" s="1" t="s">
        <v>178</v>
      </c>
      <c r="E11" s="1" t="s">
        <v>61</v>
      </c>
      <c r="F11" s="1" t="s">
        <v>62</v>
      </c>
      <c r="G11" s="1" t="s">
        <v>63</v>
      </c>
      <c r="H11" s="1" t="s">
        <v>64</v>
      </c>
      <c r="I11" s="2">
        <v>12.59</v>
      </c>
      <c r="J11" s="2">
        <v>11.04</v>
      </c>
      <c r="K11" s="2">
        <f t="shared" si="7"/>
        <v>5.5699999351054421</v>
      </c>
      <c r="L11" s="2" t="b">
        <f t="shared" si="8"/>
        <v>0</v>
      </c>
      <c r="M11" s="2">
        <f t="shared" si="0"/>
        <v>3.4099999684840432</v>
      </c>
      <c r="N11" s="2">
        <f t="shared" si="1"/>
        <v>2.1599999666213989</v>
      </c>
      <c r="T11" s="7">
        <v>1.4000000040978191</v>
      </c>
      <c r="U11" s="5">
        <v>3310.2525094337761</v>
      </c>
      <c r="V11" s="8">
        <v>0.46000000834465032</v>
      </c>
      <c r="W11" s="5">
        <v>325.22000589966768</v>
      </c>
      <c r="AB11" s="9">
        <v>1.549999956041574</v>
      </c>
      <c r="AC11" s="5">
        <v>420.18261281810697</v>
      </c>
      <c r="AN11" s="5" t="str">
        <f t="shared" si="2"/>
        <v/>
      </c>
      <c r="AP11" s="5" t="str">
        <f t="shared" si="3"/>
        <v/>
      </c>
      <c r="AR11" s="5" t="str">
        <f t="shared" si="4"/>
        <v/>
      </c>
      <c r="AT11" s="2">
        <v>2.1599999666213989</v>
      </c>
      <c r="AU11" s="5">
        <f t="shared" si="5"/>
        <v>4055.6551281515508</v>
      </c>
      <c r="AV11" s="11">
        <f t="shared" si="6"/>
        <v>9.2522130266655317E-2</v>
      </c>
      <c r="AW11" s="5">
        <f t="shared" si="9"/>
        <v>92.522130266655324</v>
      </c>
    </row>
    <row r="12" spans="1:59" x14ac:dyDescent="0.25">
      <c r="A12" s="1" t="s">
        <v>72</v>
      </c>
      <c r="B12" s="1" t="s">
        <v>59</v>
      </c>
      <c r="C12" s="1" t="s">
        <v>60</v>
      </c>
      <c r="D12" s="1" t="s">
        <v>178</v>
      </c>
      <c r="E12" s="1" t="s">
        <v>65</v>
      </c>
      <c r="F12" s="1" t="s">
        <v>62</v>
      </c>
      <c r="G12" s="1" t="s">
        <v>63</v>
      </c>
      <c r="H12" s="1" t="s">
        <v>64</v>
      </c>
      <c r="I12" s="2">
        <v>12.59</v>
      </c>
      <c r="J12" s="2">
        <v>1.28</v>
      </c>
      <c r="K12" s="2">
        <f t="shared" si="7"/>
        <v>0.85999998264014721</v>
      </c>
      <c r="L12" s="2" t="b">
        <f t="shared" si="8"/>
        <v>0</v>
      </c>
      <c r="M12" s="2">
        <f t="shared" si="0"/>
        <v>2.9999999329447743E-2</v>
      </c>
      <c r="N12" s="2">
        <f t="shared" si="1"/>
        <v>0.82999998331069946</v>
      </c>
      <c r="T12" s="7">
        <v>1.9999999552965161E-2</v>
      </c>
      <c r="U12" s="5">
        <v>53.879998795688152</v>
      </c>
      <c r="V12" s="8">
        <v>9.9999997764825821E-3</v>
      </c>
      <c r="W12" s="5">
        <v>8.0799998193979263</v>
      </c>
      <c r="AN12" s="5" t="str">
        <f t="shared" si="2"/>
        <v/>
      </c>
      <c r="AP12" s="5" t="str">
        <f t="shared" si="3"/>
        <v/>
      </c>
      <c r="AR12" s="5" t="str">
        <f t="shared" si="4"/>
        <v/>
      </c>
      <c r="AT12" s="2">
        <v>0.82999998331069946</v>
      </c>
      <c r="AU12" s="5">
        <f t="shared" si="5"/>
        <v>61.959998615086079</v>
      </c>
      <c r="AV12" s="11">
        <f t="shared" si="6"/>
        <v>1.4135006261736956E-3</v>
      </c>
      <c r="AW12" s="5">
        <f t="shared" si="9"/>
        <v>1.4135006261736955</v>
      </c>
    </row>
    <row r="13" spans="1:59" x14ac:dyDescent="0.25">
      <c r="A13" s="1" t="s">
        <v>73</v>
      </c>
      <c r="B13" s="1" t="s">
        <v>74</v>
      </c>
      <c r="C13" s="1" t="s">
        <v>75</v>
      </c>
      <c r="D13" s="1" t="s">
        <v>178</v>
      </c>
      <c r="E13" s="1" t="s">
        <v>67</v>
      </c>
      <c r="F13" s="1" t="s">
        <v>62</v>
      </c>
      <c r="G13" s="1" t="s">
        <v>63</v>
      </c>
      <c r="H13" s="1" t="s">
        <v>64</v>
      </c>
      <c r="I13" s="2">
        <v>26.67</v>
      </c>
      <c r="J13" s="2">
        <v>25.51</v>
      </c>
      <c r="K13" s="2">
        <f t="shared" si="7"/>
        <v>9.7000002413988113</v>
      </c>
      <c r="L13" s="2" t="b">
        <f t="shared" si="8"/>
        <v>0</v>
      </c>
      <c r="M13" s="2">
        <f t="shared" si="0"/>
        <v>9.4900002479553223</v>
      </c>
      <c r="N13" s="2">
        <f t="shared" si="1"/>
        <v>0.2099999934434891</v>
      </c>
      <c r="R13" s="6">
        <v>6.4000002145767212</v>
      </c>
      <c r="S13" s="5">
        <v>21131.27571046352</v>
      </c>
      <c r="T13" s="7">
        <v>2.4600000381469731</v>
      </c>
      <c r="U13" s="5">
        <v>4041.000080287457</v>
      </c>
      <c r="V13" s="8">
        <v>0.62999999523162842</v>
      </c>
      <c r="W13" s="5">
        <v>349.45999783277512</v>
      </c>
      <c r="AN13" s="5" t="str">
        <f t="shared" si="2"/>
        <v/>
      </c>
      <c r="AP13" s="5" t="str">
        <f t="shared" si="3"/>
        <v/>
      </c>
      <c r="AR13" s="5" t="str">
        <f t="shared" si="4"/>
        <v/>
      </c>
      <c r="AT13" s="2">
        <v>0.2099999934434891</v>
      </c>
      <c r="AU13" s="5">
        <f t="shared" si="5"/>
        <v>25521.735788583752</v>
      </c>
      <c r="AV13" s="11">
        <f t="shared" si="6"/>
        <v>0.58223031511526169</v>
      </c>
      <c r="AW13" s="5">
        <f t="shared" si="9"/>
        <v>582.23031511526165</v>
      </c>
    </row>
    <row r="14" spans="1:59" x14ac:dyDescent="0.25">
      <c r="A14" s="1" t="s">
        <v>73</v>
      </c>
      <c r="B14" s="1" t="s">
        <v>74</v>
      </c>
      <c r="C14" s="1" t="s">
        <v>75</v>
      </c>
      <c r="D14" s="1" t="s">
        <v>178</v>
      </c>
      <c r="E14" s="1" t="s">
        <v>76</v>
      </c>
      <c r="F14" s="1" t="s">
        <v>62</v>
      </c>
      <c r="G14" s="1" t="s">
        <v>63</v>
      </c>
      <c r="H14" s="1" t="s">
        <v>64</v>
      </c>
      <c r="I14" s="2">
        <v>26.67</v>
      </c>
      <c r="J14" s="2">
        <v>0.06</v>
      </c>
      <c r="K14" s="2">
        <f t="shared" si="7"/>
        <v>1.9999999552965164E-2</v>
      </c>
      <c r="L14" s="2" t="b">
        <f t="shared" si="8"/>
        <v>0</v>
      </c>
      <c r="M14" s="2">
        <f t="shared" si="0"/>
        <v>1.9999999552965164E-2</v>
      </c>
      <c r="N14" s="2">
        <f t="shared" si="1"/>
        <v>0</v>
      </c>
      <c r="R14" s="6">
        <v>9.9999997764825821E-3</v>
      </c>
      <c r="S14" s="5">
        <v>23.64999947138131</v>
      </c>
      <c r="T14" s="7">
        <v>9.9999997764825821E-3</v>
      </c>
      <c r="U14" s="5">
        <v>13.46999969892204</v>
      </c>
      <c r="AN14" s="5" t="str">
        <f t="shared" si="2"/>
        <v/>
      </c>
      <c r="AP14" s="5" t="str">
        <f t="shared" si="3"/>
        <v/>
      </c>
      <c r="AR14" s="5" t="str">
        <f t="shared" si="4"/>
        <v/>
      </c>
      <c r="AU14" s="5">
        <f t="shared" si="5"/>
        <v>37.119999170303352</v>
      </c>
      <c r="AV14" s="11">
        <f t="shared" si="6"/>
        <v>8.4682284124544213E-4</v>
      </c>
      <c r="AW14" s="5">
        <f t="shared" si="9"/>
        <v>0.84682284124544216</v>
      </c>
    </row>
    <row r="15" spans="1:59" x14ac:dyDescent="0.25">
      <c r="A15" s="1" t="s">
        <v>77</v>
      </c>
      <c r="B15" s="1" t="s">
        <v>78</v>
      </c>
      <c r="C15" s="1" t="s">
        <v>79</v>
      </c>
      <c r="D15" s="1" t="s">
        <v>177</v>
      </c>
      <c r="E15" s="1" t="s">
        <v>66</v>
      </c>
      <c r="F15" s="1" t="s">
        <v>62</v>
      </c>
      <c r="G15" s="1" t="s">
        <v>63</v>
      </c>
      <c r="H15" s="1" t="s">
        <v>64</v>
      </c>
      <c r="I15" s="2">
        <v>53.33</v>
      </c>
      <c r="J15" s="2">
        <v>37.35</v>
      </c>
      <c r="K15" s="2">
        <f t="shared" si="7"/>
        <v>10.430000418797135</v>
      </c>
      <c r="L15" s="2" t="b">
        <f t="shared" si="8"/>
        <v>0</v>
      </c>
      <c r="M15" s="2">
        <f t="shared" si="0"/>
        <v>9.1200003921985626</v>
      </c>
      <c r="N15" s="2">
        <f t="shared" si="1"/>
        <v>1.3100000265985723</v>
      </c>
      <c r="R15" s="6">
        <v>8.8500003814697266</v>
      </c>
      <c r="S15" s="5">
        <v>41860.501804351807</v>
      </c>
      <c r="T15" s="7">
        <v>0.27000001072883612</v>
      </c>
      <c r="U15" s="5">
        <v>727.38002890348434</v>
      </c>
      <c r="AN15" s="5" t="str">
        <f t="shared" si="2"/>
        <v/>
      </c>
      <c r="AO15" s="3">
        <v>5.9999998658895493E-2</v>
      </c>
      <c r="AP15" s="5">
        <f t="shared" si="3"/>
        <v>614.81998625770211</v>
      </c>
      <c r="AQ15" s="2">
        <v>9.9999997764825821E-3</v>
      </c>
      <c r="AR15" s="5">
        <f t="shared" si="4"/>
        <v>0</v>
      </c>
      <c r="AS15" s="2">
        <v>1.9999999552965161E-2</v>
      </c>
      <c r="AT15" s="2">
        <v>1.220000028610229</v>
      </c>
      <c r="AU15" s="5">
        <f t="shared" si="5"/>
        <v>42587.881833255291</v>
      </c>
      <c r="AV15" s="11">
        <f t="shared" si="6"/>
        <v>0.97156228186326388</v>
      </c>
      <c r="AW15" s="5">
        <f t="shared" si="9"/>
        <v>971.56228186326393</v>
      </c>
    </row>
    <row r="16" spans="1:59" x14ac:dyDescent="0.25">
      <c r="A16" s="1" t="s">
        <v>77</v>
      </c>
      <c r="B16" s="1" t="s">
        <v>78</v>
      </c>
      <c r="C16" s="1" t="s">
        <v>79</v>
      </c>
      <c r="D16" s="1" t="s">
        <v>177</v>
      </c>
      <c r="E16" s="1" t="s">
        <v>67</v>
      </c>
      <c r="F16" s="1" t="s">
        <v>62</v>
      </c>
      <c r="G16" s="1" t="s">
        <v>63</v>
      </c>
      <c r="H16" s="1" t="s">
        <v>64</v>
      </c>
      <c r="I16" s="2">
        <v>53.33</v>
      </c>
      <c r="J16" s="2">
        <v>11.82</v>
      </c>
      <c r="K16" s="2">
        <f t="shared" si="7"/>
        <v>6.2300000563263902</v>
      </c>
      <c r="L16" s="2" t="b">
        <f t="shared" si="8"/>
        <v>0</v>
      </c>
      <c r="M16" s="2">
        <f t="shared" si="0"/>
        <v>2.5600000768899922</v>
      </c>
      <c r="N16" s="2">
        <f t="shared" si="1"/>
        <v>3.669999979436398</v>
      </c>
      <c r="R16" s="6">
        <v>2.0000000596046452</v>
      </c>
      <c r="S16" s="5">
        <v>8383.9252509176731</v>
      </c>
      <c r="T16" s="7">
        <v>0.56000001728534698</v>
      </c>
      <c r="U16" s="5">
        <v>1286.385037735105</v>
      </c>
      <c r="AN16" s="5" t="str">
        <f t="shared" si="2"/>
        <v/>
      </c>
      <c r="AO16" s="3">
        <v>7.9999998211860657E-2</v>
      </c>
      <c r="AP16" s="5">
        <f t="shared" si="3"/>
        <v>819.75998167693615</v>
      </c>
      <c r="AQ16" s="2">
        <v>0.30000001005828381</v>
      </c>
      <c r="AR16" s="5">
        <f t="shared" si="4"/>
        <v>0</v>
      </c>
      <c r="AS16" s="2">
        <v>0.62000001408159733</v>
      </c>
      <c r="AT16" s="2">
        <v>2.6699999570846562</v>
      </c>
      <c r="AU16" s="5">
        <f t="shared" si="5"/>
        <v>9670.3102886527777</v>
      </c>
      <c r="AV16" s="11">
        <f t="shared" si="6"/>
        <v>0.22060990887395682</v>
      </c>
      <c r="AW16" s="5">
        <f t="shared" si="9"/>
        <v>220.60990887395681</v>
      </c>
    </row>
    <row r="17" spans="1:49" x14ac:dyDescent="0.25">
      <c r="A17" s="1" t="s">
        <v>80</v>
      </c>
      <c r="B17" s="1" t="s">
        <v>81</v>
      </c>
      <c r="C17" s="1" t="s">
        <v>82</v>
      </c>
      <c r="D17" s="1" t="s">
        <v>179</v>
      </c>
      <c r="E17" s="1" t="s">
        <v>83</v>
      </c>
      <c r="F17" s="1" t="s">
        <v>62</v>
      </c>
      <c r="G17" s="1" t="s">
        <v>63</v>
      </c>
      <c r="H17" s="1" t="s">
        <v>64</v>
      </c>
      <c r="I17" s="2">
        <v>41.85</v>
      </c>
      <c r="J17" s="2">
        <v>0.16</v>
      </c>
      <c r="K17" s="2">
        <f t="shared" si="7"/>
        <v>0.15999999642372131</v>
      </c>
      <c r="L17" s="2" t="b">
        <f t="shared" si="8"/>
        <v>0</v>
      </c>
      <c r="M17" s="2">
        <f t="shared" si="0"/>
        <v>0.15999999642372131</v>
      </c>
      <c r="N17" s="2">
        <f t="shared" si="1"/>
        <v>0</v>
      </c>
      <c r="R17" s="6">
        <v>0.15999999642372131</v>
      </c>
      <c r="S17" s="5">
        <v>662.19998519867659</v>
      </c>
      <c r="AN17" s="5" t="str">
        <f t="shared" si="2"/>
        <v/>
      </c>
      <c r="AP17" s="5" t="str">
        <f t="shared" si="3"/>
        <v/>
      </c>
      <c r="AR17" s="5" t="str">
        <f t="shared" si="4"/>
        <v/>
      </c>
      <c r="AU17" s="5">
        <f t="shared" si="5"/>
        <v>662.19998519867659</v>
      </c>
      <c r="AV17" s="11">
        <f t="shared" si="6"/>
        <v>1.510684497501971E-2</v>
      </c>
      <c r="AW17" s="5">
        <f t="shared" si="9"/>
        <v>15.10684497501971</v>
      </c>
    </row>
    <row r="18" spans="1:49" x14ac:dyDescent="0.25">
      <c r="A18" s="1" t="s">
        <v>80</v>
      </c>
      <c r="B18" s="1" t="s">
        <v>81</v>
      </c>
      <c r="C18" s="1" t="s">
        <v>82</v>
      </c>
      <c r="D18" s="1" t="s">
        <v>179</v>
      </c>
      <c r="E18" s="1" t="s">
        <v>84</v>
      </c>
      <c r="F18" s="1" t="s">
        <v>62</v>
      </c>
      <c r="G18" s="1" t="s">
        <v>63</v>
      </c>
      <c r="H18" s="1" t="s">
        <v>64</v>
      </c>
      <c r="I18" s="2">
        <v>41.85</v>
      </c>
      <c r="J18" s="2">
        <v>39.15</v>
      </c>
      <c r="K18" s="2">
        <f t="shared" si="7"/>
        <v>39.150000242516391</v>
      </c>
      <c r="L18" s="2" t="b">
        <f t="shared" si="8"/>
        <v>0</v>
      </c>
      <c r="M18" s="2">
        <f t="shared" si="0"/>
        <v>39.150000242516391</v>
      </c>
      <c r="N18" s="2">
        <f t="shared" si="1"/>
        <v>0</v>
      </c>
      <c r="P18" s="4">
        <v>20.489999771118161</v>
      </c>
      <c r="Q18" s="5">
        <v>60343.049325942993</v>
      </c>
      <c r="R18" s="6">
        <v>18.660000471398231</v>
      </c>
      <c r="S18" s="5">
        <v>47483.288639041129</v>
      </c>
      <c r="AN18" s="5" t="str">
        <f t="shared" si="2"/>
        <v/>
      </c>
      <c r="AP18" s="5" t="str">
        <f t="shared" si="3"/>
        <v/>
      </c>
      <c r="AR18" s="5" t="str">
        <f t="shared" si="4"/>
        <v/>
      </c>
      <c r="AU18" s="5">
        <f t="shared" si="5"/>
        <v>107826.33796498412</v>
      </c>
      <c r="AV18" s="11">
        <f t="shared" si="6"/>
        <v>2.4598547391576608</v>
      </c>
      <c r="AW18" s="5">
        <f t="shared" si="9"/>
        <v>2459.8547391576608</v>
      </c>
    </row>
    <row r="19" spans="1:49" x14ac:dyDescent="0.25">
      <c r="A19" s="1" t="s">
        <v>80</v>
      </c>
      <c r="B19" s="1" t="s">
        <v>81</v>
      </c>
      <c r="C19" s="1" t="s">
        <v>82</v>
      </c>
      <c r="D19" s="1" t="s">
        <v>179</v>
      </c>
      <c r="E19" s="1" t="s">
        <v>85</v>
      </c>
      <c r="F19" s="1" t="s">
        <v>62</v>
      </c>
      <c r="G19" s="1" t="s">
        <v>63</v>
      </c>
      <c r="H19" s="1" t="s">
        <v>64</v>
      </c>
      <c r="I19" s="2">
        <v>41.85</v>
      </c>
      <c r="J19" s="2">
        <v>0.08</v>
      </c>
      <c r="K19" s="2">
        <f t="shared" si="7"/>
        <v>7.9999998211860657E-2</v>
      </c>
      <c r="L19" s="2" t="b">
        <f t="shared" si="8"/>
        <v>0</v>
      </c>
      <c r="M19" s="2">
        <f t="shared" si="0"/>
        <v>7.9999998211860657E-2</v>
      </c>
      <c r="N19" s="2">
        <f t="shared" si="1"/>
        <v>0</v>
      </c>
      <c r="P19" s="4">
        <v>1.9999999552965161E-2</v>
      </c>
      <c r="Q19" s="5">
        <v>58.899998683482409</v>
      </c>
      <c r="R19" s="6">
        <v>5.9999998658895493E-2</v>
      </c>
      <c r="S19" s="5">
        <v>141.89999682828781</v>
      </c>
      <c r="AN19" s="5" t="str">
        <f t="shared" si="2"/>
        <v/>
      </c>
      <c r="AP19" s="5" t="str">
        <f t="shared" si="3"/>
        <v/>
      </c>
      <c r="AR19" s="5" t="str">
        <f t="shared" si="4"/>
        <v/>
      </c>
      <c r="AU19" s="5">
        <f t="shared" si="5"/>
        <v>200.79999551177022</v>
      </c>
      <c r="AV19" s="11">
        <f t="shared" si="6"/>
        <v>4.5808735593234028E-3</v>
      </c>
      <c r="AW19" s="5">
        <f t="shared" si="9"/>
        <v>4.5808735593234031</v>
      </c>
    </row>
    <row r="20" spans="1:49" x14ac:dyDescent="0.25">
      <c r="A20" s="1" t="s">
        <v>80</v>
      </c>
      <c r="B20" s="1" t="s">
        <v>81</v>
      </c>
      <c r="C20" s="1" t="s">
        <v>82</v>
      </c>
      <c r="D20" s="1" t="s">
        <v>179</v>
      </c>
      <c r="E20" s="1" t="s">
        <v>69</v>
      </c>
      <c r="F20" s="1" t="s">
        <v>62</v>
      </c>
      <c r="G20" s="1" t="s">
        <v>63</v>
      </c>
      <c r="H20" s="1" t="s">
        <v>64</v>
      </c>
      <c r="I20" s="2">
        <v>41.85</v>
      </c>
      <c r="J20" s="2">
        <v>0.13</v>
      </c>
      <c r="K20" s="2">
        <f t="shared" si="7"/>
        <v>0.12999999523162839</v>
      </c>
      <c r="L20" s="2" t="b">
        <f t="shared" si="8"/>
        <v>0</v>
      </c>
      <c r="M20" s="2">
        <f t="shared" si="0"/>
        <v>0.12999999523162839</v>
      </c>
      <c r="N20" s="2">
        <f t="shared" si="1"/>
        <v>0</v>
      </c>
      <c r="R20" s="6">
        <v>0.12999999523162839</v>
      </c>
      <c r="S20" s="5">
        <v>538.03748026490211</v>
      </c>
      <c r="AN20" s="5" t="str">
        <f t="shared" si="2"/>
        <v/>
      </c>
      <c r="AP20" s="5" t="str">
        <f t="shared" si="3"/>
        <v/>
      </c>
      <c r="AR20" s="5" t="str">
        <f t="shared" si="4"/>
        <v/>
      </c>
      <c r="AU20" s="5">
        <f t="shared" si="5"/>
        <v>538.03748026490211</v>
      </c>
      <c r="AV20" s="11">
        <f t="shared" si="6"/>
        <v>1.2274311366336688E-2</v>
      </c>
      <c r="AW20" s="5">
        <f t="shared" si="9"/>
        <v>12.274311366336688</v>
      </c>
    </row>
    <row r="21" spans="1:49" x14ac:dyDescent="0.25">
      <c r="A21" s="1" t="s">
        <v>80</v>
      </c>
      <c r="B21" s="1" t="s">
        <v>81</v>
      </c>
      <c r="C21" s="1" t="s">
        <v>82</v>
      </c>
      <c r="D21" s="1" t="s">
        <v>179</v>
      </c>
      <c r="E21" s="1" t="s">
        <v>86</v>
      </c>
      <c r="F21" s="1" t="s">
        <v>62</v>
      </c>
      <c r="G21" s="1" t="s">
        <v>63</v>
      </c>
      <c r="H21" s="1" t="s">
        <v>64</v>
      </c>
      <c r="I21" s="2">
        <v>41.85</v>
      </c>
      <c r="J21" s="2">
        <v>1.1599999999999999</v>
      </c>
      <c r="K21" s="2">
        <f t="shared" si="7"/>
        <v>1.1599999610334633</v>
      </c>
      <c r="L21" s="2" t="b">
        <f t="shared" si="8"/>
        <v>0</v>
      </c>
      <c r="M21" s="2">
        <f t="shared" si="0"/>
        <v>1.1599999610334633</v>
      </c>
      <c r="N21" s="2">
        <f t="shared" si="1"/>
        <v>0</v>
      </c>
      <c r="P21" s="4">
        <v>1.9999999552965161E-2</v>
      </c>
      <c r="Q21" s="5">
        <v>58.899998683482409</v>
      </c>
      <c r="R21" s="6">
        <v>1.1399999614804981</v>
      </c>
      <c r="S21" s="5">
        <v>4647.2248388594016</v>
      </c>
      <c r="AN21" s="5" t="str">
        <f t="shared" si="2"/>
        <v/>
      </c>
      <c r="AP21" s="5" t="str">
        <f t="shared" si="3"/>
        <v/>
      </c>
      <c r="AR21" s="5" t="str">
        <f t="shared" si="4"/>
        <v/>
      </c>
      <c r="AU21" s="5">
        <f t="shared" si="5"/>
        <v>4706.1248375428841</v>
      </c>
      <c r="AV21" s="11">
        <f t="shared" si="6"/>
        <v>0.10736137110078608</v>
      </c>
      <c r="AW21" s="5">
        <f t="shared" si="9"/>
        <v>107.36137110078609</v>
      </c>
    </row>
    <row r="22" spans="1:49" x14ac:dyDescent="0.25">
      <c r="A22" s="1" t="s">
        <v>87</v>
      </c>
      <c r="B22" s="1" t="s">
        <v>74</v>
      </c>
      <c r="C22" s="1" t="s">
        <v>75</v>
      </c>
      <c r="D22" s="1" t="s">
        <v>178</v>
      </c>
      <c r="E22" s="1" t="s">
        <v>76</v>
      </c>
      <c r="F22" s="1" t="s">
        <v>62</v>
      </c>
      <c r="G22" s="1" t="s">
        <v>63</v>
      </c>
      <c r="H22" s="1" t="s">
        <v>64</v>
      </c>
      <c r="I22" s="2">
        <v>80</v>
      </c>
      <c r="J22" s="2">
        <v>39.42</v>
      </c>
      <c r="K22" s="2">
        <f t="shared" si="7"/>
        <v>9.380000114440918</v>
      </c>
      <c r="L22" s="2" t="b">
        <f t="shared" si="8"/>
        <v>0</v>
      </c>
      <c r="M22" s="2">
        <f t="shared" si="0"/>
        <v>9.380000114440918</v>
      </c>
      <c r="N22" s="2">
        <f t="shared" si="1"/>
        <v>0</v>
      </c>
      <c r="R22" s="6">
        <v>5.070000171661377</v>
      </c>
      <c r="S22" s="5">
        <v>11990.55040597916</v>
      </c>
      <c r="T22" s="7">
        <v>4.309999942779541</v>
      </c>
      <c r="U22" s="5">
        <v>5805.5699229240417</v>
      </c>
      <c r="AN22" s="5" t="str">
        <f t="shared" si="2"/>
        <v/>
      </c>
      <c r="AP22" s="5" t="str">
        <f t="shared" si="3"/>
        <v/>
      </c>
      <c r="AR22" s="5" t="str">
        <f t="shared" si="4"/>
        <v/>
      </c>
      <c r="AU22" s="5">
        <f t="shared" si="5"/>
        <v>17796.120328903202</v>
      </c>
      <c r="AV22" s="11">
        <f t="shared" si="6"/>
        <v>0.40598495465818796</v>
      </c>
      <c r="AW22" s="5">
        <f t="shared" si="9"/>
        <v>405.98495465818797</v>
      </c>
    </row>
    <row r="23" spans="1:49" x14ac:dyDescent="0.25">
      <c r="A23" s="1" t="s">
        <v>87</v>
      </c>
      <c r="B23" s="1" t="s">
        <v>74</v>
      </c>
      <c r="C23" s="1" t="s">
        <v>75</v>
      </c>
      <c r="D23" s="1" t="s">
        <v>178</v>
      </c>
      <c r="E23" s="1" t="s">
        <v>88</v>
      </c>
      <c r="F23" s="1" t="s">
        <v>62</v>
      </c>
      <c r="G23" s="1" t="s">
        <v>63</v>
      </c>
      <c r="H23" s="1" t="s">
        <v>64</v>
      </c>
      <c r="I23" s="2">
        <v>80</v>
      </c>
      <c r="J23" s="2">
        <v>38.119999999999997</v>
      </c>
      <c r="K23" s="2">
        <f t="shared" si="7"/>
        <v>11.439999759197232</v>
      </c>
      <c r="L23" s="2" t="b">
        <f t="shared" si="8"/>
        <v>0</v>
      </c>
      <c r="M23" s="2">
        <f t="shared" si="0"/>
        <v>11.439999759197232</v>
      </c>
      <c r="N23" s="2">
        <f t="shared" si="1"/>
        <v>0</v>
      </c>
      <c r="R23" s="6">
        <v>0.69999998807907104</v>
      </c>
      <c r="S23" s="5">
        <v>1655.499971807003</v>
      </c>
      <c r="T23" s="7">
        <v>10.739999771118161</v>
      </c>
      <c r="U23" s="5">
        <v>14466.779691696171</v>
      </c>
      <c r="AN23" s="5" t="str">
        <f t="shared" si="2"/>
        <v/>
      </c>
      <c r="AP23" s="5" t="str">
        <f t="shared" si="3"/>
        <v/>
      </c>
      <c r="AR23" s="5" t="str">
        <f t="shared" si="4"/>
        <v/>
      </c>
      <c r="AU23" s="5">
        <f t="shared" si="5"/>
        <v>16122.279663503174</v>
      </c>
      <c r="AV23" s="11">
        <f t="shared" si="6"/>
        <v>0.36779943365202922</v>
      </c>
      <c r="AW23" s="5">
        <f t="shared" si="9"/>
        <v>367.79943365202922</v>
      </c>
    </row>
    <row r="24" spans="1:49" x14ac:dyDescent="0.25">
      <c r="A24" s="1" t="s">
        <v>89</v>
      </c>
      <c r="B24" s="1" t="s">
        <v>90</v>
      </c>
      <c r="C24" s="1" t="s">
        <v>91</v>
      </c>
      <c r="D24" s="1" t="s">
        <v>180</v>
      </c>
      <c r="E24" s="1" t="s">
        <v>76</v>
      </c>
      <c r="F24" s="1" t="s">
        <v>62</v>
      </c>
      <c r="G24" s="1" t="s">
        <v>63</v>
      </c>
      <c r="H24" s="1" t="s">
        <v>64</v>
      </c>
      <c r="I24" s="2">
        <v>60.65</v>
      </c>
      <c r="J24" s="2">
        <v>0.09</v>
      </c>
      <c r="K24" s="2">
        <f t="shared" si="7"/>
        <v>8.0000000074505806E-2</v>
      </c>
      <c r="L24" s="2" t="b">
        <f t="shared" si="8"/>
        <v>0</v>
      </c>
      <c r="M24" s="2">
        <f t="shared" si="0"/>
        <v>8.0000000074505806E-2</v>
      </c>
      <c r="N24" s="2">
        <f t="shared" si="1"/>
        <v>0</v>
      </c>
      <c r="R24" s="6">
        <v>5.000000074505806E-2</v>
      </c>
      <c r="S24" s="5">
        <v>118.2500017620623</v>
      </c>
      <c r="T24" s="7">
        <v>2.999999932944775E-2</v>
      </c>
      <c r="U24" s="5">
        <v>40.409999096766107</v>
      </c>
      <c r="AN24" s="5" t="str">
        <f t="shared" si="2"/>
        <v/>
      </c>
      <c r="AP24" s="5" t="str">
        <f t="shared" si="3"/>
        <v/>
      </c>
      <c r="AR24" s="5" t="str">
        <f t="shared" si="4"/>
        <v/>
      </c>
      <c r="AU24" s="5">
        <f t="shared" si="5"/>
        <v>158.6600008588284</v>
      </c>
      <c r="AV24" s="11">
        <f t="shared" si="6"/>
        <v>3.6195289795902044E-3</v>
      </c>
      <c r="AW24" s="5">
        <f t="shared" si="9"/>
        <v>3.6195289795902048</v>
      </c>
    </row>
    <row r="25" spans="1:49" x14ac:dyDescent="0.25">
      <c r="A25" s="1" t="s">
        <v>89</v>
      </c>
      <c r="B25" s="1" t="s">
        <v>90</v>
      </c>
      <c r="C25" s="1" t="s">
        <v>91</v>
      </c>
      <c r="D25" s="1" t="s">
        <v>180</v>
      </c>
      <c r="E25" s="1" t="s">
        <v>88</v>
      </c>
      <c r="F25" s="1" t="s">
        <v>62</v>
      </c>
      <c r="G25" s="1" t="s">
        <v>63</v>
      </c>
      <c r="H25" s="1" t="s">
        <v>64</v>
      </c>
      <c r="I25" s="2">
        <v>60.65</v>
      </c>
      <c r="J25" s="2">
        <v>0.08</v>
      </c>
      <c r="K25" s="2">
        <f t="shared" si="7"/>
        <v>8.0000000074505806E-2</v>
      </c>
      <c r="L25" s="2" t="b">
        <f t="shared" si="8"/>
        <v>0</v>
      </c>
      <c r="M25" s="2">
        <f t="shared" si="0"/>
        <v>8.0000000074505806E-2</v>
      </c>
      <c r="N25" s="2">
        <f t="shared" si="1"/>
        <v>0</v>
      </c>
      <c r="R25" s="6">
        <v>9.9999997764825821E-3</v>
      </c>
      <c r="S25" s="5">
        <v>23.64999947138131</v>
      </c>
      <c r="T25" s="7">
        <v>7.0000000298023224E-2</v>
      </c>
      <c r="U25" s="5">
        <v>94.290000401437283</v>
      </c>
      <c r="AN25" s="5" t="str">
        <f t="shared" si="2"/>
        <v/>
      </c>
      <c r="AP25" s="5" t="str">
        <f t="shared" si="3"/>
        <v/>
      </c>
      <c r="AR25" s="5" t="str">
        <f t="shared" si="4"/>
        <v/>
      </c>
      <c r="AU25" s="5">
        <f t="shared" si="5"/>
        <v>117.93999987281859</v>
      </c>
      <c r="AV25" s="11">
        <f t="shared" si="6"/>
        <v>2.6905788798801612E-3</v>
      </c>
      <c r="AW25" s="5">
        <f t="shared" si="9"/>
        <v>2.6905788798801615</v>
      </c>
    </row>
    <row r="26" spans="1:49" x14ac:dyDescent="0.25">
      <c r="A26" s="1" t="s">
        <v>89</v>
      </c>
      <c r="B26" s="1" t="s">
        <v>90</v>
      </c>
      <c r="C26" s="1" t="s">
        <v>91</v>
      </c>
      <c r="D26" s="1" t="s">
        <v>180</v>
      </c>
      <c r="E26" s="1" t="s">
        <v>85</v>
      </c>
      <c r="F26" s="1" t="s">
        <v>62</v>
      </c>
      <c r="G26" s="1" t="s">
        <v>63</v>
      </c>
      <c r="H26" s="1" t="s">
        <v>64</v>
      </c>
      <c r="I26" s="2">
        <v>60.65</v>
      </c>
      <c r="J26" s="2">
        <v>29.63</v>
      </c>
      <c r="K26" s="2">
        <f t="shared" si="7"/>
        <v>29.64000046253204</v>
      </c>
      <c r="L26" s="2">
        <f t="shared" si="8"/>
        <v>1</v>
      </c>
      <c r="M26" s="2">
        <f t="shared" si="0"/>
        <v>29.64000046253204</v>
      </c>
      <c r="N26" s="2">
        <f t="shared" si="1"/>
        <v>0</v>
      </c>
      <c r="P26" s="4">
        <v>0.64999997615814209</v>
      </c>
      <c r="Q26" s="5">
        <v>1914.249929785728</v>
      </c>
      <c r="R26" s="6">
        <v>25.270000457763668</v>
      </c>
      <c r="S26" s="5">
        <v>59763.551082611077</v>
      </c>
      <c r="T26" s="7">
        <v>3.720000028610229</v>
      </c>
      <c r="U26" s="5">
        <v>5010.8400385379791</v>
      </c>
      <c r="AN26" s="5" t="str">
        <f t="shared" si="2"/>
        <v/>
      </c>
      <c r="AP26" s="5" t="str">
        <f t="shared" si="3"/>
        <v/>
      </c>
      <c r="AR26" s="5" t="str">
        <f t="shared" si="4"/>
        <v/>
      </c>
      <c r="AU26" s="5">
        <f t="shared" si="5"/>
        <v>66688.641050934792</v>
      </c>
      <c r="AV26" s="11">
        <f t="shared" si="6"/>
        <v>1.5213756938531879</v>
      </c>
      <c r="AW26" s="5">
        <f t="shared" si="9"/>
        <v>1521.3756938531878</v>
      </c>
    </row>
    <row r="27" spans="1:49" x14ac:dyDescent="0.25">
      <c r="A27" s="1" t="s">
        <v>89</v>
      </c>
      <c r="B27" s="1" t="s">
        <v>90</v>
      </c>
      <c r="C27" s="1" t="s">
        <v>91</v>
      </c>
      <c r="D27" s="1" t="s">
        <v>180</v>
      </c>
      <c r="E27" s="1" t="s">
        <v>68</v>
      </c>
      <c r="F27" s="1" t="s">
        <v>62</v>
      </c>
      <c r="G27" s="1" t="s">
        <v>63</v>
      </c>
      <c r="H27" s="1" t="s">
        <v>64</v>
      </c>
      <c r="I27" s="2">
        <v>60.65</v>
      </c>
      <c r="J27" s="2">
        <v>30.43</v>
      </c>
      <c r="K27" s="2">
        <f t="shared" si="7"/>
        <v>30.430000290274617</v>
      </c>
      <c r="L27" s="2" t="b">
        <f t="shared" si="8"/>
        <v>0</v>
      </c>
      <c r="M27" s="2">
        <f t="shared" si="0"/>
        <v>30.430000290274617</v>
      </c>
      <c r="N27" s="2">
        <f t="shared" si="1"/>
        <v>0</v>
      </c>
      <c r="P27" s="4">
        <v>2.1400001049041748</v>
      </c>
      <c r="Q27" s="5">
        <v>6302.3003089427948</v>
      </c>
      <c r="R27" s="6">
        <v>23.67000029981136</v>
      </c>
      <c r="S27" s="5">
        <v>56263.35070271045</v>
      </c>
      <c r="T27" s="7">
        <v>4.619999885559082</v>
      </c>
      <c r="U27" s="5">
        <v>6223.1398458480826</v>
      </c>
      <c r="AN27" s="5" t="str">
        <f t="shared" si="2"/>
        <v/>
      </c>
      <c r="AP27" s="5" t="str">
        <f t="shared" si="3"/>
        <v/>
      </c>
      <c r="AR27" s="5" t="str">
        <f t="shared" si="4"/>
        <v/>
      </c>
      <c r="AU27" s="5">
        <f t="shared" si="5"/>
        <v>68788.790857501328</v>
      </c>
      <c r="AV27" s="11">
        <f t="shared" si="6"/>
        <v>1.5692866546826409</v>
      </c>
      <c r="AW27" s="5">
        <f t="shared" si="9"/>
        <v>1569.286654682641</v>
      </c>
    </row>
    <row r="28" spans="1:49" x14ac:dyDescent="0.25">
      <c r="A28" s="1" t="s">
        <v>92</v>
      </c>
      <c r="B28" s="1" t="s">
        <v>93</v>
      </c>
      <c r="C28" s="1" t="s">
        <v>94</v>
      </c>
      <c r="D28" s="1" t="s">
        <v>181</v>
      </c>
      <c r="E28" s="1" t="s">
        <v>84</v>
      </c>
      <c r="F28" s="1" t="s">
        <v>62</v>
      </c>
      <c r="G28" s="1" t="s">
        <v>63</v>
      </c>
      <c r="H28" s="1" t="s">
        <v>64</v>
      </c>
      <c r="I28" s="2">
        <v>60.65</v>
      </c>
      <c r="J28" s="2">
        <v>0.06</v>
      </c>
      <c r="K28" s="2">
        <f t="shared" si="7"/>
        <v>5.9999998658895493E-2</v>
      </c>
      <c r="L28" s="2" t="b">
        <f t="shared" si="8"/>
        <v>0</v>
      </c>
      <c r="M28" s="2">
        <f t="shared" si="0"/>
        <v>5.9999998658895493E-2</v>
      </c>
      <c r="N28" s="2">
        <f t="shared" si="1"/>
        <v>0</v>
      </c>
      <c r="R28" s="6">
        <v>5.9999998658895493E-2</v>
      </c>
      <c r="S28" s="5">
        <v>177.3749960353598</v>
      </c>
      <c r="AN28" s="5" t="str">
        <f t="shared" si="2"/>
        <v/>
      </c>
      <c r="AP28" s="5" t="str">
        <f t="shared" si="3"/>
        <v/>
      </c>
      <c r="AR28" s="5" t="str">
        <f t="shared" si="4"/>
        <v/>
      </c>
      <c r="AU28" s="5">
        <f t="shared" si="5"/>
        <v>177.3749960353598</v>
      </c>
      <c r="AV28" s="11">
        <f t="shared" si="6"/>
        <v>4.046476332594565E-3</v>
      </c>
      <c r="AW28" s="5">
        <f t="shared" si="9"/>
        <v>4.0464763325945645</v>
      </c>
    </row>
    <row r="29" spans="1:49" x14ac:dyDescent="0.25">
      <c r="A29" s="1" t="s">
        <v>92</v>
      </c>
      <c r="B29" s="1" t="s">
        <v>93</v>
      </c>
      <c r="C29" s="1" t="s">
        <v>94</v>
      </c>
      <c r="D29" s="1" t="s">
        <v>181</v>
      </c>
      <c r="E29" s="1" t="s">
        <v>85</v>
      </c>
      <c r="F29" s="1" t="s">
        <v>62</v>
      </c>
      <c r="G29" s="1" t="s">
        <v>63</v>
      </c>
      <c r="H29" s="1" t="s">
        <v>64</v>
      </c>
      <c r="I29" s="2">
        <v>60.65</v>
      </c>
      <c r="J29" s="2">
        <v>9.7899999999999991</v>
      </c>
      <c r="K29" s="2">
        <f t="shared" si="7"/>
        <v>9.7899999618530273</v>
      </c>
      <c r="L29" s="2" t="b">
        <f t="shared" si="8"/>
        <v>0</v>
      </c>
      <c r="M29" s="2">
        <f t="shared" si="0"/>
        <v>9.7899999618530273</v>
      </c>
      <c r="N29" s="2">
        <f t="shared" si="1"/>
        <v>0</v>
      </c>
      <c r="P29" s="4">
        <v>2.4000000953674321</v>
      </c>
      <c r="Q29" s="5">
        <v>7068.0002808570862</v>
      </c>
      <c r="R29" s="6">
        <v>7.3899998664855957</v>
      </c>
      <c r="S29" s="5">
        <v>17477.34968423843</v>
      </c>
      <c r="AN29" s="5" t="str">
        <f t="shared" si="2"/>
        <v/>
      </c>
      <c r="AP29" s="5" t="str">
        <f t="shared" si="3"/>
        <v/>
      </c>
      <c r="AR29" s="5" t="str">
        <f t="shared" si="4"/>
        <v/>
      </c>
      <c r="AU29" s="5">
        <f t="shared" si="5"/>
        <v>24545.349965095516</v>
      </c>
      <c r="AV29" s="11">
        <f t="shared" si="6"/>
        <v>0.55995591221442453</v>
      </c>
      <c r="AW29" s="5">
        <f t="shared" si="9"/>
        <v>559.95591221442453</v>
      </c>
    </row>
    <row r="30" spans="1:49" x14ac:dyDescent="0.25">
      <c r="A30" s="1" t="s">
        <v>92</v>
      </c>
      <c r="B30" s="1" t="s">
        <v>93</v>
      </c>
      <c r="C30" s="1" t="s">
        <v>94</v>
      </c>
      <c r="D30" s="1" t="s">
        <v>181</v>
      </c>
      <c r="E30" s="1" t="s">
        <v>68</v>
      </c>
      <c r="F30" s="1" t="s">
        <v>62</v>
      </c>
      <c r="G30" s="1" t="s">
        <v>63</v>
      </c>
      <c r="H30" s="1" t="s">
        <v>64</v>
      </c>
      <c r="I30" s="2">
        <v>60.65</v>
      </c>
      <c r="J30" s="2">
        <v>10.220000000000001</v>
      </c>
      <c r="K30" s="2">
        <f t="shared" si="7"/>
        <v>10.210000038146973</v>
      </c>
      <c r="L30" s="2" t="b">
        <f t="shared" si="8"/>
        <v>0</v>
      </c>
      <c r="M30" s="2">
        <f t="shared" si="0"/>
        <v>10.210000038146973</v>
      </c>
      <c r="N30" s="2">
        <f t="shared" si="1"/>
        <v>0</v>
      </c>
      <c r="P30" s="4">
        <v>6</v>
      </c>
      <c r="Q30" s="5">
        <v>17670</v>
      </c>
      <c r="R30" s="6">
        <v>4.2100000381469727</v>
      </c>
      <c r="S30" s="5">
        <v>9956.6500902175903</v>
      </c>
      <c r="AN30" s="5" t="str">
        <f t="shared" si="2"/>
        <v/>
      </c>
      <c r="AP30" s="5" t="str">
        <f t="shared" si="3"/>
        <v/>
      </c>
      <c r="AR30" s="5" t="str">
        <f t="shared" si="4"/>
        <v/>
      </c>
      <c r="AU30" s="5">
        <f t="shared" si="5"/>
        <v>27626.65009021759</v>
      </c>
      <c r="AV30" s="11">
        <f t="shared" si="6"/>
        <v>0.63024996892262919</v>
      </c>
      <c r="AW30" s="5">
        <f t="shared" si="9"/>
        <v>630.24996892262925</v>
      </c>
    </row>
    <row r="31" spans="1:49" x14ac:dyDescent="0.25">
      <c r="A31" s="1" t="s">
        <v>92</v>
      </c>
      <c r="B31" s="1" t="s">
        <v>93</v>
      </c>
      <c r="C31" s="1" t="s">
        <v>94</v>
      </c>
      <c r="D31" s="1" t="s">
        <v>181</v>
      </c>
      <c r="E31" s="1" t="s">
        <v>69</v>
      </c>
      <c r="F31" s="1" t="s">
        <v>62</v>
      </c>
      <c r="G31" s="1" t="s">
        <v>63</v>
      </c>
      <c r="H31" s="1" t="s">
        <v>64</v>
      </c>
      <c r="I31" s="2">
        <v>60.65</v>
      </c>
      <c r="J31" s="2">
        <v>34.43</v>
      </c>
      <c r="K31" s="2">
        <f t="shared" si="7"/>
        <v>34.439999610185623</v>
      </c>
      <c r="L31" s="2" t="b">
        <f t="shared" si="8"/>
        <v>0</v>
      </c>
      <c r="M31" s="2">
        <f t="shared" si="0"/>
        <v>34.439999610185623</v>
      </c>
      <c r="N31" s="2">
        <f t="shared" si="1"/>
        <v>0</v>
      </c>
      <c r="P31" s="4">
        <v>0.80000002682209015</v>
      </c>
      <c r="Q31" s="5">
        <v>2797.750085573643</v>
      </c>
      <c r="R31" s="6">
        <v>33.069999560713768</v>
      </c>
      <c r="S31" s="5">
        <v>116896.03555785491</v>
      </c>
      <c r="T31" s="7">
        <v>0.57000002264976501</v>
      </c>
      <c r="U31" s="5">
        <v>1434.5550570040939</v>
      </c>
      <c r="AN31" s="5" t="str">
        <f t="shared" si="2"/>
        <v/>
      </c>
      <c r="AP31" s="5" t="str">
        <f t="shared" si="3"/>
        <v/>
      </c>
      <c r="AR31" s="5" t="str">
        <f t="shared" si="4"/>
        <v/>
      </c>
      <c r="AU31" s="5">
        <f t="shared" si="5"/>
        <v>121128.34070043264</v>
      </c>
      <c r="AV31" s="11">
        <f t="shared" si="6"/>
        <v>2.763314868534466</v>
      </c>
      <c r="AW31" s="5">
        <f t="shared" si="9"/>
        <v>2763.3148685344659</v>
      </c>
    </row>
    <row r="32" spans="1:49" x14ac:dyDescent="0.25">
      <c r="A32" s="1" t="s">
        <v>92</v>
      </c>
      <c r="B32" s="1" t="s">
        <v>93</v>
      </c>
      <c r="C32" s="1" t="s">
        <v>94</v>
      </c>
      <c r="D32" s="1" t="s">
        <v>181</v>
      </c>
      <c r="E32" s="1" t="s">
        <v>86</v>
      </c>
      <c r="F32" s="1" t="s">
        <v>62</v>
      </c>
      <c r="G32" s="1" t="s">
        <v>63</v>
      </c>
      <c r="H32" s="1" t="s">
        <v>64</v>
      </c>
      <c r="I32" s="2">
        <v>60.65</v>
      </c>
      <c r="J32" s="2">
        <v>5.38</v>
      </c>
      <c r="K32" s="2">
        <f t="shared" si="7"/>
        <v>5.3700001463294038</v>
      </c>
      <c r="L32" s="2" t="b">
        <f t="shared" si="8"/>
        <v>0</v>
      </c>
      <c r="M32" s="2">
        <f t="shared" si="0"/>
        <v>5.3700001463294038</v>
      </c>
      <c r="N32" s="2">
        <f t="shared" si="1"/>
        <v>0</v>
      </c>
      <c r="P32" s="4">
        <v>0.6900000125169754</v>
      </c>
      <c r="Q32" s="5">
        <v>3084.8875640705228</v>
      </c>
      <c r="R32" s="6">
        <v>4.6800001338124284</v>
      </c>
      <c r="S32" s="5">
        <v>21018.938106149439</v>
      </c>
      <c r="AN32" s="5" t="str">
        <f t="shared" si="2"/>
        <v/>
      </c>
      <c r="AP32" s="5" t="str">
        <f t="shared" si="3"/>
        <v/>
      </c>
      <c r="AR32" s="5" t="str">
        <f t="shared" si="4"/>
        <v/>
      </c>
      <c r="AU32" s="5">
        <f t="shared" si="5"/>
        <v>24103.825670219961</v>
      </c>
      <c r="AV32" s="11">
        <f t="shared" si="6"/>
        <v>0.5498833673269633</v>
      </c>
      <c r="AW32" s="5">
        <f t="shared" si="9"/>
        <v>549.88336732696325</v>
      </c>
    </row>
    <row r="33" spans="1:49" x14ac:dyDescent="0.25">
      <c r="A33" s="1" t="s">
        <v>95</v>
      </c>
      <c r="B33" s="1" t="s">
        <v>96</v>
      </c>
      <c r="C33" s="1" t="s">
        <v>97</v>
      </c>
      <c r="D33" s="1" t="s">
        <v>178</v>
      </c>
      <c r="E33" s="1" t="s">
        <v>98</v>
      </c>
      <c r="F33" s="1" t="s">
        <v>62</v>
      </c>
      <c r="G33" s="1" t="s">
        <v>63</v>
      </c>
      <c r="H33" s="1" t="s">
        <v>64</v>
      </c>
      <c r="I33" s="2">
        <v>101.89</v>
      </c>
      <c r="J33" s="2">
        <v>36.35</v>
      </c>
      <c r="K33" s="2">
        <f t="shared" si="7"/>
        <v>14.46999953687191</v>
      </c>
      <c r="L33" s="2" t="b">
        <f t="shared" si="8"/>
        <v>0</v>
      </c>
      <c r="M33" s="2">
        <f t="shared" si="0"/>
        <v>14.46999953687191</v>
      </c>
      <c r="N33" s="2">
        <f t="shared" si="1"/>
        <v>0</v>
      </c>
      <c r="T33" s="7">
        <v>8.0299997329711914</v>
      </c>
      <c r="U33" s="5">
        <v>15099.86940908432</v>
      </c>
      <c r="V33" s="8">
        <v>6.4399998039007187</v>
      </c>
      <c r="W33" s="5">
        <v>2674.4799191504721</v>
      </c>
      <c r="AN33" s="5" t="str">
        <f t="shared" si="2"/>
        <v/>
      </c>
      <c r="AP33" s="5" t="str">
        <f t="shared" si="3"/>
        <v/>
      </c>
      <c r="AR33" s="5" t="str">
        <f t="shared" si="4"/>
        <v/>
      </c>
      <c r="AU33" s="5">
        <f t="shared" si="5"/>
        <v>17774.349328234792</v>
      </c>
      <c r="AV33" s="11">
        <f t="shared" si="6"/>
        <v>0.40548829029787381</v>
      </c>
      <c r="AW33" s="5">
        <f t="shared" si="9"/>
        <v>405.48829029787379</v>
      </c>
    </row>
    <row r="34" spans="1:49" x14ac:dyDescent="0.25">
      <c r="A34" s="1" t="s">
        <v>95</v>
      </c>
      <c r="B34" s="1" t="s">
        <v>96</v>
      </c>
      <c r="C34" s="1" t="s">
        <v>97</v>
      </c>
      <c r="D34" s="1" t="s">
        <v>178</v>
      </c>
      <c r="E34" s="1" t="s">
        <v>61</v>
      </c>
      <c r="F34" s="1" t="s">
        <v>62</v>
      </c>
      <c r="G34" s="1" t="s">
        <v>63</v>
      </c>
      <c r="H34" s="1" t="s">
        <v>64</v>
      </c>
      <c r="I34" s="2">
        <v>101.89</v>
      </c>
      <c r="J34" s="2">
        <v>0.06</v>
      </c>
      <c r="K34" s="2">
        <f t="shared" si="7"/>
        <v>2.999999932944775E-2</v>
      </c>
      <c r="L34" s="2" t="b">
        <f t="shared" si="8"/>
        <v>0</v>
      </c>
      <c r="M34" s="2">
        <f t="shared" si="0"/>
        <v>2.999999932944775E-2</v>
      </c>
      <c r="N34" s="2">
        <f t="shared" si="1"/>
        <v>0</v>
      </c>
      <c r="T34" s="7">
        <v>2.999999932944775E-2</v>
      </c>
      <c r="U34" s="5">
        <v>70.7174984193407</v>
      </c>
      <c r="AN34" s="5" t="str">
        <f t="shared" si="2"/>
        <v/>
      </c>
      <c r="AP34" s="5" t="str">
        <f t="shared" si="3"/>
        <v/>
      </c>
      <c r="AR34" s="5" t="str">
        <f t="shared" si="4"/>
        <v/>
      </c>
      <c r="AU34" s="5">
        <f t="shared" si="5"/>
        <v>70.7174984193407</v>
      </c>
      <c r="AV34" s="11">
        <f t="shared" si="6"/>
        <v>1.6132864837223745E-3</v>
      </c>
      <c r="AW34" s="5">
        <f t="shared" si="9"/>
        <v>1.6132864837223744</v>
      </c>
    </row>
    <row r="35" spans="1:49" x14ac:dyDescent="0.25">
      <c r="A35" s="1" t="s">
        <v>95</v>
      </c>
      <c r="B35" s="1" t="s">
        <v>96</v>
      </c>
      <c r="C35" s="1" t="s">
        <v>97</v>
      </c>
      <c r="D35" s="1" t="s">
        <v>178</v>
      </c>
      <c r="E35" s="1" t="s">
        <v>69</v>
      </c>
      <c r="F35" s="1" t="s">
        <v>62</v>
      </c>
      <c r="G35" s="1" t="s">
        <v>63</v>
      </c>
      <c r="H35" s="1" t="s">
        <v>64</v>
      </c>
      <c r="I35" s="2">
        <v>101.89</v>
      </c>
      <c r="J35" s="2">
        <v>0.03</v>
      </c>
      <c r="K35" s="2">
        <f t="shared" si="7"/>
        <v>2.999999932944775E-2</v>
      </c>
      <c r="L35" s="2" t="b">
        <f t="shared" si="8"/>
        <v>0</v>
      </c>
      <c r="M35" s="2">
        <f t="shared" ref="M35:M66" si="10">SUM(P35,R35,T35,V35,X35,Z35,AB35,AD35,AG35,AI35,AK35,AX35,AZ35,BB35,BD35,BF35)</f>
        <v>2.999999932944775E-2</v>
      </c>
      <c r="N35" s="2">
        <f t="shared" ref="N35:N66" si="11">SUM(O35,AF35,AM35,AO35,AQ35,AS35,AT35)</f>
        <v>0</v>
      </c>
      <c r="P35" s="4">
        <v>2.999999932944775E-2</v>
      </c>
      <c r="Q35" s="5">
        <v>154.61249654414129</v>
      </c>
      <c r="AN35" s="5" t="str">
        <f t="shared" ref="AN35:AN66" si="12">IF(AM35&gt;0,AM35*$AN$1,"")</f>
        <v/>
      </c>
      <c r="AP35" s="5" t="str">
        <f t="shared" ref="AP35:AP66" si="13">IF(AO35&gt;0,AO35*$AP$1,"")</f>
        <v/>
      </c>
      <c r="AR35" s="5" t="str">
        <f t="shared" ref="AR35:AR66" si="14">IF(AQ35&gt;0,AQ35*$AR$1,"")</f>
        <v/>
      </c>
      <c r="AU35" s="5">
        <f t="shared" ref="AU35:AU66" si="15">SUM(Q35,S35,U35,W35,Y35,AA35,AC35,AE35,AH35,AJ35,AL35,AY35,BA35,BC35,BE35,BG35)</f>
        <v>154.61249654414129</v>
      </c>
      <c r="AV35" s="11">
        <f t="shared" ref="AV35:AV66" si="16">(AU35/$AU$130)*100</f>
        <v>3.5271927947753464E-3</v>
      </c>
      <c r="AW35" s="5">
        <f t="shared" si="9"/>
        <v>3.5271927947753463</v>
      </c>
    </row>
    <row r="36" spans="1:49" x14ac:dyDescent="0.25">
      <c r="A36" s="1" t="s">
        <v>95</v>
      </c>
      <c r="B36" s="1" t="s">
        <v>96</v>
      </c>
      <c r="C36" s="1" t="s">
        <v>97</v>
      </c>
      <c r="D36" s="1" t="s">
        <v>178</v>
      </c>
      <c r="E36" s="1" t="s">
        <v>86</v>
      </c>
      <c r="F36" s="1" t="s">
        <v>62</v>
      </c>
      <c r="G36" s="1" t="s">
        <v>63</v>
      </c>
      <c r="H36" s="1" t="s">
        <v>64</v>
      </c>
      <c r="I36" s="2">
        <v>101.89</v>
      </c>
      <c r="J36" s="2">
        <v>21.72</v>
      </c>
      <c r="K36" s="2">
        <f t="shared" si="7"/>
        <v>21.719999991357327</v>
      </c>
      <c r="L36" s="2" t="b">
        <f t="shared" si="8"/>
        <v>0</v>
      </c>
      <c r="M36" s="2">
        <f t="shared" si="10"/>
        <v>21.719999991357327</v>
      </c>
      <c r="N36" s="2">
        <f t="shared" si="11"/>
        <v>0</v>
      </c>
      <c r="P36" s="4">
        <v>7.2900000512599954</v>
      </c>
      <c r="Q36" s="5">
        <v>29354.287942349911</v>
      </c>
      <c r="R36" s="6">
        <v>8.8599997535347939</v>
      </c>
      <c r="S36" s="5">
        <v>24808.849352970719</v>
      </c>
      <c r="T36" s="7">
        <v>5.0000001937150964</v>
      </c>
      <c r="U36" s="5">
        <v>6937.0502639450133</v>
      </c>
      <c r="V36" s="8">
        <v>0.56999999284744263</v>
      </c>
      <c r="W36" s="5">
        <v>230.27999711036679</v>
      </c>
      <c r="AN36" s="5" t="str">
        <f t="shared" si="12"/>
        <v/>
      </c>
      <c r="AP36" s="5" t="str">
        <f t="shared" si="13"/>
        <v/>
      </c>
      <c r="AR36" s="5" t="str">
        <f t="shared" si="14"/>
        <v/>
      </c>
      <c r="AU36" s="5">
        <f t="shared" si="15"/>
        <v>61330.46755637601</v>
      </c>
      <c r="AV36" s="11">
        <f t="shared" si="16"/>
        <v>1.3991390612031984</v>
      </c>
      <c r="AW36" s="5">
        <f t="shared" si="9"/>
        <v>1399.1390612031983</v>
      </c>
    </row>
    <row r="37" spans="1:49" x14ac:dyDescent="0.25">
      <c r="A37" s="1" t="s">
        <v>95</v>
      </c>
      <c r="B37" s="1" t="s">
        <v>96</v>
      </c>
      <c r="C37" s="1" t="s">
        <v>97</v>
      </c>
      <c r="D37" s="1" t="s">
        <v>178</v>
      </c>
      <c r="E37" s="1" t="s">
        <v>99</v>
      </c>
      <c r="F37" s="1" t="s">
        <v>62</v>
      </c>
      <c r="G37" s="1" t="s">
        <v>63</v>
      </c>
      <c r="H37" s="1" t="s">
        <v>64</v>
      </c>
      <c r="I37" s="2">
        <v>101.89</v>
      </c>
      <c r="J37" s="2">
        <v>37.82</v>
      </c>
      <c r="K37" s="2">
        <f t="shared" si="7"/>
        <v>37.820000261068344</v>
      </c>
      <c r="L37" s="2" t="b">
        <f t="shared" si="8"/>
        <v>0</v>
      </c>
      <c r="M37" s="2">
        <f t="shared" si="10"/>
        <v>37.820000261068344</v>
      </c>
      <c r="N37" s="2">
        <f t="shared" si="11"/>
        <v>0</v>
      </c>
      <c r="R37" s="6">
        <v>6.8400000333786011</v>
      </c>
      <c r="S37" s="5">
        <v>18145.462604314089</v>
      </c>
      <c r="T37" s="7">
        <v>30.760000228881839</v>
      </c>
      <c r="U37" s="5">
        <v>51970.628116607673</v>
      </c>
      <c r="V37" s="8">
        <v>0.2199999988079071</v>
      </c>
      <c r="W37" s="5">
        <v>88.87999951839447</v>
      </c>
      <c r="AN37" s="5" t="str">
        <f t="shared" si="12"/>
        <v/>
      </c>
      <c r="AP37" s="5" t="str">
        <f t="shared" si="13"/>
        <v/>
      </c>
      <c r="AR37" s="5" t="str">
        <f t="shared" si="14"/>
        <v/>
      </c>
      <c r="AU37" s="5">
        <f t="shared" si="15"/>
        <v>70204.970720440149</v>
      </c>
      <c r="AV37" s="11">
        <f t="shared" si="16"/>
        <v>1.6015941299534882</v>
      </c>
      <c r="AW37" s="5">
        <f t="shared" si="9"/>
        <v>1601.5941299534882</v>
      </c>
    </row>
    <row r="38" spans="1:49" x14ac:dyDescent="0.25">
      <c r="A38" s="1" t="s">
        <v>95</v>
      </c>
      <c r="B38" s="1" t="s">
        <v>96</v>
      </c>
      <c r="C38" s="1" t="s">
        <v>97</v>
      </c>
      <c r="D38" s="1" t="s">
        <v>178</v>
      </c>
      <c r="E38" s="1" t="s">
        <v>70</v>
      </c>
      <c r="F38" s="1" t="s">
        <v>62</v>
      </c>
      <c r="G38" s="1" t="s">
        <v>63</v>
      </c>
      <c r="H38" s="1" t="s">
        <v>64</v>
      </c>
      <c r="I38" s="2">
        <v>101.89</v>
      </c>
      <c r="J38" s="2">
        <v>0.08</v>
      </c>
      <c r="K38" s="2">
        <f t="shared" si="7"/>
        <v>7.9999998211860657E-2</v>
      </c>
      <c r="L38" s="2" t="b">
        <f t="shared" si="8"/>
        <v>0</v>
      </c>
      <c r="M38" s="2">
        <f t="shared" si="10"/>
        <v>7.9999998211860657E-2</v>
      </c>
      <c r="N38" s="2">
        <f t="shared" si="11"/>
        <v>0</v>
      </c>
      <c r="R38" s="6">
        <v>1.9999999552965161E-2</v>
      </c>
      <c r="S38" s="5">
        <v>82.774998149834573</v>
      </c>
      <c r="T38" s="7">
        <v>5.9999998658895493E-2</v>
      </c>
      <c r="U38" s="5">
        <v>141.4349968386814</v>
      </c>
      <c r="AN38" s="5" t="str">
        <f t="shared" si="12"/>
        <v/>
      </c>
      <c r="AP38" s="5" t="str">
        <f t="shared" si="13"/>
        <v/>
      </c>
      <c r="AR38" s="5" t="str">
        <f t="shared" si="14"/>
        <v/>
      </c>
      <c r="AU38" s="5">
        <f t="shared" si="15"/>
        <v>224.20999498851597</v>
      </c>
      <c r="AV38" s="11">
        <f t="shared" si="16"/>
        <v>5.114928589322212E-3</v>
      </c>
      <c r="AW38" s="5">
        <f t="shared" si="9"/>
        <v>5.1149285893222123</v>
      </c>
    </row>
    <row r="39" spans="1:49" x14ac:dyDescent="0.25">
      <c r="A39" s="1" t="s">
        <v>100</v>
      </c>
      <c r="B39" s="1" t="s">
        <v>101</v>
      </c>
      <c r="C39" s="1" t="s">
        <v>102</v>
      </c>
      <c r="D39" s="1" t="s">
        <v>182</v>
      </c>
      <c r="E39" s="1" t="s">
        <v>83</v>
      </c>
      <c r="F39" s="1" t="s">
        <v>62</v>
      </c>
      <c r="G39" s="1" t="s">
        <v>63</v>
      </c>
      <c r="H39" s="1" t="s">
        <v>64</v>
      </c>
      <c r="I39" s="2">
        <v>43.3</v>
      </c>
      <c r="J39" s="2">
        <v>36.58</v>
      </c>
      <c r="K39" s="2">
        <f t="shared" si="7"/>
        <v>36.590000711381435</v>
      </c>
      <c r="L39" s="2">
        <f t="shared" si="8"/>
        <v>1</v>
      </c>
      <c r="M39" s="2">
        <f t="shared" si="10"/>
        <v>36.590000711381435</v>
      </c>
      <c r="N39" s="2">
        <f t="shared" si="11"/>
        <v>0</v>
      </c>
      <c r="P39" s="4">
        <v>7.3200000170618296</v>
      </c>
      <c r="Q39" s="5">
        <v>26880.487564289939</v>
      </c>
      <c r="R39" s="6">
        <v>29.110000697895881</v>
      </c>
      <c r="S39" s="5">
        <v>105248.4154997789</v>
      </c>
      <c r="T39" s="7">
        <v>0.15999999642372131</v>
      </c>
      <c r="U39" s="5">
        <v>377.15999156981712</v>
      </c>
      <c r="AN39" s="5" t="str">
        <f t="shared" si="12"/>
        <v/>
      </c>
      <c r="AP39" s="5" t="str">
        <f t="shared" si="13"/>
        <v/>
      </c>
      <c r="AR39" s="5" t="str">
        <f t="shared" si="14"/>
        <v/>
      </c>
      <c r="AU39" s="5">
        <f t="shared" si="15"/>
        <v>132506.06305563866</v>
      </c>
      <c r="AV39" s="11">
        <f t="shared" si="16"/>
        <v>3.0228761666781749</v>
      </c>
      <c r="AW39" s="5">
        <f t="shared" si="9"/>
        <v>3022.8761666781747</v>
      </c>
    </row>
    <row r="40" spans="1:49" x14ac:dyDescent="0.25">
      <c r="A40" s="1" t="s">
        <v>100</v>
      </c>
      <c r="B40" s="1" t="s">
        <v>101</v>
      </c>
      <c r="C40" s="1" t="s">
        <v>102</v>
      </c>
      <c r="D40" s="1" t="s">
        <v>182</v>
      </c>
      <c r="E40" s="1" t="s">
        <v>84</v>
      </c>
      <c r="F40" s="1" t="s">
        <v>62</v>
      </c>
      <c r="G40" s="1" t="s">
        <v>63</v>
      </c>
      <c r="H40" s="1" t="s">
        <v>64</v>
      </c>
      <c r="I40" s="2">
        <v>43.3</v>
      </c>
      <c r="J40" s="2">
        <v>0.08</v>
      </c>
      <c r="K40" s="2">
        <f t="shared" si="7"/>
        <v>7.0000000298023224E-2</v>
      </c>
      <c r="L40" s="2" t="b">
        <f t="shared" si="8"/>
        <v>0</v>
      </c>
      <c r="M40" s="2">
        <f t="shared" si="10"/>
        <v>7.0000000298023224E-2</v>
      </c>
      <c r="N40" s="2">
        <f t="shared" si="11"/>
        <v>0</v>
      </c>
      <c r="R40" s="6">
        <v>7.0000000298023224E-2</v>
      </c>
      <c r="S40" s="5">
        <v>201.02499991189691</v>
      </c>
      <c r="AN40" s="5" t="str">
        <f t="shared" si="12"/>
        <v/>
      </c>
      <c r="AP40" s="5" t="str">
        <f t="shared" si="13"/>
        <v/>
      </c>
      <c r="AR40" s="5" t="str">
        <f t="shared" si="14"/>
        <v/>
      </c>
      <c r="AU40" s="5">
        <f t="shared" si="15"/>
        <v>201.02499991189691</v>
      </c>
      <c r="AV40" s="11">
        <f t="shared" si="16"/>
        <v>4.5860066107691697E-3</v>
      </c>
      <c r="AW40" s="5">
        <f t="shared" si="9"/>
        <v>4.5860066107691697</v>
      </c>
    </row>
    <row r="41" spans="1:49" x14ac:dyDescent="0.25">
      <c r="A41" s="1" t="s">
        <v>100</v>
      </c>
      <c r="B41" s="1" t="s">
        <v>101</v>
      </c>
      <c r="C41" s="1" t="s">
        <v>102</v>
      </c>
      <c r="D41" s="1" t="s">
        <v>182</v>
      </c>
      <c r="E41" s="1" t="s">
        <v>86</v>
      </c>
      <c r="F41" s="1" t="s">
        <v>62</v>
      </c>
      <c r="G41" s="1" t="s">
        <v>63</v>
      </c>
      <c r="H41" s="1" t="s">
        <v>64</v>
      </c>
      <c r="I41" s="2">
        <v>43.3</v>
      </c>
      <c r="J41" s="2">
        <v>3.61</v>
      </c>
      <c r="K41" s="2">
        <f t="shared" si="7"/>
        <v>3.6099998410791159</v>
      </c>
      <c r="L41" s="2" t="b">
        <f t="shared" si="8"/>
        <v>0</v>
      </c>
      <c r="M41" s="2">
        <f t="shared" si="10"/>
        <v>3.6099998410791159</v>
      </c>
      <c r="N41" s="2">
        <f t="shared" si="11"/>
        <v>0</v>
      </c>
      <c r="P41" s="4">
        <v>2.2199998870491982</v>
      </c>
      <c r="Q41" s="5">
        <v>6758.7746706511834</v>
      </c>
      <c r="R41" s="6">
        <v>1.3899999540299179</v>
      </c>
      <c r="S41" s="5">
        <v>5202.9998055123724</v>
      </c>
      <c r="AN41" s="5" t="str">
        <f t="shared" si="12"/>
        <v/>
      </c>
      <c r="AP41" s="5" t="str">
        <f t="shared" si="13"/>
        <v/>
      </c>
      <c r="AR41" s="5" t="str">
        <f t="shared" si="14"/>
        <v/>
      </c>
      <c r="AU41" s="5">
        <f t="shared" si="15"/>
        <v>11961.774476163555</v>
      </c>
      <c r="AV41" s="11">
        <f t="shared" si="16"/>
        <v>0.2728853468387416</v>
      </c>
      <c r="AW41" s="5">
        <f t="shared" si="9"/>
        <v>272.88534683874161</v>
      </c>
    </row>
    <row r="42" spans="1:49" x14ac:dyDescent="0.25">
      <c r="A42" s="1" t="s">
        <v>103</v>
      </c>
      <c r="B42" s="1" t="s">
        <v>104</v>
      </c>
      <c r="C42" s="1" t="s">
        <v>105</v>
      </c>
      <c r="D42" s="1" t="s">
        <v>183</v>
      </c>
      <c r="E42" s="1" t="s">
        <v>83</v>
      </c>
      <c r="F42" s="1" t="s">
        <v>62</v>
      </c>
      <c r="G42" s="1" t="s">
        <v>63</v>
      </c>
      <c r="H42" s="1" t="s">
        <v>64</v>
      </c>
      <c r="I42" s="2">
        <v>11.05</v>
      </c>
      <c r="J42" s="2">
        <v>1.54</v>
      </c>
      <c r="K42" s="2">
        <f t="shared" si="7"/>
        <v>1.5299999751150613</v>
      </c>
      <c r="L42" s="2" t="b">
        <f t="shared" si="8"/>
        <v>0</v>
      </c>
      <c r="M42" s="2">
        <f t="shared" si="10"/>
        <v>1.5299999751150613</v>
      </c>
      <c r="N42" s="2">
        <f t="shared" si="11"/>
        <v>0</v>
      </c>
      <c r="P42" s="4">
        <v>1.5099999755620961</v>
      </c>
      <c r="Q42" s="5">
        <v>5735.3874060884118</v>
      </c>
      <c r="R42" s="6">
        <v>1.9999999552965161E-2</v>
      </c>
      <c r="S42" s="5">
        <v>53.21249881060794</v>
      </c>
      <c r="AN42" s="5" t="str">
        <f t="shared" si="12"/>
        <v/>
      </c>
      <c r="AP42" s="5" t="str">
        <f t="shared" si="13"/>
        <v/>
      </c>
      <c r="AR42" s="5" t="str">
        <f t="shared" si="14"/>
        <v/>
      </c>
      <c r="AU42" s="5">
        <f t="shared" si="15"/>
        <v>5788.5999048990197</v>
      </c>
      <c r="AV42" s="11">
        <f t="shared" si="16"/>
        <v>0.13205600021191014</v>
      </c>
      <c r="AW42" s="5">
        <f t="shared" si="9"/>
        <v>132.05600021191012</v>
      </c>
    </row>
    <row r="43" spans="1:49" x14ac:dyDescent="0.25">
      <c r="A43" s="1" t="s">
        <v>103</v>
      </c>
      <c r="B43" s="1" t="s">
        <v>104</v>
      </c>
      <c r="C43" s="1" t="s">
        <v>105</v>
      </c>
      <c r="D43" s="1" t="s">
        <v>183</v>
      </c>
      <c r="E43" s="1" t="s">
        <v>86</v>
      </c>
      <c r="F43" s="1" t="s">
        <v>62</v>
      </c>
      <c r="G43" s="1" t="s">
        <v>63</v>
      </c>
      <c r="H43" s="1" t="s">
        <v>64</v>
      </c>
      <c r="I43" s="2">
        <v>11.05</v>
      </c>
      <c r="J43" s="2">
        <v>7.31</v>
      </c>
      <c r="K43" s="2">
        <f t="shared" si="7"/>
        <v>7.3000001907348633</v>
      </c>
      <c r="L43" s="2" t="b">
        <f t="shared" si="8"/>
        <v>0</v>
      </c>
      <c r="M43" s="2">
        <f t="shared" si="10"/>
        <v>7.3000001907348633</v>
      </c>
      <c r="N43" s="2">
        <f t="shared" si="11"/>
        <v>0</v>
      </c>
      <c r="P43" s="4">
        <v>6.910000205039978</v>
      </c>
      <c r="Q43" s="5">
        <v>22315.738072246309</v>
      </c>
      <c r="R43" s="6">
        <v>0.38999998569488531</v>
      </c>
      <c r="S43" s="5">
        <v>922.34996616840363</v>
      </c>
      <c r="AN43" s="5" t="str">
        <f t="shared" si="12"/>
        <v/>
      </c>
      <c r="AP43" s="5" t="str">
        <f t="shared" si="13"/>
        <v/>
      </c>
      <c r="AR43" s="5" t="str">
        <f t="shared" si="14"/>
        <v/>
      </c>
      <c r="AU43" s="5">
        <f t="shared" si="15"/>
        <v>23238.088038414713</v>
      </c>
      <c r="AV43" s="11">
        <f t="shared" si="16"/>
        <v>0.53013319444105078</v>
      </c>
      <c r="AW43" s="5">
        <f t="shared" si="9"/>
        <v>530.1331944410507</v>
      </c>
    </row>
    <row r="44" spans="1:49" x14ac:dyDescent="0.25">
      <c r="A44" s="1" t="s">
        <v>106</v>
      </c>
      <c r="B44" s="1" t="s">
        <v>107</v>
      </c>
      <c r="C44" s="1" t="s">
        <v>108</v>
      </c>
      <c r="D44" s="1" t="s">
        <v>178</v>
      </c>
      <c r="E44" s="1" t="s">
        <v>68</v>
      </c>
      <c r="F44" s="1" t="s">
        <v>109</v>
      </c>
      <c r="G44" s="1" t="s">
        <v>63</v>
      </c>
      <c r="H44" s="1" t="s">
        <v>64</v>
      </c>
      <c r="I44" s="2">
        <v>80</v>
      </c>
      <c r="J44" s="2">
        <v>40.07</v>
      </c>
      <c r="K44" s="2">
        <f t="shared" si="7"/>
        <v>5.0399999618530273</v>
      </c>
      <c r="L44" s="2" t="b">
        <f t="shared" si="8"/>
        <v>0</v>
      </c>
      <c r="M44" s="2">
        <f t="shared" si="10"/>
        <v>5.0399999618530273</v>
      </c>
      <c r="N44" s="2">
        <f t="shared" si="11"/>
        <v>0</v>
      </c>
      <c r="T44" s="7">
        <v>5.0399999618530273</v>
      </c>
      <c r="U44" s="5">
        <v>6788.8799486160278</v>
      </c>
      <c r="AN44" s="5" t="str">
        <f t="shared" si="12"/>
        <v/>
      </c>
      <c r="AP44" s="5" t="str">
        <f t="shared" si="13"/>
        <v/>
      </c>
      <c r="AR44" s="5" t="str">
        <f t="shared" si="14"/>
        <v/>
      </c>
      <c r="AU44" s="5">
        <f t="shared" si="15"/>
        <v>6788.8799486160278</v>
      </c>
      <c r="AV44" s="11">
        <f t="shared" si="16"/>
        <v>0.15487550472685674</v>
      </c>
      <c r="AW44" s="5">
        <f t="shared" si="9"/>
        <v>154.87550472685672</v>
      </c>
    </row>
    <row r="45" spans="1:49" x14ac:dyDescent="0.25">
      <c r="A45" s="1" t="s">
        <v>110</v>
      </c>
      <c r="B45" s="1" t="s">
        <v>111</v>
      </c>
      <c r="C45" s="1" t="s">
        <v>112</v>
      </c>
      <c r="D45" s="1" t="s">
        <v>184</v>
      </c>
      <c r="E45" s="1" t="s">
        <v>66</v>
      </c>
      <c r="F45" s="1" t="s">
        <v>109</v>
      </c>
      <c r="G45" s="1" t="s">
        <v>63</v>
      </c>
      <c r="H45" s="1" t="s">
        <v>64</v>
      </c>
      <c r="I45" s="2">
        <v>75</v>
      </c>
      <c r="J45" s="2">
        <v>33.53</v>
      </c>
      <c r="K45" s="2">
        <f t="shared" si="7"/>
        <v>11.650000333786011</v>
      </c>
      <c r="L45" s="2" t="b">
        <f t="shared" si="8"/>
        <v>0</v>
      </c>
      <c r="M45" s="2">
        <f t="shared" si="10"/>
        <v>11.650000333786011</v>
      </c>
      <c r="N45" s="2">
        <f t="shared" si="11"/>
        <v>0</v>
      </c>
      <c r="R45" s="6">
        <v>2.1400001049041748</v>
      </c>
      <c r="S45" s="5">
        <v>5061.1002480983734</v>
      </c>
      <c r="T45" s="7">
        <v>9.5100002288818359</v>
      </c>
      <c r="U45" s="5">
        <v>12809.970308303829</v>
      </c>
      <c r="AN45" s="5" t="str">
        <f t="shared" si="12"/>
        <v/>
      </c>
      <c r="AP45" s="5" t="str">
        <f t="shared" si="13"/>
        <v/>
      </c>
      <c r="AR45" s="5" t="str">
        <f t="shared" si="14"/>
        <v/>
      </c>
      <c r="AU45" s="5">
        <f t="shared" si="15"/>
        <v>17871.070556402203</v>
      </c>
      <c r="AV45" s="11">
        <f t="shared" si="16"/>
        <v>0.40769480288074583</v>
      </c>
      <c r="AW45" s="5">
        <f t="shared" si="9"/>
        <v>407.69480288074584</v>
      </c>
    </row>
    <row r="46" spans="1:49" x14ac:dyDescent="0.25">
      <c r="A46" s="1" t="s">
        <v>110</v>
      </c>
      <c r="B46" s="1" t="s">
        <v>111</v>
      </c>
      <c r="C46" s="1" t="s">
        <v>112</v>
      </c>
      <c r="D46" s="1" t="s">
        <v>184</v>
      </c>
      <c r="E46" s="1" t="s">
        <v>67</v>
      </c>
      <c r="F46" s="1" t="s">
        <v>109</v>
      </c>
      <c r="G46" s="1" t="s">
        <v>63</v>
      </c>
      <c r="H46" s="1" t="s">
        <v>64</v>
      </c>
      <c r="I46" s="2">
        <v>75</v>
      </c>
      <c r="J46" s="2">
        <v>38.71</v>
      </c>
      <c r="K46" s="2">
        <f t="shared" si="7"/>
        <v>0.33000001311302191</v>
      </c>
      <c r="L46" s="2" t="b">
        <f t="shared" si="8"/>
        <v>0</v>
      </c>
      <c r="M46" s="2">
        <f t="shared" si="10"/>
        <v>0.33000001311302191</v>
      </c>
      <c r="N46" s="2">
        <f t="shared" si="11"/>
        <v>0</v>
      </c>
      <c r="T46" s="7">
        <v>0.33000001311302191</v>
      </c>
      <c r="U46" s="5">
        <v>444.51001766324038</v>
      </c>
      <c r="AN46" s="5" t="str">
        <f t="shared" si="12"/>
        <v/>
      </c>
      <c r="AP46" s="5" t="str">
        <f t="shared" si="13"/>
        <v/>
      </c>
      <c r="AR46" s="5" t="str">
        <f t="shared" si="14"/>
        <v/>
      </c>
      <c r="AU46" s="5">
        <f t="shared" si="15"/>
        <v>444.51001766324038</v>
      </c>
      <c r="AV46" s="11">
        <f t="shared" si="16"/>
        <v>1.0140658527298417E-2</v>
      </c>
      <c r="AW46" s="5">
        <f t="shared" si="9"/>
        <v>10.140658527298417</v>
      </c>
    </row>
    <row r="47" spans="1:49" x14ac:dyDescent="0.25">
      <c r="A47" s="1" t="s">
        <v>113</v>
      </c>
      <c r="B47" s="1" t="s">
        <v>114</v>
      </c>
      <c r="C47" s="1" t="s">
        <v>115</v>
      </c>
      <c r="D47" s="1" t="s">
        <v>178</v>
      </c>
      <c r="E47" s="1" t="s">
        <v>66</v>
      </c>
      <c r="F47" s="1" t="s">
        <v>109</v>
      </c>
      <c r="G47" s="1" t="s">
        <v>63</v>
      </c>
      <c r="H47" s="1" t="s">
        <v>64</v>
      </c>
      <c r="I47" s="2">
        <v>73.75</v>
      </c>
      <c r="J47" s="2">
        <v>0.1</v>
      </c>
      <c r="K47" s="2">
        <f t="shared" si="7"/>
        <v>0.11000000312924385</v>
      </c>
      <c r="L47" s="2">
        <f t="shared" si="8"/>
        <v>1</v>
      </c>
      <c r="M47" s="2">
        <f t="shared" si="10"/>
        <v>0.11000000312924385</v>
      </c>
      <c r="N47" s="2">
        <f t="shared" si="11"/>
        <v>0</v>
      </c>
      <c r="R47" s="6">
        <v>9.0000003576278687E-2</v>
      </c>
      <c r="S47" s="5">
        <v>212.85000845789909</v>
      </c>
      <c r="T47" s="7">
        <v>1.9999999552965161E-2</v>
      </c>
      <c r="U47" s="5">
        <v>26.93999939784408</v>
      </c>
      <c r="AN47" s="5" t="str">
        <f t="shared" si="12"/>
        <v/>
      </c>
      <c r="AP47" s="5" t="str">
        <f t="shared" si="13"/>
        <v/>
      </c>
      <c r="AR47" s="5" t="str">
        <f t="shared" si="14"/>
        <v/>
      </c>
      <c r="AU47" s="5">
        <f t="shared" si="15"/>
        <v>239.79000785574317</v>
      </c>
      <c r="AV47" s="11">
        <f t="shared" si="16"/>
        <v>5.4703572277317982E-3</v>
      </c>
      <c r="AW47" s="5">
        <f t="shared" si="9"/>
        <v>5.4703572277317987</v>
      </c>
    </row>
    <row r="48" spans="1:49" x14ac:dyDescent="0.25">
      <c r="A48" s="1" t="s">
        <v>113</v>
      </c>
      <c r="B48" s="1" t="s">
        <v>114</v>
      </c>
      <c r="C48" s="1" t="s">
        <v>115</v>
      </c>
      <c r="D48" s="1" t="s">
        <v>178</v>
      </c>
      <c r="E48" s="1" t="s">
        <v>68</v>
      </c>
      <c r="F48" s="1" t="s">
        <v>109</v>
      </c>
      <c r="G48" s="1" t="s">
        <v>63</v>
      </c>
      <c r="H48" s="1" t="s">
        <v>64</v>
      </c>
      <c r="I48" s="2">
        <v>73.75</v>
      </c>
      <c r="J48" s="2">
        <v>7.0000000000000007E-2</v>
      </c>
      <c r="K48" s="2">
        <f t="shared" si="7"/>
        <v>2.999999932944775E-2</v>
      </c>
      <c r="L48" s="2" t="b">
        <f t="shared" si="8"/>
        <v>0</v>
      </c>
      <c r="M48" s="2">
        <f t="shared" si="10"/>
        <v>2.999999932944775E-2</v>
      </c>
      <c r="N48" s="2">
        <f t="shared" si="11"/>
        <v>0</v>
      </c>
      <c r="T48" s="7">
        <v>2.999999932944775E-2</v>
      </c>
      <c r="U48" s="5">
        <v>40.409999096766107</v>
      </c>
      <c r="AN48" s="5" t="str">
        <f t="shared" si="12"/>
        <v/>
      </c>
      <c r="AP48" s="5" t="str">
        <f t="shared" si="13"/>
        <v/>
      </c>
      <c r="AR48" s="5" t="str">
        <f t="shared" si="14"/>
        <v/>
      </c>
      <c r="AU48" s="5">
        <f t="shared" si="15"/>
        <v>40.409999096766107</v>
      </c>
      <c r="AV48" s="11">
        <f t="shared" si="16"/>
        <v>9.2187799069849957E-4</v>
      </c>
      <c r="AW48" s="5">
        <f t="shared" si="9"/>
        <v>0.92187799069849952</v>
      </c>
    </row>
    <row r="49" spans="1:49" x14ac:dyDescent="0.25">
      <c r="A49" s="1" t="s">
        <v>113</v>
      </c>
      <c r="B49" s="1" t="s">
        <v>114</v>
      </c>
      <c r="C49" s="1" t="s">
        <v>115</v>
      </c>
      <c r="D49" s="1" t="s">
        <v>178</v>
      </c>
      <c r="E49" s="1" t="s">
        <v>71</v>
      </c>
      <c r="F49" s="1" t="s">
        <v>109</v>
      </c>
      <c r="G49" s="1" t="s">
        <v>63</v>
      </c>
      <c r="H49" s="1" t="s">
        <v>64</v>
      </c>
      <c r="I49" s="2">
        <v>73.75</v>
      </c>
      <c r="J49" s="2">
        <v>40.159999999999997</v>
      </c>
      <c r="K49" s="2">
        <f t="shared" si="7"/>
        <v>33.860000610351563</v>
      </c>
      <c r="L49" s="2" t="b">
        <f t="shared" si="8"/>
        <v>0</v>
      </c>
      <c r="M49" s="2">
        <f t="shared" si="10"/>
        <v>33.860000610351563</v>
      </c>
      <c r="N49" s="2">
        <f t="shared" si="11"/>
        <v>0</v>
      </c>
      <c r="R49" s="6">
        <v>13.819999694824221</v>
      </c>
      <c r="S49" s="5">
        <v>32684.299278259281</v>
      </c>
      <c r="T49" s="7">
        <v>20.04000091552734</v>
      </c>
      <c r="U49" s="5">
        <v>26993.881233215328</v>
      </c>
      <c r="AN49" s="5" t="str">
        <f t="shared" si="12"/>
        <v/>
      </c>
      <c r="AP49" s="5" t="str">
        <f t="shared" si="13"/>
        <v/>
      </c>
      <c r="AR49" s="5" t="str">
        <f t="shared" si="14"/>
        <v/>
      </c>
      <c r="AU49" s="5">
        <f t="shared" si="15"/>
        <v>59678.180511474609</v>
      </c>
      <c r="AV49" s="11">
        <f t="shared" si="16"/>
        <v>1.3614452454383581</v>
      </c>
      <c r="AW49" s="5">
        <f t="shared" si="9"/>
        <v>1361.4452454383579</v>
      </c>
    </row>
    <row r="50" spans="1:49" x14ac:dyDescent="0.25">
      <c r="A50" s="1" t="s">
        <v>113</v>
      </c>
      <c r="B50" s="1" t="s">
        <v>114</v>
      </c>
      <c r="C50" s="1" t="s">
        <v>115</v>
      </c>
      <c r="D50" s="1" t="s">
        <v>178</v>
      </c>
      <c r="E50" s="1" t="s">
        <v>65</v>
      </c>
      <c r="F50" s="1" t="s">
        <v>109</v>
      </c>
      <c r="G50" s="1" t="s">
        <v>63</v>
      </c>
      <c r="H50" s="1" t="s">
        <v>64</v>
      </c>
      <c r="I50" s="2">
        <v>73.75</v>
      </c>
      <c r="J50" s="2">
        <v>33.17</v>
      </c>
      <c r="K50" s="2">
        <f t="shared" si="7"/>
        <v>33.16000047326088</v>
      </c>
      <c r="L50" s="2" t="b">
        <f t="shared" si="8"/>
        <v>0</v>
      </c>
      <c r="M50" s="2">
        <f t="shared" si="10"/>
        <v>32.750000476837158</v>
      </c>
      <c r="N50" s="2">
        <f t="shared" si="11"/>
        <v>0.40999999642372131</v>
      </c>
      <c r="R50" s="6">
        <v>15.930000305175779</v>
      </c>
      <c r="S50" s="5">
        <v>37674.450721740723</v>
      </c>
      <c r="T50" s="7">
        <v>12.670000076293951</v>
      </c>
      <c r="U50" s="5">
        <v>17066.490102767941</v>
      </c>
      <c r="V50" s="8">
        <v>4.1500000953674316</v>
      </c>
      <c r="W50" s="5">
        <v>1676.6000385284419</v>
      </c>
      <c r="AN50" s="5" t="str">
        <f t="shared" si="12"/>
        <v/>
      </c>
      <c r="AP50" s="5" t="str">
        <f t="shared" si="13"/>
        <v/>
      </c>
      <c r="AR50" s="5" t="str">
        <f t="shared" si="14"/>
        <v/>
      </c>
      <c r="AT50" s="2">
        <v>0.40999999642372131</v>
      </c>
      <c r="AU50" s="5">
        <f t="shared" si="15"/>
        <v>56417.540863037109</v>
      </c>
      <c r="AV50" s="11">
        <f t="shared" si="16"/>
        <v>1.2870598954091377</v>
      </c>
      <c r="AW50" s="5">
        <f t="shared" si="9"/>
        <v>1287.0598954091377</v>
      </c>
    </row>
    <row r="51" spans="1:49" x14ac:dyDescent="0.25">
      <c r="A51" s="1" t="s">
        <v>116</v>
      </c>
      <c r="B51" s="1" t="s">
        <v>117</v>
      </c>
      <c r="C51" s="1" t="s">
        <v>118</v>
      </c>
      <c r="D51" s="1" t="s">
        <v>178</v>
      </c>
      <c r="E51" s="1" t="s">
        <v>65</v>
      </c>
      <c r="F51" s="1" t="s">
        <v>109</v>
      </c>
      <c r="G51" s="1" t="s">
        <v>63</v>
      </c>
      <c r="H51" s="1" t="s">
        <v>64</v>
      </c>
      <c r="I51" s="2">
        <v>6.25</v>
      </c>
      <c r="J51" s="2">
        <v>5.91</v>
      </c>
      <c r="K51" s="2">
        <f t="shared" si="7"/>
        <v>5.9100001081824303</v>
      </c>
      <c r="L51" s="2" t="b">
        <f t="shared" si="8"/>
        <v>0</v>
      </c>
      <c r="M51" s="2">
        <f t="shared" si="10"/>
        <v>3.4700000509619713</v>
      </c>
      <c r="N51" s="2">
        <f t="shared" si="11"/>
        <v>2.440000057220459</v>
      </c>
      <c r="R51" s="6">
        <v>9.9999997764825821E-3</v>
      </c>
      <c r="S51" s="5">
        <v>23.64999947138131</v>
      </c>
      <c r="V51" s="8">
        <v>2.999999932944775E-2</v>
      </c>
      <c r="W51" s="5">
        <v>12.119999729096889</v>
      </c>
      <c r="AB51" s="9">
        <v>3.430000051856041</v>
      </c>
      <c r="AC51" s="5">
        <v>573.64800907745962</v>
      </c>
      <c r="AN51" s="5" t="str">
        <f t="shared" si="12"/>
        <v/>
      </c>
      <c r="AP51" s="5" t="str">
        <f t="shared" si="13"/>
        <v/>
      </c>
      <c r="AR51" s="5" t="str">
        <f t="shared" si="14"/>
        <v/>
      </c>
      <c r="AT51" s="2">
        <v>2.440000057220459</v>
      </c>
      <c r="AU51" s="5">
        <f t="shared" si="15"/>
        <v>609.41800827793782</v>
      </c>
      <c r="AV51" s="11">
        <f t="shared" si="16"/>
        <v>1.3902723620988815E-2</v>
      </c>
      <c r="AW51" s="5">
        <f t="shared" si="9"/>
        <v>13.902723620988814</v>
      </c>
    </row>
    <row r="52" spans="1:49" x14ac:dyDescent="0.25">
      <c r="A52" s="1" t="s">
        <v>119</v>
      </c>
      <c r="B52" s="1" t="s">
        <v>120</v>
      </c>
      <c r="C52" s="1" t="s">
        <v>121</v>
      </c>
      <c r="D52" s="1" t="s">
        <v>178</v>
      </c>
      <c r="E52" s="1" t="s">
        <v>68</v>
      </c>
      <c r="F52" s="1" t="s">
        <v>109</v>
      </c>
      <c r="G52" s="1" t="s">
        <v>63</v>
      </c>
      <c r="H52" s="1" t="s">
        <v>64</v>
      </c>
      <c r="I52" s="2">
        <v>80</v>
      </c>
      <c r="J52" s="2">
        <v>0.09</v>
      </c>
      <c r="K52" s="2">
        <f t="shared" si="7"/>
        <v>1.9999999552965161E-2</v>
      </c>
      <c r="L52" s="2" t="b">
        <f t="shared" si="8"/>
        <v>0</v>
      </c>
      <c r="M52" s="2">
        <f t="shared" si="10"/>
        <v>1.9999999552965161E-2</v>
      </c>
      <c r="N52" s="2">
        <f t="shared" si="11"/>
        <v>0</v>
      </c>
      <c r="T52" s="7">
        <v>1.9999999552965161E-2</v>
      </c>
      <c r="U52" s="5">
        <v>26.93999939784408</v>
      </c>
      <c r="AN52" s="5" t="str">
        <f t="shared" si="12"/>
        <v/>
      </c>
      <c r="AP52" s="5" t="str">
        <f t="shared" si="13"/>
        <v/>
      </c>
      <c r="AR52" s="5" t="str">
        <f t="shared" si="14"/>
        <v/>
      </c>
      <c r="AU52" s="5">
        <f t="shared" si="15"/>
        <v>26.93999939784408</v>
      </c>
      <c r="AV52" s="11">
        <f t="shared" si="16"/>
        <v>6.1458532713233312E-4</v>
      </c>
      <c r="AW52" s="5">
        <f t="shared" si="9"/>
        <v>0.61458532713233316</v>
      </c>
    </row>
    <row r="53" spans="1:49" x14ac:dyDescent="0.25">
      <c r="A53" s="1" t="s">
        <v>119</v>
      </c>
      <c r="B53" s="1" t="s">
        <v>120</v>
      </c>
      <c r="C53" s="1" t="s">
        <v>121</v>
      </c>
      <c r="D53" s="1" t="s">
        <v>178</v>
      </c>
      <c r="E53" s="1" t="s">
        <v>69</v>
      </c>
      <c r="F53" s="1" t="s">
        <v>109</v>
      </c>
      <c r="G53" s="1" t="s">
        <v>63</v>
      </c>
      <c r="H53" s="1" t="s">
        <v>64</v>
      </c>
      <c r="I53" s="2">
        <v>80</v>
      </c>
      <c r="J53" s="2">
        <v>40.19</v>
      </c>
      <c r="K53" s="2">
        <f t="shared" si="7"/>
        <v>19.390000015497204</v>
      </c>
      <c r="L53" s="2" t="b">
        <f t="shared" si="8"/>
        <v>0</v>
      </c>
      <c r="M53" s="2">
        <f t="shared" si="10"/>
        <v>19.390000015497204</v>
      </c>
      <c r="N53" s="2">
        <f t="shared" si="11"/>
        <v>0</v>
      </c>
      <c r="R53" s="6">
        <v>0.80000001192092896</v>
      </c>
      <c r="S53" s="5">
        <v>2838.000042289495</v>
      </c>
      <c r="T53" s="7">
        <v>11.860000133514401</v>
      </c>
      <c r="U53" s="5">
        <v>22124.475256919861</v>
      </c>
      <c r="V53" s="8">
        <v>6.7299998700618744</v>
      </c>
      <c r="W53" s="5">
        <v>2737.099948227406</v>
      </c>
      <c r="AN53" s="5" t="str">
        <f t="shared" si="12"/>
        <v/>
      </c>
      <c r="AP53" s="5" t="str">
        <f t="shared" si="13"/>
        <v/>
      </c>
      <c r="AR53" s="5" t="str">
        <f t="shared" si="14"/>
        <v/>
      </c>
      <c r="AU53" s="5">
        <f t="shared" si="15"/>
        <v>27699.575247436762</v>
      </c>
      <c r="AV53" s="11">
        <f t="shared" si="16"/>
        <v>0.63191361898229881</v>
      </c>
      <c r="AW53" s="5">
        <f t="shared" si="9"/>
        <v>631.91361898229889</v>
      </c>
    </row>
    <row r="54" spans="1:49" x14ac:dyDescent="0.25">
      <c r="A54" s="1" t="s">
        <v>119</v>
      </c>
      <c r="B54" s="1" t="s">
        <v>120</v>
      </c>
      <c r="C54" s="1" t="s">
        <v>121</v>
      </c>
      <c r="D54" s="1" t="s">
        <v>178</v>
      </c>
      <c r="E54" s="1" t="s">
        <v>86</v>
      </c>
      <c r="F54" s="1" t="s">
        <v>109</v>
      </c>
      <c r="G54" s="1" t="s">
        <v>63</v>
      </c>
      <c r="H54" s="1" t="s">
        <v>64</v>
      </c>
      <c r="I54" s="2">
        <v>80</v>
      </c>
      <c r="J54" s="2">
        <v>39.409999999999997</v>
      </c>
      <c r="K54" s="2">
        <f t="shared" si="7"/>
        <v>14.519999831914902</v>
      </c>
      <c r="L54" s="2" t="b">
        <f t="shared" si="8"/>
        <v>0</v>
      </c>
      <c r="M54" s="2">
        <f t="shared" si="10"/>
        <v>14.519999831914902</v>
      </c>
      <c r="N54" s="2">
        <f t="shared" si="11"/>
        <v>0</v>
      </c>
      <c r="R54" s="6">
        <v>13.159999847412109</v>
      </c>
      <c r="S54" s="5">
        <v>48677.611891031273</v>
      </c>
      <c r="T54" s="7">
        <v>1.3599999845027919</v>
      </c>
      <c r="U54" s="5">
        <v>3091.364962264895</v>
      </c>
      <c r="AN54" s="5" t="str">
        <f t="shared" si="12"/>
        <v/>
      </c>
      <c r="AP54" s="5" t="str">
        <f t="shared" si="13"/>
        <v/>
      </c>
      <c r="AR54" s="5" t="str">
        <f t="shared" si="14"/>
        <v/>
      </c>
      <c r="AU54" s="5">
        <f t="shared" si="15"/>
        <v>51768.976853296168</v>
      </c>
      <c r="AV54" s="11">
        <f t="shared" si="16"/>
        <v>1.1810116661411425</v>
      </c>
      <c r="AW54" s="5">
        <f t="shared" si="9"/>
        <v>1181.0116661411425</v>
      </c>
    </row>
    <row r="55" spans="1:49" x14ac:dyDescent="0.25">
      <c r="A55" s="1" t="s">
        <v>122</v>
      </c>
      <c r="B55" s="1" t="s">
        <v>101</v>
      </c>
      <c r="C55" s="1" t="s">
        <v>102</v>
      </c>
      <c r="D55" s="1" t="s">
        <v>182</v>
      </c>
      <c r="E55" s="1" t="s">
        <v>69</v>
      </c>
      <c r="F55" s="1" t="s">
        <v>109</v>
      </c>
      <c r="G55" s="1" t="s">
        <v>63</v>
      </c>
      <c r="H55" s="1" t="s">
        <v>64</v>
      </c>
      <c r="I55" s="2">
        <v>74.8</v>
      </c>
      <c r="J55" s="2">
        <v>7.0000000000000007E-2</v>
      </c>
      <c r="K55" s="2">
        <f t="shared" si="7"/>
        <v>6.9999998435378075E-2</v>
      </c>
      <c r="L55" s="2" t="b">
        <f t="shared" si="8"/>
        <v>0</v>
      </c>
      <c r="M55" s="2">
        <f t="shared" si="10"/>
        <v>6.9999998435378075E-2</v>
      </c>
      <c r="N55" s="2">
        <f t="shared" si="11"/>
        <v>0</v>
      </c>
      <c r="R55" s="6">
        <v>9.9999997764825821E-3</v>
      </c>
      <c r="S55" s="5">
        <v>35.47499920707196</v>
      </c>
      <c r="T55" s="7">
        <v>4.999999888241291E-2</v>
      </c>
      <c r="U55" s="5">
        <v>74.084998344071209</v>
      </c>
      <c r="V55" s="8">
        <v>9.9999997764825821E-3</v>
      </c>
      <c r="W55" s="5">
        <v>4.0399999096989632</v>
      </c>
      <c r="AN55" s="5" t="str">
        <f t="shared" si="12"/>
        <v/>
      </c>
      <c r="AP55" s="5" t="str">
        <f t="shared" si="13"/>
        <v/>
      </c>
      <c r="AR55" s="5" t="str">
        <f t="shared" si="14"/>
        <v/>
      </c>
      <c r="AU55" s="5">
        <f t="shared" si="15"/>
        <v>113.59999746084213</v>
      </c>
      <c r="AV55" s="11">
        <f t="shared" si="16"/>
        <v>2.5915699020873438E-3</v>
      </c>
      <c r="AW55" s="5">
        <f t="shared" si="9"/>
        <v>2.5915699020873437</v>
      </c>
    </row>
    <row r="56" spans="1:49" x14ac:dyDescent="0.25">
      <c r="A56" s="1" t="s">
        <v>122</v>
      </c>
      <c r="B56" s="1" t="s">
        <v>101</v>
      </c>
      <c r="C56" s="1" t="s">
        <v>102</v>
      </c>
      <c r="D56" s="1" t="s">
        <v>182</v>
      </c>
      <c r="E56" s="1" t="s">
        <v>70</v>
      </c>
      <c r="F56" s="1" t="s">
        <v>109</v>
      </c>
      <c r="G56" s="1" t="s">
        <v>63</v>
      </c>
      <c r="H56" s="1" t="s">
        <v>64</v>
      </c>
      <c r="I56" s="2">
        <v>74.8</v>
      </c>
      <c r="J56" s="2">
        <v>40.28</v>
      </c>
      <c r="K56" s="2">
        <f t="shared" si="7"/>
        <v>39.999999847263098</v>
      </c>
      <c r="L56" s="2" t="b">
        <f t="shared" si="8"/>
        <v>0</v>
      </c>
      <c r="M56" s="2">
        <f t="shared" si="10"/>
        <v>39.979999847710133</v>
      </c>
      <c r="N56" s="2">
        <f t="shared" si="11"/>
        <v>1.9999999552965161E-2</v>
      </c>
      <c r="R56" s="6">
        <v>3.5799999237060551</v>
      </c>
      <c r="S56" s="5">
        <v>9329.9249999999993</v>
      </c>
      <c r="T56" s="7">
        <v>27.840000152587891</v>
      </c>
      <c r="U56" s="5">
        <v>39406.485000000001</v>
      </c>
      <c r="V56" s="8">
        <v>8.5599997714161873</v>
      </c>
      <c r="W56" s="5">
        <v>3472.38</v>
      </c>
      <c r="AN56" s="5" t="str">
        <f t="shared" si="12"/>
        <v/>
      </c>
      <c r="AP56" s="5" t="str">
        <f t="shared" si="13"/>
        <v/>
      </c>
      <c r="AR56" s="5" t="str">
        <f t="shared" si="14"/>
        <v/>
      </c>
      <c r="AT56" s="2">
        <v>1.9999999552965161E-2</v>
      </c>
      <c r="AU56" s="5">
        <f t="shared" si="15"/>
        <v>52208.79</v>
      </c>
      <c r="AV56" s="11">
        <f t="shared" si="16"/>
        <v>1.191045174407134</v>
      </c>
      <c r="AW56" s="5">
        <f t="shared" si="9"/>
        <v>1191.045174407134</v>
      </c>
    </row>
    <row r="57" spans="1:49" x14ac:dyDescent="0.25">
      <c r="A57" s="1" t="s">
        <v>122</v>
      </c>
      <c r="B57" s="1" t="s">
        <v>101</v>
      </c>
      <c r="C57" s="1" t="s">
        <v>102</v>
      </c>
      <c r="D57" s="1" t="s">
        <v>182</v>
      </c>
      <c r="E57" s="1" t="s">
        <v>71</v>
      </c>
      <c r="F57" s="1" t="s">
        <v>109</v>
      </c>
      <c r="G57" s="1" t="s">
        <v>63</v>
      </c>
      <c r="H57" s="1" t="s">
        <v>64</v>
      </c>
      <c r="I57" s="2">
        <v>74.8</v>
      </c>
      <c r="J57" s="2">
        <v>7.0000000000000007E-2</v>
      </c>
      <c r="K57" s="2">
        <f t="shared" si="7"/>
        <v>6.9999998435378075E-2</v>
      </c>
      <c r="L57" s="2" t="b">
        <f t="shared" si="8"/>
        <v>0</v>
      </c>
      <c r="M57" s="2">
        <f t="shared" si="10"/>
        <v>6.9999998435378075E-2</v>
      </c>
      <c r="N57" s="2">
        <f t="shared" si="11"/>
        <v>0</v>
      </c>
      <c r="R57" s="6">
        <v>2.999999932944775E-2</v>
      </c>
      <c r="S57" s="5">
        <v>70.94999841414392</v>
      </c>
      <c r="T57" s="7">
        <v>3.9999999105930328E-2</v>
      </c>
      <c r="U57" s="5">
        <v>53.879998795688152</v>
      </c>
      <c r="AN57" s="5" t="str">
        <f t="shared" si="12"/>
        <v/>
      </c>
      <c r="AP57" s="5" t="str">
        <f t="shared" si="13"/>
        <v/>
      </c>
      <c r="AR57" s="5" t="str">
        <f t="shared" si="14"/>
        <v/>
      </c>
      <c r="AU57" s="5">
        <f t="shared" si="15"/>
        <v>124.82999720983207</v>
      </c>
      <c r="AV57" s="11">
        <f t="shared" si="16"/>
        <v>2.8477611873024924E-3</v>
      </c>
      <c r="AW57" s="5">
        <f t="shared" si="9"/>
        <v>2.8477611873024924</v>
      </c>
    </row>
    <row r="58" spans="1:49" x14ac:dyDescent="0.25">
      <c r="A58" s="1" t="s">
        <v>122</v>
      </c>
      <c r="B58" s="1" t="s">
        <v>101</v>
      </c>
      <c r="C58" s="1" t="s">
        <v>102</v>
      </c>
      <c r="D58" s="1" t="s">
        <v>182</v>
      </c>
      <c r="E58" s="1" t="s">
        <v>65</v>
      </c>
      <c r="F58" s="1" t="s">
        <v>109</v>
      </c>
      <c r="G58" s="1" t="s">
        <v>63</v>
      </c>
      <c r="H58" s="1" t="s">
        <v>64</v>
      </c>
      <c r="I58" s="2">
        <v>74.8</v>
      </c>
      <c r="J58" s="2">
        <v>0.08</v>
      </c>
      <c r="K58" s="2">
        <f t="shared" si="7"/>
        <v>6.9999998435378075E-2</v>
      </c>
      <c r="L58" s="2" t="b">
        <f t="shared" si="8"/>
        <v>0</v>
      </c>
      <c r="M58" s="2">
        <f t="shared" si="10"/>
        <v>4.999999888241291E-2</v>
      </c>
      <c r="N58" s="2">
        <f t="shared" si="11"/>
        <v>1.9999999552965161E-2</v>
      </c>
      <c r="T58" s="7">
        <v>9.9999997764825821E-3</v>
      </c>
      <c r="U58" s="5">
        <v>13.46999969892204</v>
      </c>
      <c r="V58" s="8">
        <v>9.9999997764825821E-3</v>
      </c>
      <c r="W58" s="5">
        <v>4.0399999096989632</v>
      </c>
      <c r="AB58" s="9">
        <v>2.999999932944775E-2</v>
      </c>
      <c r="AC58" s="5">
        <v>5.0064998880960054</v>
      </c>
      <c r="AN58" s="5" t="str">
        <f t="shared" si="12"/>
        <v/>
      </c>
      <c r="AP58" s="5" t="str">
        <f t="shared" si="13"/>
        <v/>
      </c>
      <c r="AR58" s="5" t="str">
        <f t="shared" si="14"/>
        <v/>
      </c>
      <c r="AT58" s="2">
        <v>1.9999999552965161E-2</v>
      </c>
      <c r="AU58" s="5">
        <f t="shared" si="15"/>
        <v>22.516499496717007</v>
      </c>
      <c r="AV58" s="11">
        <f t="shared" si="16"/>
        <v>5.1367151144674015E-4</v>
      </c>
      <c r="AW58" s="5">
        <f t="shared" si="9"/>
        <v>0.51367151144674006</v>
      </c>
    </row>
    <row r="59" spans="1:49" x14ac:dyDescent="0.25">
      <c r="A59" s="1" t="s">
        <v>122</v>
      </c>
      <c r="B59" s="1" t="s">
        <v>101</v>
      </c>
      <c r="C59" s="1" t="s">
        <v>102</v>
      </c>
      <c r="D59" s="1" t="s">
        <v>182</v>
      </c>
      <c r="E59" s="1" t="s">
        <v>61</v>
      </c>
      <c r="F59" s="1" t="s">
        <v>109</v>
      </c>
      <c r="G59" s="1" t="s">
        <v>63</v>
      </c>
      <c r="H59" s="1" t="s">
        <v>64</v>
      </c>
      <c r="I59" s="2">
        <v>74.8</v>
      </c>
      <c r="J59" s="2">
        <v>34.07</v>
      </c>
      <c r="K59" s="2">
        <f t="shared" si="7"/>
        <v>34.070000171661377</v>
      </c>
      <c r="L59" s="2" t="b">
        <f t="shared" si="8"/>
        <v>0</v>
      </c>
      <c r="M59" s="2">
        <f t="shared" si="10"/>
        <v>31.830000162124634</v>
      </c>
      <c r="N59" s="2">
        <f t="shared" si="11"/>
        <v>2.2400000095367432</v>
      </c>
      <c r="R59" s="6">
        <v>2.7400000095367432</v>
      </c>
      <c r="S59" s="5">
        <v>6480.1000225543976</v>
      </c>
      <c r="T59" s="7">
        <v>19.659999847412109</v>
      </c>
      <c r="U59" s="5">
        <v>26482.019794464111</v>
      </c>
      <c r="V59" s="8">
        <v>9.4300003051757813</v>
      </c>
      <c r="W59" s="5">
        <v>3809.7201232910161</v>
      </c>
      <c r="AN59" s="5" t="str">
        <f t="shared" si="12"/>
        <v/>
      </c>
      <c r="AP59" s="5" t="str">
        <f t="shared" si="13"/>
        <v/>
      </c>
      <c r="AR59" s="5" t="str">
        <f t="shared" si="14"/>
        <v/>
      </c>
      <c r="AT59" s="2">
        <v>2.2400000095367432</v>
      </c>
      <c r="AU59" s="5">
        <f t="shared" si="15"/>
        <v>36771.839940309525</v>
      </c>
      <c r="AV59" s="11">
        <f t="shared" si="16"/>
        <v>0.8388802443990212</v>
      </c>
      <c r="AW59" s="5">
        <f t="shared" si="9"/>
        <v>838.88024439902119</v>
      </c>
    </row>
    <row r="60" spans="1:49" x14ac:dyDescent="0.25">
      <c r="A60" s="1" t="s">
        <v>123</v>
      </c>
      <c r="B60" s="1" t="s">
        <v>124</v>
      </c>
      <c r="C60" s="1" t="s">
        <v>125</v>
      </c>
      <c r="D60" s="1" t="s">
        <v>185</v>
      </c>
      <c r="E60" s="1" t="s">
        <v>61</v>
      </c>
      <c r="F60" s="1" t="s">
        <v>109</v>
      </c>
      <c r="G60" s="1" t="s">
        <v>63</v>
      </c>
      <c r="H60" s="1" t="s">
        <v>64</v>
      </c>
      <c r="I60" s="2">
        <v>5.2</v>
      </c>
      <c r="J60" s="2">
        <v>4.8899999999999997</v>
      </c>
      <c r="K60" s="2">
        <f t="shared" si="7"/>
        <v>4.8899998664855957</v>
      </c>
      <c r="L60" s="2" t="b">
        <f t="shared" si="8"/>
        <v>0</v>
      </c>
      <c r="M60" s="2">
        <f t="shared" si="10"/>
        <v>0</v>
      </c>
      <c r="N60" s="2">
        <f t="shared" si="11"/>
        <v>4.8899998664855957</v>
      </c>
      <c r="AN60" s="5" t="str">
        <f t="shared" si="12"/>
        <v/>
      </c>
      <c r="AP60" s="5" t="str">
        <f t="shared" si="13"/>
        <v/>
      </c>
      <c r="AR60" s="5" t="str">
        <f t="shared" si="14"/>
        <v/>
      </c>
      <c r="AT60" s="2">
        <v>4.8899998664855957</v>
      </c>
      <c r="AU60" s="5">
        <f t="shared" si="15"/>
        <v>0</v>
      </c>
      <c r="AV60" s="11">
        <f t="shared" si="16"/>
        <v>0</v>
      </c>
      <c r="AW60" s="5">
        <f t="shared" si="9"/>
        <v>0</v>
      </c>
    </row>
    <row r="61" spans="1:49" x14ac:dyDescent="0.25">
      <c r="A61" s="1" t="s">
        <v>126</v>
      </c>
      <c r="B61" s="1" t="s">
        <v>127</v>
      </c>
      <c r="C61" s="1" t="s">
        <v>128</v>
      </c>
      <c r="D61" s="1" t="s">
        <v>186</v>
      </c>
      <c r="E61" s="1" t="s">
        <v>61</v>
      </c>
      <c r="F61" s="1" t="s">
        <v>109</v>
      </c>
      <c r="G61" s="1" t="s">
        <v>63</v>
      </c>
      <c r="H61" s="1" t="s">
        <v>64</v>
      </c>
      <c r="I61" s="2">
        <v>20</v>
      </c>
      <c r="J61" s="2">
        <v>0.04</v>
      </c>
      <c r="K61" s="2">
        <f t="shared" si="7"/>
        <v>3.9999999105930328E-2</v>
      </c>
      <c r="L61" s="2" t="b">
        <f t="shared" si="8"/>
        <v>0</v>
      </c>
      <c r="M61" s="2">
        <f t="shared" si="10"/>
        <v>0</v>
      </c>
      <c r="N61" s="2">
        <f t="shared" si="11"/>
        <v>3.9999999105930328E-2</v>
      </c>
      <c r="AN61" s="5" t="str">
        <f t="shared" si="12"/>
        <v/>
      </c>
      <c r="AP61" s="5" t="str">
        <f t="shared" si="13"/>
        <v/>
      </c>
      <c r="AR61" s="5" t="str">
        <f t="shared" si="14"/>
        <v/>
      </c>
      <c r="AT61" s="2">
        <v>3.9999999105930328E-2</v>
      </c>
      <c r="AU61" s="5">
        <f t="shared" si="15"/>
        <v>0</v>
      </c>
      <c r="AV61" s="11">
        <f t="shared" si="16"/>
        <v>0</v>
      </c>
      <c r="AW61" s="5">
        <f t="shared" si="9"/>
        <v>0</v>
      </c>
    </row>
    <row r="62" spans="1:49" x14ac:dyDescent="0.25">
      <c r="A62" s="1" t="s">
        <v>126</v>
      </c>
      <c r="B62" s="1" t="s">
        <v>127</v>
      </c>
      <c r="C62" s="1" t="s">
        <v>128</v>
      </c>
      <c r="D62" s="1" t="s">
        <v>186</v>
      </c>
      <c r="E62" s="1" t="s">
        <v>98</v>
      </c>
      <c r="F62" s="1" t="s">
        <v>109</v>
      </c>
      <c r="G62" s="1" t="s">
        <v>63</v>
      </c>
      <c r="H62" s="1" t="s">
        <v>64</v>
      </c>
      <c r="I62" s="2">
        <v>20</v>
      </c>
      <c r="J62" s="2">
        <v>18.64</v>
      </c>
      <c r="K62" s="2">
        <f t="shared" si="7"/>
        <v>18.639999806880954</v>
      </c>
      <c r="L62" s="2" t="b">
        <f t="shared" si="8"/>
        <v>0</v>
      </c>
      <c r="M62" s="2">
        <f t="shared" si="10"/>
        <v>3.4099999070167546</v>
      </c>
      <c r="N62" s="2">
        <f t="shared" si="11"/>
        <v>15.2299998998642</v>
      </c>
      <c r="P62" s="4">
        <v>0.82999998331069946</v>
      </c>
      <c r="Q62" s="5">
        <v>3055.4374385625119</v>
      </c>
      <c r="R62" s="6">
        <v>2.5799999237060551</v>
      </c>
      <c r="S62" s="5">
        <v>7627.1247744560242</v>
      </c>
      <c r="AN62" s="5" t="str">
        <f t="shared" si="12"/>
        <v/>
      </c>
      <c r="AP62" s="5" t="str">
        <f t="shared" si="13"/>
        <v/>
      </c>
      <c r="AR62" s="5" t="str">
        <f t="shared" si="14"/>
        <v/>
      </c>
      <c r="AT62" s="2">
        <v>15.2299998998642</v>
      </c>
      <c r="AU62" s="5">
        <f t="shared" si="15"/>
        <v>10682.562213018537</v>
      </c>
      <c r="AV62" s="11">
        <f t="shared" si="16"/>
        <v>0.24370252928902816</v>
      </c>
      <c r="AW62" s="5">
        <f t="shared" si="9"/>
        <v>243.70252928902818</v>
      </c>
    </row>
    <row r="63" spans="1:49" x14ac:dyDescent="0.25">
      <c r="A63" s="1" t="s">
        <v>129</v>
      </c>
      <c r="B63" s="1" t="s">
        <v>96</v>
      </c>
      <c r="C63" s="1" t="s">
        <v>97</v>
      </c>
      <c r="D63" s="1" t="s">
        <v>178</v>
      </c>
      <c r="E63" s="1" t="s">
        <v>86</v>
      </c>
      <c r="F63" s="1" t="s">
        <v>109</v>
      </c>
      <c r="G63" s="1" t="s">
        <v>63</v>
      </c>
      <c r="H63" s="1" t="s">
        <v>64</v>
      </c>
      <c r="I63" s="2">
        <v>60</v>
      </c>
      <c r="J63" s="2">
        <v>7.0000000000000007E-2</v>
      </c>
      <c r="K63" s="2">
        <f t="shared" si="7"/>
        <v>6.0000000521540642E-2</v>
      </c>
      <c r="L63" s="2" t="b">
        <f t="shared" si="8"/>
        <v>0</v>
      </c>
      <c r="M63" s="2">
        <f t="shared" si="10"/>
        <v>6.0000000521540642E-2</v>
      </c>
      <c r="N63" s="2">
        <f t="shared" si="11"/>
        <v>0</v>
      </c>
      <c r="R63" s="6">
        <v>6.0000000521540642E-2</v>
      </c>
      <c r="S63" s="5">
        <v>218.76250171801081</v>
      </c>
      <c r="AN63" s="5" t="str">
        <f t="shared" si="12"/>
        <v/>
      </c>
      <c r="AP63" s="5" t="str">
        <f t="shared" si="13"/>
        <v/>
      </c>
      <c r="AR63" s="5" t="str">
        <f t="shared" si="14"/>
        <v/>
      </c>
      <c r="AU63" s="5">
        <f t="shared" si="15"/>
        <v>218.76250171801081</v>
      </c>
      <c r="AV63" s="11">
        <f t="shared" si="16"/>
        <v>4.9906542942762923E-3</v>
      </c>
      <c r="AW63" s="5">
        <f t="shared" si="9"/>
        <v>4.9906542942762924</v>
      </c>
    </row>
    <row r="64" spans="1:49" x14ac:dyDescent="0.25">
      <c r="A64" s="1" t="s">
        <v>129</v>
      </c>
      <c r="B64" s="1" t="s">
        <v>96</v>
      </c>
      <c r="C64" s="1" t="s">
        <v>97</v>
      </c>
      <c r="D64" s="1" t="s">
        <v>178</v>
      </c>
      <c r="E64" s="1" t="s">
        <v>99</v>
      </c>
      <c r="F64" s="1" t="s">
        <v>109</v>
      </c>
      <c r="G64" s="1" t="s">
        <v>63</v>
      </c>
      <c r="H64" s="1" t="s">
        <v>64</v>
      </c>
      <c r="I64" s="2">
        <v>60</v>
      </c>
      <c r="J64" s="2">
        <v>39.479999999999997</v>
      </c>
      <c r="K64" s="2">
        <f t="shared" si="7"/>
        <v>39.469999946653836</v>
      </c>
      <c r="L64" s="2" t="b">
        <f t="shared" si="8"/>
        <v>0</v>
      </c>
      <c r="M64" s="2">
        <f t="shared" si="10"/>
        <v>39.469999946653836</v>
      </c>
      <c r="N64" s="2">
        <f t="shared" si="11"/>
        <v>0</v>
      </c>
      <c r="R64" s="6">
        <v>26.019999861717221</v>
      </c>
      <c r="S64" s="5">
        <v>92069.449523538351</v>
      </c>
      <c r="T64" s="7">
        <v>13.24000007845461</v>
      </c>
      <c r="U64" s="5">
        <v>26640.292657865211</v>
      </c>
      <c r="V64" s="8">
        <v>0.21000000648200509</v>
      </c>
      <c r="W64" s="5">
        <v>90.900002483278513</v>
      </c>
      <c r="AN64" s="5" t="str">
        <f t="shared" si="12"/>
        <v/>
      </c>
      <c r="AP64" s="5" t="str">
        <f t="shared" si="13"/>
        <v/>
      </c>
      <c r="AR64" s="5" t="str">
        <f t="shared" si="14"/>
        <v/>
      </c>
      <c r="AU64" s="5">
        <f t="shared" si="15"/>
        <v>118800.64218388684</v>
      </c>
      <c r="AV64" s="11">
        <f t="shared" si="16"/>
        <v>2.7102128126238325</v>
      </c>
      <c r="AW64" s="5">
        <f t="shared" si="9"/>
        <v>2710.2128126238326</v>
      </c>
    </row>
    <row r="65" spans="1:49" x14ac:dyDescent="0.25">
      <c r="A65" s="1" t="s">
        <v>129</v>
      </c>
      <c r="B65" s="1" t="s">
        <v>96</v>
      </c>
      <c r="C65" s="1" t="s">
        <v>97</v>
      </c>
      <c r="D65" s="1" t="s">
        <v>178</v>
      </c>
      <c r="E65" s="1" t="s">
        <v>70</v>
      </c>
      <c r="F65" s="1" t="s">
        <v>109</v>
      </c>
      <c r="G65" s="1" t="s">
        <v>63</v>
      </c>
      <c r="H65" s="1" t="s">
        <v>64</v>
      </c>
      <c r="I65" s="2">
        <v>60</v>
      </c>
      <c r="J65" s="2">
        <v>0.08</v>
      </c>
      <c r="K65" s="2">
        <f t="shared" si="7"/>
        <v>7.9999998211860657E-2</v>
      </c>
      <c r="L65" s="2" t="b">
        <f t="shared" si="8"/>
        <v>0</v>
      </c>
      <c r="M65" s="2">
        <f t="shared" si="10"/>
        <v>7.9999998211860657E-2</v>
      </c>
      <c r="N65" s="2">
        <f t="shared" si="11"/>
        <v>0</v>
      </c>
      <c r="R65" s="6">
        <v>9.9999997764825821E-3</v>
      </c>
      <c r="S65" s="5">
        <v>35.47499920707196</v>
      </c>
      <c r="T65" s="7">
        <v>5.9999998658895493E-2</v>
      </c>
      <c r="U65" s="5">
        <v>121.2299972902983</v>
      </c>
      <c r="V65" s="8">
        <v>9.9999997764825821E-3</v>
      </c>
      <c r="W65" s="5">
        <v>4.0399999096989632</v>
      </c>
      <c r="AN65" s="5" t="str">
        <f t="shared" si="12"/>
        <v/>
      </c>
      <c r="AP65" s="5" t="str">
        <f t="shared" si="13"/>
        <v/>
      </c>
      <c r="AR65" s="5" t="str">
        <f t="shared" si="14"/>
        <v/>
      </c>
      <c r="AU65" s="5">
        <f t="shared" si="15"/>
        <v>160.74499640706921</v>
      </c>
      <c r="AV65" s="11">
        <f t="shared" si="16"/>
        <v>3.6670942245689256E-3</v>
      </c>
      <c r="AW65" s="5">
        <f t="shared" si="9"/>
        <v>3.6670942245689253</v>
      </c>
    </row>
    <row r="66" spans="1:49" x14ac:dyDescent="0.25">
      <c r="A66" s="1" t="s">
        <v>129</v>
      </c>
      <c r="B66" s="1" t="s">
        <v>96</v>
      </c>
      <c r="C66" s="1" t="s">
        <v>97</v>
      </c>
      <c r="D66" s="1" t="s">
        <v>178</v>
      </c>
      <c r="E66" s="1" t="s">
        <v>61</v>
      </c>
      <c r="F66" s="1" t="s">
        <v>109</v>
      </c>
      <c r="G66" s="1" t="s">
        <v>63</v>
      </c>
      <c r="H66" s="1" t="s">
        <v>64</v>
      </c>
      <c r="I66" s="2">
        <v>60</v>
      </c>
      <c r="J66" s="2">
        <v>0.04</v>
      </c>
      <c r="K66" s="2">
        <f t="shared" si="7"/>
        <v>3.9999999105930328E-2</v>
      </c>
      <c r="L66" s="2" t="b">
        <f t="shared" si="8"/>
        <v>0</v>
      </c>
      <c r="M66" s="2">
        <f t="shared" si="10"/>
        <v>2.999999932944775E-2</v>
      </c>
      <c r="N66" s="2">
        <f t="shared" si="11"/>
        <v>9.9999997764825821E-3</v>
      </c>
      <c r="V66" s="8">
        <v>2.999999932944775E-2</v>
      </c>
      <c r="W66" s="5">
        <v>12.119999729096889</v>
      </c>
      <c r="AN66" s="5" t="str">
        <f t="shared" si="12"/>
        <v/>
      </c>
      <c r="AP66" s="5" t="str">
        <f t="shared" si="13"/>
        <v/>
      </c>
      <c r="AR66" s="5" t="str">
        <f t="shared" si="14"/>
        <v/>
      </c>
      <c r="AT66" s="2">
        <v>9.9999997764825821E-3</v>
      </c>
      <c r="AU66" s="5">
        <f t="shared" si="15"/>
        <v>12.119999729096889</v>
      </c>
      <c r="AV66" s="11">
        <f t="shared" si="16"/>
        <v>2.7649495786354408E-4</v>
      </c>
      <c r="AW66" s="5">
        <f t="shared" si="9"/>
        <v>0.27649495786354406</v>
      </c>
    </row>
    <row r="67" spans="1:49" x14ac:dyDescent="0.25">
      <c r="A67" s="1" t="s">
        <v>129</v>
      </c>
      <c r="B67" s="1" t="s">
        <v>96</v>
      </c>
      <c r="C67" s="1" t="s">
        <v>97</v>
      </c>
      <c r="D67" s="1" t="s">
        <v>178</v>
      </c>
      <c r="E67" s="1" t="s">
        <v>98</v>
      </c>
      <c r="F67" s="1" t="s">
        <v>109</v>
      </c>
      <c r="G67" s="1" t="s">
        <v>63</v>
      </c>
      <c r="H67" s="1" t="s">
        <v>64</v>
      </c>
      <c r="I67" s="2">
        <v>60</v>
      </c>
      <c r="J67" s="2">
        <v>19.62</v>
      </c>
      <c r="K67" s="2">
        <f t="shared" si="7"/>
        <v>19.619999695569284</v>
      </c>
      <c r="L67" s="2" t="b">
        <f t="shared" si="8"/>
        <v>0</v>
      </c>
      <c r="M67" s="2">
        <f t="shared" ref="M67:M98" si="17">SUM(P67,R67,T67,V67,X67,Z67,AB67,AD67,AG67,AI67,AK67,AX67,AZ67,BB67,BD67,BF67)</f>
        <v>18.439999688416727</v>
      </c>
      <c r="N67" s="2">
        <f t="shared" ref="N67:N98" si="18">SUM(O67,AF67,AM67,AO67,AQ67,AS67,AT67)</f>
        <v>1.1800000071525569</v>
      </c>
      <c r="R67" s="6">
        <v>4.9200000762939453</v>
      </c>
      <c r="S67" s="5">
        <v>14544.750225543979</v>
      </c>
      <c r="T67" s="7">
        <v>10.729999631643301</v>
      </c>
      <c r="U67" s="5">
        <v>18352.87439784408</v>
      </c>
      <c r="V67" s="8">
        <v>2.7899999804794788</v>
      </c>
      <c r="W67" s="5">
        <v>1129.1799920685589</v>
      </c>
      <c r="AN67" s="5" t="str">
        <f t="shared" ref="AN67:AN98" si="19">IF(AM67&gt;0,AM67*$AN$1,"")</f>
        <v/>
      </c>
      <c r="AP67" s="5" t="str">
        <f t="shared" ref="AP67:AP98" si="20">IF(AO67&gt;0,AO67*$AP$1,"")</f>
        <v/>
      </c>
      <c r="AR67" s="5" t="str">
        <f t="shared" ref="AR67:AR98" si="21">IF(AQ67&gt;0,AQ67*$AR$1,"")</f>
        <v/>
      </c>
      <c r="AT67" s="2">
        <v>1.1800000071525569</v>
      </c>
      <c r="AU67" s="5">
        <f t="shared" ref="AU67:AU98" si="22">SUM(Q67,S67,U67,W67,Y67,AA67,AC67,AE67,AH67,AJ67,AL67,AY67,BA67,BC67,BE67,BG67)</f>
        <v>34026.804615456618</v>
      </c>
      <c r="AV67" s="11">
        <f t="shared" ref="AV67:AV129" si="23">(AU67/$AU$130)*100</f>
        <v>0.77625743553401627</v>
      </c>
      <c r="AW67" s="5">
        <f t="shared" si="9"/>
        <v>776.25743553401628</v>
      </c>
    </row>
    <row r="68" spans="1:49" x14ac:dyDescent="0.25">
      <c r="A68" s="1" t="s">
        <v>130</v>
      </c>
      <c r="B68" s="1" t="s">
        <v>107</v>
      </c>
      <c r="C68" s="1" t="s">
        <v>108</v>
      </c>
      <c r="D68" s="1" t="s">
        <v>178</v>
      </c>
      <c r="E68" s="1" t="s">
        <v>71</v>
      </c>
      <c r="F68" s="1" t="s">
        <v>131</v>
      </c>
      <c r="G68" s="1" t="s">
        <v>63</v>
      </c>
      <c r="H68" s="1" t="s">
        <v>64</v>
      </c>
      <c r="I68" s="2">
        <v>80</v>
      </c>
      <c r="J68" s="2">
        <v>0.06</v>
      </c>
      <c r="K68" s="2">
        <f t="shared" ref="K68:K130" si="24">SUM(M68:N68)</f>
        <v>6.9999998435378075E-2</v>
      </c>
      <c r="L68" s="2" t="b">
        <f t="shared" ref="L68:L130" si="25">IF(K68&gt;(J68+0.01),1)</f>
        <v>0</v>
      </c>
      <c r="M68" s="2">
        <f t="shared" si="17"/>
        <v>6.9999998435378075E-2</v>
      </c>
      <c r="N68" s="2">
        <f t="shared" si="18"/>
        <v>0</v>
      </c>
      <c r="P68" s="4">
        <v>1.9999999552965161E-2</v>
      </c>
      <c r="Q68" s="5">
        <v>117.7999973669648</v>
      </c>
      <c r="R68" s="6">
        <v>4.999999888241291E-2</v>
      </c>
      <c r="S68" s="5">
        <v>236.49999471381309</v>
      </c>
      <c r="AN68" s="5" t="str">
        <f t="shared" si="19"/>
        <v/>
      </c>
      <c r="AP68" s="5" t="str">
        <f t="shared" si="20"/>
        <v/>
      </c>
      <c r="AR68" s="5" t="str">
        <f t="shared" si="21"/>
        <v/>
      </c>
      <c r="AU68" s="5">
        <f t="shared" si="22"/>
        <v>354.29999208077788</v>
      </c>
      <c r="AV68" s="11">
        <f t="shared" si="23"/>
        <v>8.0826867632882559E-3</v>
      </c>
      <c r="AW68" s="5">
        <f t="shared" ref="AW68:AW129" si="26">(AV68/100)*$AW$1</f>
        <v>8.0826867632882564</v>
      </c>
    </row>
    <row r="69" spans="1:49" x14ac:dyDescent="0.25">
      <c r="A69" s="1" t="s">
        <v>130</v>
      </c>
      <c r="B69" s="1" t="s">
        <v>107</v>
      </c>
      <c r="C69" s="1" t="s">
        <v>108</v>
      </c>
      <c r="D69" s="1" t="s">
        <v>178</v>
      </c>
      <c r="E69" s="1" t="s">
        <v>67</v>
      </c>
      <c r="F69" s="1" t="s">
        <v>131</v>
      </c>
      <c r="G69" s="1" t="s">
        <v>63</v>
      </c>
      <c r="H69" s="1" t="s">
        <v>64</v>
      </c>
      <c r="I69" s="2">
        <v>80</v>
      </c>
      <c r="J69" s="2">
        <v>0.06</v>
      </c>
      <c r="K69" s="2">
        <f t="shared" si="24"/>
        <v>7.0000000298023224E-2</v>
      </c>
      <c r="L69" s="2">
        <f t="shared" si="25"/>
        <v>1</v>
      </c>
      <c r="M69" s="2">
        <f t="shared" si="17"/>
        <v>7.0000000298023224E-2</v>
      </c>
      <c r="N69" s="2">
        <f t="shared" si="18"/>
        <v>0</v>
      </c>
      <c r="R69" s="6">
        <v>7.0000000298023224E-2</v>
      </c>
      <c r="S69" s="5">
        <v>212.85000074887651</v>
      </c>
      <c r="AN69" s="5" t="str">
        <f t="shared" si="19"/>
        <v/>
      </c>
      <c r="AP69" s="5" t="str">
        <f t="shared" si="20"/>
        <v/>
      </c>
      <c r="AR69" s="5" t="str">
        <f t="shared" si="21"/>
        <v/>
      </c>
      <c r="AU69" s="5">
        <f t="shared" si="22"/>
        <v>212.85000074887651</v>
      </c>
      <c r="AV69" s="11">
        <f t="shared" si="23"/>
        <v>4.8557717247326403E-3</v>
      </c>
      <c r="AW69" s="5">
        <f t="shared" si="26"/>
        <v>4.85577172473264</v>
      </c>
    </row>
    <row r="70" spans="1:49" x14ac:dyDescent="0.25">
      <c r="A70" s="1" t="s">
        <v>130</v>
      </c>
      <c r="B70" s="1" t="s">
        <v>107</v>
      </c>
      <c r="C70" s="1" t="s">
        <v>108</v>
      </c>
      <c r="D70" s="1" t="s">
        <v>178</v>
      </c>
      <c r="E70" s="1" t="s">
        <v>66</v>
      </c>
      <c r="F70" s="1" t="s">
        <v>131</v>
      </c>
      <c r="G70" s="1" t="s">
        <v>63</v>
      </c>
      <c r="H70" s="1" t="s">
        <v>64</v>
      </c>
      <c r="I70" s="2">
        <v>80</v>
      </c>
      <c r="J70" s="2">
        <v>37.99</v>
      </c>
      <c r="K70" s="2">
        <f t="shared" si="24"/>
        <v>37.989999961107969</v>
      </c>
      <c r="L70" s="2" t="b">
        <f t="shared" si="25"/>
        <v>0</v>
      </c>
      <c r="M70" s="2">
        <f t="shared" si="17"/>
        <v>37.989999961107969</v>
      </c>
      <c r="N70" s="2">
        <f t="shared" si="18"/>
        <v>0</v>
      </c>
      <c r="P70" s="4">
        <v>18.450000163167719</v>
      </c>
      <c r="Q70" s="5">
        <v>76724.612848986872</v>
      </c>
      <c r="R70" s="6">
        <v>19.539999797940251</v>
      </c>
      <c r="S70" s="5">
        <v>65108.449447769672</v>
      </c>
      <c r="AN70" s="5" t="str">
        <f t="shared" si="19"/>
        <v/>
      </c>
      <c r="AP70" s="5" t="str">
        <f t="shared" si="20"/>
        <v/>
      </c>
      <c r="AR70" s="5" t="str">
        <f t="shared" si="21"/>
        <v/>
      </c>
      <c r="AU70" s="5">
        <f t="shared" si="22"/>
        <v>141833.06229675654</v>
      </c>
      <c r="AV70" s="11">
        <f t="shared" si="23"/>
        <v>3.2356540808537853</v>
      </c>
      <c r="AW70" s="5">
        <f t="shared" si="26"/>
        <v>3235.6540808537852</v>
      </c>
    </row>
    <row r="71" spans="1:49" x14ac:dyDescent="0.25">
      <c r="A71" s="1" t="s">
        <v>130</v>
      </c>
      <c r="B71" s="1" t="s">
        <v>107</v>
      </c>
      <c r="C71" s="1" t="s">
        <v>108</v>
      </c>
      <c r="D71" s="1" t="s">
        <v>178</v>
      </c>
      <c r="E71" s="1" t="s">
        <v>65</v>
      </c>
      <c r="F71" s="1" t="s">
        <v>131</v>
      </c>
      <c r="G71" s="1" t="s">
        <v>63</v>
      </c>
      <c r="H71" s="1" t="s">
        <v>64</v>
      </c>
      <c r="I71" s="2">
        <v>80</v>
      </c>
      <c r="J71" s="2">
        <v>38.96</v>
      </c>
      <c r="K71" s="2">
        <f t="shared" si="24"/>
        <v>38.960000125691295</v>
      </c>
      <c r="L71" s="2" t="b">
        <f t="shared" si="25"/>
        <v>0</v>
      </c>
      <c r="M71" s="2">
        <f t="shared" si="17"/>
        <v>38.960000125691295</v>
      </c>
      <c r="N71" s="2">
        <f t="shared" si="18"/>
        <v>0</v>
      </c>
      <c r="P71" s="4">
        <v>7.1399999335408211</v>
      </c>
      <c r="Q71" s="5">
        <v>39131.687087491147</v>
      </c>
      <c r="R71" s="6">
        <v>31.82000019215047</v>
      </c>
      <c r="S71" s="5">
        <v>143933.9009269769</v>
      </c>
      <c r="AN71" s="5" t="str">
        <f t="shared" si="19"/>
        <v/>
      </c>
      <c r="AP71" s="5" t="str">
        <f t="shared" si="20"/>
        <v/>
      </c>
      <c r="AR71" s="5" t="str">
        <f t="shared" si="21"/>
        <v/>
      </c>
      <c r="AU71" s="5">
        <f t="shared" si="22"/>
        <v>183065.58801446806</v>
      </c>
      <c r="AV71" s="11">
        <f t="shared" si="23"/>
        <v>4.1762964666416638</v>
      </c>
      <c r="AW71" s="5">
        <f t="shared" si="26"/>
        <v>4176.2964666416638</v>
      </c>
    </row>
    <row r="72" spans="1:49" x14ac:dyDescent="0.25">
      <c r="A72" s="1" t="s">
        <v>132</v>
      </c>
      <c r="B72" s="1" t="s">
        <v>133</v>
      </c>
      <c r="C72" s="1" t="s">
        <v>134</v>
      </c>
      <c r="D72" s="1" t="s">
        <v>187</v>
      </c>
      <c r="E72" s="1" t="s">
        <v>67</v>
      </c>
      <c r="F72" s="1" t="s">
        <v>131</v>
      </c>
      <c r="G72" s="1" t="s">
        <v>63</v>
      </c>
      <c r="H72" s="1" t="s">
        <v>64</v>
      </c>
      <c r="I72" s="2">
        <v>6.28</v>
      </c>
      <c r="J72" s="2">
        <v>6.22</v>
      </c>
      <c r="K72" s="2">
        <f t="shared" si="24"/>
        <v>6.2300000339746475</v>
      </c>
      <c r="L72" s="2">
        <f t="shared" si="25"/>
        <v>1</v>
      </c>
      <c r="M72" s="2">
        <f t="shared" si="17"/>
        <v>2.5000000149011616</v>
      </c>
      <c r="N72" s="2">
        <f t="shared" si="18"/>
        <v>3.7300000190734859</v>
      </c>
      <c r="R72" s="6">
        <v>7.9999998211860657E-2</v>
      </c>
      <c r="S72" s="5">
        <v>242.41249458165839</v>
      </c>
      <c r="AB72" s="9">
        <v>2.420000016689301</v>
      </c>
      <c r="AC72" s="5">
        <v>543.16487849429257</v>
      </c>
      <c r="AN72" s="5" t="str">
        <f t="shared" si="19"/>
        <v/>
      </c>
      <c r="AP72" s="5" t="str">
        <f t="shared" si="20"/>
        <v/>
      </c>
      <c r="AR72" s="5" t="str">
        <f t="shared" si="21"/>
        <v/>
      </c>
      <c r="AT72" s="2">
        <v>3.7300000190734859</v>
      </c>
      <c r="AU72" s="5">
        <f t="shared" si="22"/>
        <v>785.57737307595096</v>
      </c>
      <c r="AV72" s="11">
        <f t="shared" si="23"/>
        <v>1.7921467617340758E-2</v>
      </c>
      <c r="AW72" s="5">
        <f t="shared" si="26"/>
        <v>17.921467617340756</v>
      </c>
    </row>
    <row r="73" spans="1:49" x14ac:dyDescent="0.25">
      <c r="A73" s="1" t="s">
        <v>135</v>
      </c>
      <c r="B73" s="1" t="s">
        <v>136</v>
      </c>
      <c r="C73" s="1" t="s">
        <v>137</v>
      </c>
      <c r="D73" s="1" t="s">
        <v>178</v>
      </c>
      <c r="E73" s="1" t="s">
        <v>76</v>
      </c>
      <c r="F73" s="1" t="s">
        <v>131</v>
      </c>
      <c r="G73" s="1" t="s">
        <v>63</v>
      </c>
      <c r="H73" s="1" t="s">
        <v>64</v>
      </c>
      <c r="I73" s="2">
        <v>73.72</v>
      </c>
      <c r="J73" s="2">
        <v>0.06</v>
      </c>
      <c r="K73" s="2">
        <f t="shared" si="24"/>
        <v>5.9999998658895493E-2</v>
      </c>
      <c r="L73" s="2" t="b">
        <f t="shared" si="25"/>
        <v>0</v>
      </c>
      <c r="M73" s="2">
        <f t="shared" si="17"/>
        <v>5.9999998658895493E-2</v>
      </c>
      <c r="N73" s="2">
        <f t="shared" si="18"/>
        <v>0</v>
      </c>
      <c r="R73" s="6">
        <v>3.9999999105930328E-2</v>
      </c>
      <c r="S73" s="5">
        <v>118.2499973569065</v>
      </c>
      <c r="T73" s="7">
        <v>1.9999999552965161E-2</v>
      </c>
      <c r="U73" s="5">
        <v>33.674999247305102</v>
      </c>
      <c r="AN73" s="5" t="str">
        <f t="shared" si="19"/>
        <v/>
      </c>
      <c r="AP73" s="5" t="str">
        <f t="shared" si="20"/>
        <v/>
      </c>
      <c r="AR73" s="5" t="str">
        <f t="shared" si="21"/>
        <v/>
      </c>
      <c r="AU73" s="5">
        <f t="shared" si="22"/>
        <v>151.9249966042116</v>
      </c>
      <c r="AV73" s="11">
        <f t="shared" si="23"/>
        <v>3.4658825473117927E-3</v>
      </c>
      <c r="AW73" s="5">
        <f t="shared" si="26"/>
        <v>3.4658825473117925</v>
      </c>
    </row>
    <row r="74" spans="1:49" x14ac:dyDescent="0.25">
      <c r="A74" s="1" t="s">
        <v>135</v>
      </c>
      <c r="B74" s="1" t="s">
        <v>136</v>
      </c>
      <c r="C74" s="1" t="s">
        <v>137</v>
      </c>
      <c r="D74" s="1" t="s">
        <v>178</v>
      </c>
      <c r="E74" s="1" t="s">
        <v>68</v>
      </c>
      <c r="F74" s="1" t="s">
        <v>131</v>
      </c>
      <c r="G74" s="1" t="s">
        <v>63</v>
      </c>
      <c r="H74" s="1" t="s">
        <v>64</v>
      </c>
      <c r="I74" s="2">
        <v>73.72</v>
      </c>
      <c r="J74" s="2">
        <v>0.06</v>
      </c>
      <c r="K74" s="2">
        <f t="shared" si="24"/>
        <v>5.9999998658895499E-2</v>
      </c>
      <c r="L74" s="2" t="b">
        <f t="shared" si="25"/>
        <v>0</v>
      </c>
      <c r="M74" s="2">
        <f t="shared" si="17"/>
        <v>5.9999998658895499E-2</v>
      </c>
      <c r="N74" s="2">
        <f t="shared" si="18"/>
        <v>0</v>
      </c>
      <c r="R74" s="6">
        <v>2.999999932944775E-2</v>
      </c>
      <c r="S74" s="5">
        <v>124.1624972247519</v>
      </c>
      <c r="T74" s="7">
        <v>2.999999932944775E-2</v>
      </c>
      <c r="U74" s="5">
        <v>80.819998193532228</v>
      </c>
      <c r="AN74" s="5" t="str">
        <f t="shared" si="19"/>
        <v/>
      </c>
      <c r="AP74" s="5" t="str">
        <f t="shared" si="20"/>
        <v/>
      </c>
      <c r="AR74" s="5" t="str">
        <f t="shared" si="21"/>
        <v/>
      </c>
      <c r="AU74" s="5">
        <f t="shared" si="22"/>
        <v>204.98249541828415</v>
      </c>
      <c r="AV74" s="11">
        <f t="shared" si="23"/>
        <v>4.676289414213196E-3</v>
      </c>
      <c r="AW74" s="5">
        <f t="shared" si="26"/>
        <v>4.6762894142131959</v>
      </c>
    </row>
    <row r="75" spans="1:49" x14ac:dyDescent="0.25">
      <c r="A75" s="1" t="s">
        <v>135</v>
      </c>
      <c r="B75" s="1" t="s">
        <v>136</v>
      </c>
      <c r="C75" s="1" t="s">
        <v>137</v>
      </c>
      <c r="D75" s="1" t="s">
        <v>178</v>
      </c>
      <c r="E75" s="1" t="s">
        <v>71</v>
      </c>
      <c r="F75" s="1" t="s">
        <v>131</v>
      </c>
      <c r="G75" s="1" t="s">
        <v>63</v>
      </c>
      <c r="H75" s="1" t="s">
        <v>64</v>
      </c>
      <c r="I75" s="2">
        <v>73.72</v>
      </c>
      <c r="J75" s="2">
        <v>40.15</v>
      </c>
      <c r="K75" s="2">
        <f t="shared" si="24"/>
        <v>40.000000843778253</v>
      </c>
      <c r="L75" s="2" t="b">
        <f t="shared" si="25"/>
        <v>0</v>
      </c>
      <c r="M75" s="2">
        <f t="shared" si="17"/>
        <v>40.000000843778253</v>
      </c>
      <c r="N75" s="2">
        <f t="shared" si="18"/>
        <v>0</v>
      </c>
      <c r="P75" s="4">
        <v>2.8799999356269841</v>
      </c>
      <c r="Q75" s="5">
        <v>16823.3125</v>
      </c>
      <c r="R75" s="6">
        <v>29.8800008893013</v>
      </c>
      <c r="S75" s="5">
        <v>133238.1875</v>
      </c>
      <c r="T75" s="7">
        <v>7.2400000188499689</v>
      </c>
      <c r="U75" s="5">
        <v>19501.192500000001</v>
      </c>
      <c r="AN75" s="5" t="str">
        <f t="shared" si="19"/>
        <v/>
      </c>
      <c r="AP75" s="5" t="str">
        <f t="shared" si="20"/>
        <v/>
      </c>
      <c r="AR75" s="5" t="str">
        <f t="shared" si="21"/>
        <v/>
      </c>
      <c r="AU75" s="5">
        <f t="shared" si="22"/>
        <v>169562.6925</v>
      </c>
      <c r="AV75" s="11">
        <f t="shared" si="23"/>
        <v>3.8682533470246243</v>
      </c>
      <c r="AW75" s="5">
        <f t="shared" si="26"/>
        <v>3868.2533470246244</v>
      </c>
    </row>
    <row r="76" spans="1:49" x14ac:dyDescent="0.25">
      <c r="A76" s="1" t="s">
        <v>135</v>
      </c>
      <c r="B76" s="1" t="s">
        <v>136</v>
      </c>
      <c r="C76" s="1" t="s">
        <v>137</v>
      </c>
      <c r="D76" s="1" t="s">
        <v>178</v>
      </c>
      <c r="E76" s="1" t="s">
        <v>67</v>
      </c>
      <c r="F76" s="1" t="s">
        <v>131</v>
      </c>
      <c r="G76" s="1" t="s">
        <v>63</v>
      </c>
      <c r="H76" s="1" t="s">
        <v>64</v>
      </c>
      <c r="I76" s="2">
        <v>73.72</v>
      </c>
      <c r="J76" s="2">
        <v>32.71</v>
      </c>
      <c r="K76" s="2">
        <f t="shared" si="24"/>
        <v>32.720000401139259</v>
      </c>
      <c r="L76" s="2">
        <f>IF(K76&gt;(J76+0.01),1)</f>
        <v>1</v>
      </c>
      <c r="M76" s="2">
        <f t="shared" si="17"/>
        <v>32.680000402033329</v>
      </c>
      <c r="N76" s="2">
        <f t="shared" si="18"/>
        <v>3.9999999105930328E-2</v>
      </c>
      <c r="R76" s="6">
        <v>31.870000422000889</v>
      </c>
      <c r="S76" s="5">
        <v>97698.151274323463</v>
      </c>
      <c r="T76" s="7">
        <v>0.76999998092651367</v>
      </c>
      <c r="U76" s="5">
        <v>1296.4874678850169</v>
      </c>
      <c r="AB76" s="9">
        <v>3.9999999105930328E-2</v>
      </c>
      <c r="AC76" s="5">
        <v>9.3266247915336891</v>
      </c>
      <c r="AN76" s="5" t="str">
        <f t="shared" si="19"/>
        <v/>
      </c>
      <c r="AP76" s="5" t="str">
        <f t="shared" si="20"/>
        <v/>
      </c>
      <c r="AR76" s="5" t="str">
        <f t="shared" si="21"/>
        <v/>
      </c>
      <c r="AT76" s="2">
        <v>3.9999999105930328E-2</v>
      </c>
      <c r="AU76" s="5">
        <f t="shared" si="22"/>
        <v>99003.965367000012</v>
      </c>
      <c r="AV76" s="11">
        <f t="shared" si="23"/>
        <v>2.2585889310504301</v>
      </c>
      <c r="AW76" s="5">
        <f t="shared" si="26"/>
        <v>2258.5889310504299</v>
      </c>
    </row>
    <row r="77" spans="1:49" x14ac:dyDescent="0.25">
      <c r="A77" s="1" t="s">
        <v>138</v>
      </c>
      <c r="B77" s="1" t="s">
        <v>139</v>
      </c>
      <c r="C77" s="1" t="s">
        <v>140</v>
      </c>
      <c r="D77" s="1" t="s">
        <v>178</v>
      </c>
      <c r="E77" s="1" t="s">
        <v>61</v>
      </c>
      <c r="F77" s="1" t="s">
        <v>131</v>
      </c>
      <c r="G77" s="1" t="s">
        <v>63</v>
      </c>
      <c r="H77" s="1" t="s">
        <v>64</v>
      </c>
      <c r="I77" s="2">
        <v>5.72</v>
      </c>
      <c r="J77" s="2">
        <v>5.22</v>
      </c>
      <c r="K77" s="2">
        <f t="shared" si="24"/>
        <v>5.2200001627206802</v>
      </c>
      <c r="L77" s="2" t="b">
        <f t="shared" si="25"/>
        <v>0</v>
      </c>
      <c r="M77" s="2">
        <f t="shared" si="17"/>
        <v>2.5100000649690628</v>
      </c>
      <c r="N77" s="2">
        <f t="shared" si="18"/>
        <v>2.710000097751617</v>
      </c>
      <c r="R77" s="6">
        <v>2.999999932944775E-2</v>
      </c>
      <c r="S77" s="5">
        <v>141.89999682828781</v>
      </c>
      <c r="T77" s="7">
        <v>4.999999888241291E-2</v>
      </c>
      <c r="U77" s="5">
        <v>134.69999698922041</v>
      </c>
      <c r="AB77" s="9">
        <v>2.4300000667572021</v>
      </c>
      <c r="AC77" s="5">
        <v>784.89002156257629</v>
      </c>
      <c r="AN77" s="5" t="str">
        <f t="shared" si="19"/>
        <v/>
      </c>
      <c r="AP77" s="5" t="str">
        <f t="shared" si="20"/>
        <v/>
      </c>
      <c r="AR77" s="5" t="str">
        <f t="shared" si="21"/>
        <v/>
      </c>
      <c r="AT77" s="2">
        <v>2.710000097751617</v>
      </c>
      <c r="AU77" s="5">
        <f t="shared" si="22"/>
        <v>1061.4900153800845</v>
      </c>
      <c r="AV77" s="11">
        <f t="shared" si="23"/>
        <v>2.4215894689377095E-2</v>
      </c>
      <c r="AW77" s="5">
        <f t="shared" si="26"/>
        <v>24.215894689377095</v>
      </c>
    </row>
    <row r="78" spans="1:49" x14ac:dyDescent="0.25">
      <c r="A78" s="1" t="s">
        <v>141</v>
      </c>
      <c r="B78" s="1" t="s">
        <v>107</v>
      </c>
      <c r="C78" s="1" t="s">
        <v>108</v>
      </c>
      <c r="D78" s="1" t="s">
        <v>178</v>
      </c>
      <c r="E78" s="1" t="s">
        <v>69</v>
      </c>
      <c r="F78" s="1" t="s">
        <v>131</v>
      </c>
      <c r="G78" s="1" t="s">
        <v>63</v>
      </c>
      <c r="H78" s="1" t="s">
        <v>64</v>
      </c>
      <c r="I78" s="2">
        <v>74.28</v>
      </c>
      <c r="J78" s="2">
        <v>0.06</v>
      </c>
      <c r="K78" s="2">
        <f t="shared" si="24"/>
        <v>4.999999888241291E-2</v>
      </c>
      <c r="L78" s="2" t="b">
        <f t="shared" si="25"/>
        <v>0</v>
      </c>
      <c r="M78" s="2">
        <f t="shared" si="17"/>
        <v>4.999999888241291E-2</v>
      </c>
      <c r="N78" s="2">
        <f t="shared" si="18"/>
        <v>0</v>
      </c>
      <c r="T78" s="7">
        <v>1.9999999552965161E-2</v>
      </c>
      <c r="U78" s="5">
        <v>47.144998946227133</v>
      </c>
      <c r="V78" s="8">
        <v>2.999999932944775E-2</v>
      </c>
      <c r="W78" s="5">
        <v>21.20999952591956</v>
      </c>
      <c r="AN78" s="5" t="str">
        <f t="shared" si="19"/>
        <v/>
      </c>
      <c r="AP78" s="5" t="str">
        <f t="shared" si="20"/>
        <v/>
      </c>
      <c r="AR78" s="5" t="str">
        <f t="shared" si="21"/>
        <v/>
      </c>
      <c r="AU78" s="5">
        <f t="shared" si="22"/>
        <v>68.35499847214669</v>
      </c>
      <c r="AV78" s="11">
        <f t="shared" si="23"/>
        <v>1.5593904987427848E-3</v>
      </c>
      <c r="AW78" s="5">
        <f t="shared" si="26"/>
        <v>1.5593904987427849</v>
      </c>
    </row>
    <row r="79" spans="1:49" x14ac:dyDescent="0.25">
      <c r="A79" s="1" t="s">
        <v>141</v>
      </c>
      <c r="B79" s="1" t="s">
        <v>107</v>
      </c>
      <c r="C79" s="1" t="s">
        <v>108</v>
      </c>
      <c r="D79" s="1" t="s">
        <v>178</v>
      </c>
      <c r="E79" s="1" t="s">
        <v>70</v>
      </c>
      <c r="F79" s="1" t="s">
        <v>131</v>
      </c>
      <c r="G79" s="1" t="s">
        <v>63</v>
      </c>
      <c r="H79" s="1" t="s">
        <v>64</v>
      </c>
      <c r="I79" s="2">
        <v>74.28</v>
      </c>
      <c r="J79" s="2">
        <v>40.229999999999997</v>
      </c>
      <c r="K79" s="2">
        <f t="shared" si="24"/>
        <v>39.200000375509255</v>
      </c>
      <c r="L79" s="2" t="b">
        <f t="shared" si="25"/>
        <v>0</v>
      </c>
      <c r="M79" s="2">
        <f t="shared" si="17"/>
        <v>39.200000375509255</v>
      </c>
      <c r="N79" s="2">
        <f t="shared" si="18"/>
        <v>0</v>
      </c>
      <c r="R79" s="6">
        <v>18.410000503063198</v>
      </c>
      <c r="S79" s="5">
        <v>76767.902063727379</v>
      </c>
      <c r="T79" s="7">
        <v>15.30999985337257</v>
      </c>
      <c r="U79" s="5">
        <v>36140.009656369693</v>
      </c>
      <c r="V79" s="8">
        <v>5.4800000190734863</v>
      </c>
      <c r="W79" s="5">
        <v>3874.3600134849548</v>
      </c>
      <c r="AN79" s="5" t="str">
        <f t="shared" si="19"/>
        <v/>
      </c>
      <c r="AP79" s="5" t="str">
        <f t="shared" si="20"/>
        <v/>
      </c>
      <c r="AR79" s="5" t="str">
        <f t="shared" si="21"/>
        <v/>
      </c>
      <c r="AU79" s="5">
        <f t="shared" si="22"/>
        <v>116782.27173358202</v>
      </c>
      <c r="AV79" s="11">
        <f t="shared" si="23"/>
        <v>2.6641674937225224</v>
      </c>
      <c r="AW79" s="5">
        <f t="shared" si="26"/>
        <v>2664.1674937225225</v>
      </c>
    </row>
    <row r="80" spans="1:49" x14ac:dyDescent="0.25">
      <c r="A80" s="1" t="s">
        <v>141</v>
      </c>
      <c r="B80" s="1" t="s">
        <v>107</v>
      </c>
      <c r="C80" s="1" t="s">
        <v>108</v>
      </c>
      <c r="D80" s="1" t="s">
        <v>178</v>
      </c>
      <c r="E80" s="1" t="s">
        <v>71</v>
      </c>
      <c r="F80" s="1" t="s">
        <v>131</v>
      </c>
      <c r="G80" s="1" t="s">
        <v>63</v>
      </c>
      <c r="H80" s="1" t="s">
        <v>64</v>
      </c>
      <c r="I80" s="2">
        <v>74.28</v>
      </c>
      <c r="J80" s="2">
        <v>0.09</v>
      </c>
      <c r="K80" s="2">
        <f t="shared" si="24"/>
        <v>7.9999998211860657E-2</v>
      </c>
      <c r="L80" s="2" t="b">
        <f t="shared" si="25"/>
        <v>0</v>
      </c>
      <c r="M80" s="2">
        <f t="shared" si="17"/>
        <v>7.9999998211860657E-2</v>
      </c>
      <c r="N80" s="2">
        <f t="shared" si="18"/>
        <v>0</v>
      </c>
      <c r="R80" s="6">
        <v>3.9999999105930328E-2</v>
      </c>
      <c r="S80" s="5">
        <v>171.4624961675145</v>
      </c>
      <c r="T80" s="7">
        <v>3.9999999105930328E-2</v>
      </c>
      <c r="U80" s="5">
        <v>107.7599975913763</v>
      </c>
      <c r="AN80" s="5" t="str">
        <f t="shared" si="19"/>
        <v/>
      </c>
      <c r="AP80" s="5" t="str">
        <f t="shared" si="20"/>
        <v/>
      </c>
      <c r="AR80" s="5" t="str">
        <f t="shared" si="21"/>
        <v/>
      </c>
      <c r="AU80" s="5">
        <f t="shared" si="22"/>
        <v>279.22249375889078</v>
      </c>
      <c r="AV80" s="11">
        <f t="shared" si="23"/>
        <v>6.369935096704079E-3</v>
      </c>
      <c r="AW80" s="5">
        <f t="shared" si="26"/>
        <v>6.3699350967040793</v>
      </c>
    </row>
    <row r="81" spans="1:49" x14ac:dyDescent="0.25">
      <c r="A81" s="1" t="s">
        <v>141</v>
      </c>
      <c r="B81" s="1" t="s">
        <v>107</v>
      </c>
      <c r="C81" s="1" t="s">
        <v>108</v>
      </c>
      <c r="D81" s="1" t="s">
        <v>178</v>
      </c>
      <c r="E81" s="1" t="s">
        <v>65</v>
      </c>
      <c r="F81" s="1" t="s">
        <v>131</v>
      </c>
      <c r="G81" s="1" t="s">
        <v>63</v>
      </c>
      <c r="H81" s="1" t="s">
        <v>64</v>
      </c>
      <c r="I81" s="2">
        <v>74.28</v>
      </c>
      <c r="J81" s="2">
        <v>0.08</v>
      </c>
      <c r="K81" s="2">
        <f t="shared" si="24"/>
        <v>8.9999997988343239E-2</v>
      </c>
      <c r="L81" s="2" t="b">
        <f t="shared" si="25"/>
        <v>0</v>
      </c>
      <c r="M81" s="2">
        <f t="shared" si="17"/>
        <v>8.9999997988343239E-2</v>
      </c>
      <c r="N81" s="2">
        <f t="shared" si="18"/>
        <v>0</v>
      </c>
      <c r="R81" s="6">
        <v>8.9999997988343239E-2</v>
      </c>
      <c r="S81" s="5">
        <v>419.78749061701819</v>
      </c>
      <c r="AN81" s="5" t="str">
        <f t="shared" si="19"/>
        <v/>
      </c>
      <c r="AP81" s="5" t="str">
        <f t="shared" si="20"/>
        <v/>
      </c>
      <c r="AR81" s="5" t="str">
        <f t="shared" si="21"/>
        <v/>
      </c>
      <c r="AU81" s="5">
        <f t="shared" si="22"/>
        <v>419.78749061701819</v>
      </c>
      <c r="AV81" s="11">
        <f t="shared" si="23"/>
        <v>9.5766606538071376E-3</v>
      </c>
      <c r="AW81" s="5">
        <f t="shared" si="26"/>
        <v>9.5766606538071368</v>
      </c>
    </row>
    <row r="82" spans="1:49" x14ac:dyDescent="0.25">
      <c r="A82" s="1" t="s">
        <v>141</v>
      </c>
      <c r="B82" s="1" t="s">
        <v>107</v>
      </c>
      <c r="C82" s="1" t="s">
        <v>108</v>
      </c>
      <c r="D82" s="1" t="s">
        <v>178</v>
      </c>
      <c r="E82" s="1" t="s">
        <v>61</v>
      </c>
      <c r="F82" s="1" t="s">
        <v>131</v>
      </c>
      <c r="G82" s="1" t="s">
        <v>63</v>
      </c>
      <c r="H82" s="1" t="s">
        <v>64</v>
      </c>
      <c r="I82" s="2">
        <v>74.28</v>
      </c>
      <c r="J82" s="2">
        <v>33.799999999999997</v>
      </c>
      <c r="K82" s="2">
        <f t="shared" si="24"/>
        <v>33.810000812634819</v>
      </c>
      <c r="L82" s="2">
        <f t="shared" si="25"/>
        <v>1</v>
      </c>
      <c r="M82" s="2">
        <f t="shared" si="17"/>
        <v>33.800000812858336</v>
      </c>
      <c r="N82" s="2">
        <f t="shared" si="18"/>
        <v>9.9999997764825821E-3</v>
      </c>
      <c r="R82" s="6">
        <v>31.890000827610489</v>
      </c>
      <c r="S82" s="5">
        <v>148054.91637001751</v>
      </c>
      <c r="T82" s="7">
        <v>1.889999985694885</v>
      </c>
      <c r="U82" s="5">
        <v>5091.6599614620209</v>
      </c>
      <c r="AB82" s="9">
        <v>1.9999999552965161E-2</v>
      </c>
      <c r="AC82" s="5">
        <v>6.459999855607748</v>
      </c>
      <c r="AN82" s="5" t="str">
        <f t="shared" si="19"/>
        <v/>
      </c>
      <c r="AP82" s="5" t="str">
        <f t="shared" si="20"/>
        <v/>
      </c>
      <c r="AR82" s="5" t="str">
        <f t="shared" si="21"/>
        <v/>
      </c>
      <c r="AT82" s="2">
        <v>9.9999997764825821E-3</v>
      </c>
      <c r="AU82" s="5">
        <f t="shared" si="22"/>
        <v>153153.03633133514</v>
      </c>
      <c r="AV82" s="11">
        <f t="shared" si="23"/>
        <v>3.4938979598691557</v>
      </c>
      <c r="AW82" s="5">
        <f t="shared" si="26"/>
        <v>3493.8979598691558</v>
      </c>
    </row>
    <row r="83" spans="1:49" x14ac:dyDescent="0.25">
      <c r="A83" s="1" t="s">
        <v>142</v>
      </c>
      <c r="B83" s="1" t="s">
        <v>143</v>
      </c>
      <c r="C83" s="1" t="s">
        <v>144</v>
      </c>
      <c r="D83" s="1" t="s">
        <v>178</v>
      </c>
      <c r="E83" s="1" t="s">
        <v>68</v>
      </c>
      <c r="F83" s="1" t="s">
        <v>131</v>
      </c>
      <c r="G83" s="1" t="s">
        <v>63</v>
      </c>
      <c r="H83" s="1" t="s">
        <v>64</v>
      </c>
      <c r="I83" s="2">
        <v>160</v>
      </c>
      <c r="J83" s="2">
        <v>0.08</v>
      </c>
      <c r="K83" s="2">
        <f t="shared" si="24"/>
        <v>7.9999998211860657E-2</v>
      </c>
      <c r="L83" s="2" t="b">
        <f t="shared" si="25"/>
        <v>0</v>
      </c>
      <c r="M83" s="2">
        <f t="shared" si="17"/>
        <v>7.9999998211860657E-2</v>
      </c>
      <c r="N83" s="2">
        <f t="shared" si="18"/>
        <v>0</v>
      </c>
      <c r="T83" s="7">
        <v>9.9999997764825821E-3</v>
      </c>
      <c r="U83" s="5">
        <v>26.93999939784408</v>
      </c>
      <c r="V83" s="8">
        <v>6.9999998435378075E-2</v>
      </c>
      <c r="W83" s="5">
        <v>38.37999914214015</v>
      </c>
      <c r="AN83" s="5" t="str">
        <f t="shared" si="19"/>
        <v/>
      </c>
      <c r="AP83" s="5" t="str">
        <f t="shared" si="20"/>
        <v/>
      </c>
      <c r="AR83" s="5" t="str">
        <f t="shared" si="21"/>
        <v/>
      </c>
      <c r="AU83" s="5">
        <f t="shared" si="22"/>
        <v>65.319998539984226</v>
      </c>
      <c r="AV83" s="11">
        <f t="shared" si="23"/>
        <v>1.4901526937002227E-3</v>
      </c>
      <c r="AW83" s="5">
        <f t="shared" si="26"/>
        <v>1.4901526937002227</v>
      </c>
    </row>
    <row r="84" spans="1:49" x14ac:dyDescent="0.25">
      <c r="A84" s="1" t="s">
        <v>142</v>
      </c>
      <c r="B84" s="1" t="s">
        <v>143</v>
      </c>
      <c r="C84" s="1" t="s">
        <v>144</v>
      </c>
      <c r="D84" s="1" t="s">
        <v>178</v>
      </c>
      <c r="E84" s="1" t="s">
        <v>69</v>
      </c>
      <c r="F84" s="1" t="s">
        <v>131</v>
      </c>
      <c r="G84" s="1" t="s">
        <v>63</v>
      </c>
      <c r="H84" s="1" t="s">
        <v>64</v>
      </c>
      <c r="I84" s="2">
        <v>160</v>
      </c>
      <c r="J84" s="2">
        <v>40.06</v>
      </c>
      <c r="K84" s="2">
        <f t="shared" si="24"/>
        <v>18.719999738037583</v>
      </c>
      <c r="L84" s="2" t="b">
        <f t="shared" si="25"/>
        <v>0</v>
      </c>
      <c r="M84" s="2">
        <f t="shared" si="17"/>
        <v>18.719999738037583</v>
      </c>
      <c r="N84" s="2">
        <f t="shared" si="18"/>
        <v>0</v>
      </c>
      <c r="T84" s="7">
        <v>0.82000000774860382</v>
      </c>
      <c r="U84" s="5">
        <v>1980.090018466115</v>
      </c>
      <c r="V84" s="8">
        <v>17.899999730288979</v>
      </c>
      <c r="W84" s="5">
        <v>10734.279870688921</v>
      </c>
      <c r="AN84" s="5" t="str">
        <f t="shared" si="19"/>
        <v/>
      </c>
      <c r="AP84" s="5" t="str">
        <f t="shared" si="20"/>
        <v/>
      </c>
      <c r="AR84" s="5" t="str">
        <f t="shared" si="21"/>
        <v/>
      </c>
      <c r="AU84" s="5">
        <f t="shared" si="22"/>
        <v>12714.369889155036</v>
      </c>
      <c r="AV84" s="11">
        <f t="shared" si="23"/>
        <v>0.29005439317987397</v>
      </c>
      <c r="AW84" s="5">
        <f t="shared" si="26"/>
        <v>290.05439317987395</v>
      </c>
    </row>
    <row r="85" spans="1:49" x14ac:dyDescent="0.25">
      <c r="A85" s="1" t="s">
        <v>142</v>
      </c>
      <c r="B85" s="1" t="s">
        <v>143</v>
      </c>
      <c r="C85" s="1" t="s">
        <v>144</v>
      </c>
      <c r="D85" s="1" t="s">
        <v>178</v>
      </c>
      <c r="E85" s="1" t="s">
        <v>85</v>
      </c>
      <c r="F85" s="1" t="s">
        <v>131</v>
      </c>
      <c r="G85" s="1" t="s">
        <v>63</v>
      </c>
      <c r="H85" s="1" t="s">
        <v>64</v>
      </c>
      <c r="I85" s="2">
        <v>160</v>
      </c>
      <c r="J85" s="2">
        <v>0.08</v>
      </c>
      <c r="K85" s="2">
        <f t="shared" si="24"/>
        <v>3.9999999105930328E-2</v>
      </c>
      <c r="L85" s="2" t="b">
        <f t="shared" si="25"/>
        <v>0</v>
      </c>
      <c r="M85" s="2">
        <f t="shared" si="17"/>
        <v>3.9999999105930328E-2</v>
      </c>
      <c r="N85" s="2">
        <f t="shared" si="18"/>
        <v>0</v>
      </c>
      <c r="V85" s="8">
        <v>3.9999999105930328E-2</v>
      </c>
      <c r="W85" s="5">
        <v>20.199999548494819</v>
      </c>
      <c r="AN85" s="5" t="str">
        <f t="shared" si="19"/>
        <v/>
      </c>
      <c r="AP85" s="5" t="str">
        <f t="shared" si="20"/>
        <v/>
      </c>
      <c r="AR85" s="5" t="str">
        <f t="shared" si="21"/>
        <v/>
      </c>
      <c r="AU85" s="5">
        <f t="shared" si="22"/>
        <v>20.199999548494819</v>
      </c>
      <c r="AV85" s="11">
        <f t="shared" si="23"/>
        <v>4.6082492977257353E-4</v>
      </c>
      <c r="AW85" s="5">
        <f t="shared" si="26"/>
        <v>0.4608249297725735</v>
      </c>
    </row>
    <row r="86" spans="1:49" x14ac:dyDescent="0.25">
      <c r="A86" s="1" t="s">
        <v>142</v>
      </c>
      <c r="B86" s="1" t="s">
        <v>143</v>
      </c>
      <c r="C86" s="1" t="s">
        <v>144</v>
      </c>
      <c r="D86" s="1" t="s">
        <v>178</v>
      </c>
      <c r="E86" s="1" t="s">
        <v>84</v>
      </c>
      <c r="F86" s="1" t="s">
        <v>131</v>
      </c>
      <c r="G86" s="1" t="s">
        <v>63</v>
      </c>
      <c r="H86" s="1" t="s">
        <v>64</v>
      </c>
      <c r="I86" s="2">
        <v>160</v>
      </c>
      <c r="J86" s="2">
        <v>38.9</v>
      </c>
      <c r="K86" s="2">
        <f t="shared" si="24"/>
        <v>1.320000052452087</v>
      </c>
      <c r="L86" s="2" t="b">
        <f t="shared" si="25"/>
        <v>0</v>
      </c>
      <c r="M86" s="2">
        <f t="shared" si="17"/>
        <v>1.320000052452087</v>
      </c>
      <c r="N86" s="2">
        <f t="shared" si="18"/>
        <v>0</v>
      </c>
      <c r="V86" s="8">
        <v>1.320000052452087</v>
      </c>
      <c r="W86" s="5">
        <v>666.60002648830414</v>
      </c>
      <c r="AN86" s="5" t="str">
        <f t="shared" si="19"/>
        <v/>
      </c>
      <c r="AP86" s="5" t="str">
        <f t="shared" si="20"/>
        <v/>
      </c>
      <c r="AR86" s="5" t="str">
        <f t="shared" si="21"/>
        <v/>
      </c>
      <c r="AU86" s="5">
        <f t="shared" si="22"/>
        <v>666.60002648830414</v>
      </c>
      <c r="AV86" s="11">
        <f t="shared" si="23"/>
        <v>1.5207223626683596E-2</v>
      </c>
      <c r="AW86" s="5">
        <f t="shared" si="26"/>
        <v>15.207223626683597</v>
      </c>
    </row>
    <row r="87" spans="1:49" x14ac:dyDescent="0.25">
      <c r="A87" s="1" t="s">
        <v>145</v>
      </c>
      <c r="B87" s="1" t="s">
        <v>146</v>
      </c>
      <c r="C87" s="1" t="s">
        <v>147</v>
      </c>
      <c r="D87" s="1" t="s">
        <v>178</v>
      </c>
      <c r="E87" s="1" t="s">
        <v>88</v>
      </c>
      <c r="F87" s="1" t="s">
        <v>131</v>
      </c>
      <c r="G87" s="1" t="s">
        <v>63</v>
      </c>
      <c r="H87" s="1" t="s">
        <v>64</v>
      </c>
      <c r="I87" s="2">
        <v>160</v>
      </c>
      <c r="J87" s="2">
        <v>38</v>
      </c>
      <c r="K87" s="2">
        <f t="shared" si="24"/>
        <v>15.289999604225159</v>
      </c>
      <c r="L87" s="2" t="b">
        <f t="shared" si="25"/>
        <v>0</v>
      </c>
      <c r="M87" s="2">
        <f t="shared" si="17"/>
        <v>15.289999604225159</v>
      </c>
      <c r="N87" s="2">
        <f t="shared" si="18"/>
        <v>0</v>
      </c>
      <c r="R87" s="6">
        <v>1.1000000238418579</v>
      </c>
      <c r="S87" s="5">
        <v>4552.6250986754894</v>
      </c>
      <c r="T87" s="7">
        <v>14.189999580383301</v>
      </c>
      <c r="U87" s="5">
        <v>31206.621562242512</v>
      </c>
      <c r="AN87" s="5" t="str">
        <f t="shared" si="19"/>
        <v/>
      </c>
      <c r="AP87" s="5" t="str">
        <f t="shared" si="20"/>
        <v/>
      </c>
      <c r="AR87" s="5" t="str">
        <f t="shared" si="21"/>
        <v/>
      </c>
      <c r="AU87" s="5">
        <f t="shared" si="22"/>
        <v>35759.246660917997</v>
      </c>
      <c r="AV87" s="11">
        <f t="shared" si="23"/>
        <v>0.81577983661220255</v>
      </c>
      <c r="AW87" s="5">
        <f t="shared" si="26"/>
        <v>815.77983661220264</v>
      </c>
    </row>
    <row r="88" spans="1:49" x14ac:dyDescent="0.25">
      <c r="A88" s="1" t="s">
        <v>145</v>
      </c>
      <c r="B88" s="1" t="s">
        <v>146</v>
      </c>
      <c r="C88" s="1" t="s">
        <v>147</v>
      </c>
      <c r="D88" s="1" t="s">
        <v>178</v>
      </c>
      <c r="E88" s="1" t="s">
        <v>76</v>
      </c>
      <c r="F88" s="1" t="s">
        <v>131</v>
      </c>
      <c r="G88" s="1" t="s">
        <v>63</v>
      </c>
      <c r="H88" s="1" t="s">
        <v>64</v>
      </c>
      <c r="I88" s="2">
        <v>160</v>
      </c>
      <c r="J88" s="2">
        <v>38.83</v>
      </c>
      <c r="K88" s="2">
        <f t="shared" si="24"/>
        <v>38.829999923706055</v>
      </c>
      <c r="L88" s="2" t="b">
        <f t="shared" si="25"/>
        <v>0</v>
      </c>
      <c r="M88" s="2">
        <f t="shared" si="17"/>
        <v>38.829999923706055</v>
      </c>
      <c r="N88" s="2">
        <f t="shared" si="18"/>
        <v>0</v>
      </c>
      <c r="R88" s="6">
        <v>9.0399999618530273</v>
      </c>
      <c r="S88" s="5">
        <v>32435.974797010422</v>
      </c>
      <c r="T88" s="7">
        <v>29.789999961853031</v>
      </c>
      <c r="U88" s="5">
        <v>58032.127153158188</v>
      </c>
      <c r="AN88" s="5" t="str">
        <f t="shared" si="19"/>
        <v/>
      </c>
      <c r="AP88" s="5" t="str">
        <f t="shared" si="20"/>
        <v/>
      </c>
      <c r="AR88" s="5" t="str">
        <f t="shared" si="21"/>
        <v/>
      </c>
      <c r="AU88" s="5">
        <f t="shared" si="22"/>
        <v>90468.10195016861</v>
      </c>
      <c r="AV88" s="11">
        <f t="shared" si="23"/>
        <v>2.0638592900835464</v>
      </c>
      <c r="AW88" s="5">
        <f t="shared" si="26"/>
        <v>2063.8592900835461</v>
      </c>
    </row>
    <row r="89" spans="1:49" x14ac:dyDescent="0.25">
      <c r="A89" s="1" t="s">
        <v>145</v>
      </c>
      <c r="B89" s="1" t="s">
        <v>146</v>
      </c>
      <c r="C89" s="1" t="s">
        <v>147</v>
      </c>
      <c r="D89" s="1" t="s">
        <v>178</v>
      </c>
      <c r="E89" s="1" t="s">
        <v>68</v>
      </c>
      <c r="F89" s="1" t="s">
        <v>131</v>
      </c>
      <c r="G89" s="1" t="s">
        <v>63</v>
      </c>
      <c r="H89" s="1" t="s">
        <v>64</v>
      </c>
      <c r="I89" s="2">
        <v>160</v>
      </c>
      <c r="J89" s="2">
        <v>40.21</v>
      </c>
      <c r="K89" s="2">
        <f t="shared" si="24"/>
        <v>39.990000426769257</v>
      </c>
      <c r="L89" s="2" t="b">
        <f t="shared" si="25"/>
        <v>0</v>
      </c>
      <c r="M89" s="2">
        <f t="shared" si="17"/>
        <v>39.990000426769257</v>
      </c>
      <c r="N89" s="2">
        <f t="shared" si="18"/>
        <v>0</v>
      </c>
      <c r="R89" s="6">
        <v>2.25</v>
      </c>
      <c r="S89" s="5">
        <v>8904.2250000000004</v>
      </c>
      <c r="T89" s="7">
        <v>32.060000419616699</v>
      </c>
      <c r="U89" s="5">
        <v>62345.894999999997</v>
      </c>
      <c r="V89" s="8">
        <v>5.6800000071525574</v>
      </c>
      <c r="W89" s="5">
        <v>3004.75</v>
      </c>
      <c r="AN89" s="5" t="str">
        <f t="shared" si="19"/>
        <v/>
      </c>
      <c r="AP89" s="5" t="str">
        <f t="shared" si="20"/>
        <v/>
      </c>
      <c r="AR89" s="5" t="str">
        <f t="shared" si="21"/>
        <v/>
      </c>
      <c r="AU89" s="5">
        <f t="shared" si="22"/>
        <v>74254.87</v>
      </c>
      <c r="AV89" s="11">
        <f t="shared" si="23"/>
        <v>1.6939849513794334</v>
      </c>
      <c r="AW89" s="5">
        <f t="shared" si="26"/>
        <v>1693.9849513794334</v>
      </c>
    </row>
    <row r="90" spans="1:49" x14ac:dyDescent="0.25">
      <c r="A90" s="1" t="s">
        <v>145</v>
      </c>
      <c r="B90" s="1" t="s">
        <v>146</v>
      </c>
      <c r="C90" s="1" t="s">
        <v>147</v>
      </c>
      <c r="D90" s="1" t="s">
        <v>178</v>
      </c>
      <c r="E90" s="1" t="s">
        <v>85</v>
      </c>
      <c r="F90" s="1" t="s">
        <v>131</v>
      </c>
      <c r="G90" s="1" t="s">
        <v>63</v>
      </c>
      <c r="H90" s="1" t="s">
        <v>64</v>
      </c>
      <c r="I90" s="2">
        <v>160</v>
      </c>
      <c r="J90" s="2">
        <v>39.700000000000003</v>
      </c>
      <c r="K90" s="2">
        <f t="shared" si="24"/>
        <v>25.659999847412109</v>
      </c>
      <c r="L90" s="2" t="b">
        <f t="shared" si="25"/>
        <v>0</v>
      </c>
      <c r="M90" s="2">
        <f t="shared" si="17"/>
        <v>25.659999847412109</v>
      </c>
      <c r="N90" s="2">
        <f t="shared" si="18"/>
        <v>0</v>
      </c>
      <c r="T90" s="7">
        <v>10.72999954223633</v>
      </c>
      <c r="U90" s="5">
        <v>18066.636729240421</v>
      </c>
      <c r="V90" s="8">
        <v>14.930000305175779</v>
      </c>
      <c r="W90" s="5">
        <v>7539.6501541137704</v>
      </c>
      <c r="AN90" s="5" t="str">
        <f t="shared" si="19"/>
        <v/>
      </c>
      <c r="AP90" s="5" t="str">
        <f t="shared" si="20"/>
        <v/>
      </c>
      <c r="AR90" s="5" t="str">
        <f t="shared" si="21"/>
        <v/>
      </c>
      <c r="AU90" s="5">
        <f t="shared" si="22"/>
        <v>25606.286883354191</v>
      </c>
      <c r="AV90" s="11">
        <f t="shared" si="23"/>
        <v>0.58415918903509723</v>
      </c>
      <c r="AW90" s="5">
        <f t="shared" si="26"/>
        <v>584.15918903509714</v>
      </c>
    </row>
    <row r="91" spans="1:49" x14ac:dyDescent="0.25">
      <c r="A91" s="1" t="s">
        <v>148</v>
      </c>
      <c r="B91" s="1" t="s">
        <v>149</v>
      </c>
      <c r="C91" s="1" t="s">
        <v>150</v>
      </c>
      <c r="D91" s="1" t="s">
        <v>178</v>
      </c>
      <c r="E91" s="1" t="s">
        <v>99</v>
      </c>
      <c r="F91" s="1" t="s">
        <v>131</v>
      </c>
      <c r="G91" s="1" t="s">
        <v>63</v>
      </c>
      <c r="H91" s="1" t="s">
        <v>64</v>
      </c>
      <c r="I91" s="2">
        <v>80</v>
      </c>
      <c r="J91" s="2">
        <v>38.270000000000003</v>
      </c>
      <c r="K91" s="2">
        <f t="shared" si="24"/>
        <v>16.220000633969903</v>
      </c>
      <c r="L91" s="2" t="b">
        <f t="shared" si="25"/>
        <v>0</v>
      </c>
      <c r="M91" s="2">
        <f t="shared" si="17"/>
        <v>16.220000633969903</v>
      </c>
      <c r="N91" s="2">
        <f t="shared" si="18"/>
        <v>0</v>
      </c>
      <c r="R91" s="6">
        <v>2.1400001049041748</v>
      </c>
      <c r="S91" s="5">
        <v>8856.9254341721535</v>
      </c>
      <c r="T91" s="7">
        <v>3.9300000760704279</v>
      </c>
      <c r="U91" s="5">
        <v>9260.6251793922856</v>
      </c>
      <c r="V91" s="8">
        <v>10.1500004529953</v>
      </c>
      <c r="W91" s="5">
        <v>6986.1703207492828</v>
      </c>
      <c r="AN91" s="5" t="str">
        <f t="shared" si="19"/>
        <v/>
      </c>
      <c r="AP91" s="5" t="str">
        <f t="shared" si="20"/>
        <v/>
      </c>
      <c r="AR91" s="5" t="str">
        <f t="shared" si="21"/>
        <v/>
      </c>
      <c r="AU91" s="5">
        <f t="shared" si="22"/>
        <v>25103.720934313722</v>
      </c>
      <c r="AV91" s="11">
        <f t="shared" si="23"/>
        <v>0.57269409381978986</v>
      </c>
      <c r="AW91" s="5">
        <f t="shared" si="26"/>
        <v>572.69409381978983</v>
      </c>
    </row>
    <row r="92" spans="1:49" x14ac:dyDescent="0.25">
      <c r="A92" s="1" t="s">
        <v>148</v>
      </c>
      <c r="B92" s="1" t="s">
        <v>149</v>
      </c>
      <c r="C92" s="1" t="s">
        <v>150</v>
      </c>
      <c r="D92" s="1" t="s">
        <v>178</v>
      </c>
      <c r="E92" s="1" t="s">
        <v>70</v>
      </c>
      <c r="F92" s="1" t="s">
        <v>131</v>
      </c>
      <c r="G92" s="1" t="s">
        <v>63</v>
      </c>
      <c r="H92" s="1" t="s">
        <v>64</v>
      </c>
      <c r="I92" s="2">
        <v>80</v>
      </c>
      <c r="J92" s="2">
        <v>0.08</v>
      </c>
      <c r="K92" s="2">
        <f t="shared" si="24"/>
        <v>6.9999998435378075E-2</v>
      </c>
      <c r="L92" s="2" t="b">
        <f t="shared" si="25"/>
        <v>0</v>
      </c>
      <c r="M92" s="2">
        <f t="shared" si="17"/>
        <v>6.9999998435378075E-2</v>
      </c>
      <c r="N92" s="2">
        <f t="shared" si="18"/>
        <v>0</v>
      </c>
      <c r="R92" s="6">
        <v>2.999999932944775E-2</v>
      </c>
      <c r="S92" s="5">
        <v>124.1624972247519</v>
      </c>
      <c r="T92" s="7">
        <v>1.9999999552965161E-2</v>
      </c>
      <c r="U92" s="5">
        <v>47.144998946227133</v>
      </c>
      <c r="V92" s="8">
        <v>1.9999999552965161E-2</v>
      </c>
      <c r="W92" s="5">
        <v>14.139999683946369</v>
      </c>
      <c r="AN92" s="5" t="str">
        <f t="shared" si="19"/>
        <v/>
      </c>
      <c r="AP92" s="5" t="str">
        <f t="shared" si="20"/>
        <v/>
      </c>
      <c r="AR92" s="5" t="str">
        <f t="shared" si="21"/>
        <v/>
      </c>
      <c r="AU92" s="5">
        <f t="shared" si="22"/>
        <v>185.44749585492542</v>
      </c>
      <c r="AV92" s="11">
        <f t="shared" si="23"/>
        <v>4.230635206138581E-3</v>
      </c>
      <c r="AW92" s="5">
        <f t="shared" si="26"/>
        <v>4.2306352061385804</v>
      </c>
    </row>
    <row r="93" spans="1:49" x14ac:dyDescent="0.25">
      <c r="A93" s="1" t="s">
        <v>148</v>
      </c>
      <c r="B93" s="1" t="s">
        <v>149</v>
      </c>
      <c r="C93" s="1" t="s">
        <v>150</v>
      </c>
      <c r="D93" s="1" t="s">
        <v>178</v>
      </c>
      <c r="E93" s="1" t="s">
        <v>61</v>
      </c>
      <c r="F93" s="1" t="s">
        <v>131</v>
      </c>
      <c r="G93" s="1" t="s">
        <v>63</v>
      </c>
      <c r="H93" s="1" t="s">
        <v>64</v>
      </c>
      <c r="I93" s="2">
        <v>80</v>
      </c>
      <c r="J93" s="2">
        <v>0.08</v>
      </c>
      <c r="K93" s="2">
        <f t="shared" si="24"/>
        <v>6.9999998435378075E-2</v>
      </c>
      <c r="L93" s="2" t="b">
        <f t="shared" si="25"/>
        <v>0</v>
      </c>
      <c r="M93" s="2">
        <f t="shared" si="17"/>
        <v>6.9999998435378075E-2</v>
      </c>
      <c r="N93" s="2">
        <f t="shared" si="18"/>
        <v>0</v>
      </c>
      <c r="R93" s="6">
        <v>3.9999999105930328E-2</v>
      </c>
      <c r="S93" s="5">
        <v>183.2874959032051</v>
      </c>
      <c r="T93" s="7">
        <v>2.999999932944775E-2</v>
      </c>
      <c r="U93" s="5">
        <v>80.819998193532228</v>
      </c>
      <c r="AN93" s="5" t="str">
        <f t="shared" si="19"/>
        <v/>
      </c>
      <c r="AP93" s="5" t="str">
        <f t="shared" si="20"/>
        <v/>
      </c>
      <c r="AR93" s="5" t="str">
        <f t="shared" si="21"/>
        <v/>
      </c>
      <c r="AU93" s="5">
        <f t="shared" si="22"/>
        <v>264.10749409673735</v>
      </c>
      <c r="AV93" s="11">
        <f t="shared" si="23"/>
        <v>6.0251148584113835E-3</v>
      </c>
      <c r="AW93" s="5">
        <f t="shared" si="26"/>
        <v>6.0251148584113832</v>
      </c>
    </row>
    <row r="94" spans="1:49" x14ac:dyDescent="0.25">
      <c r="A94" s="1" t="s">
        <v>148</v>
      </c>
      <c r="B94" s="1" t="s">
        <v>149</v>
      </c>
      <c r="C94" s="1" t="s">
        <v>150</v>
      </c>
      <c r="D94" s="1" t="s">
        <v>178</v>
      </c>
      <c r="E94" s="1" t="s">
        <v>98</v>
      </c>
      <c r="F94" s="1" t="s">
        <v>131</v>
      </c>
      <c r="G94" s="1" t="s">
        <v>63</v>
      </c>
      <c r="H94" s="1" t="s">
        <v>64</v>
      </c>
      <c r="I94" s="2">
        <v>80</v>
      </c>
      <c r="J94" s="2">
        <v>37.25</v>
      </c>
      <c r="K94" s="2">
        <f t="shared" si="24"/>
        <v>37.150000005960457</v>
      </c>
      <c r="L94" s="2" t="b">
        <f t="shared" si="25"/>
        <v>0</v>
      </c>
      <c r="M94" s="2">
        <f t="shared" si="17"/>
        <v>37.150000005960457</v>
      </c>
      <c r="N94" s="2">
        <f t="shared" si="18"/>
        <v>0</v>
      </c>
      <c r="R94" s="6">
        <v>2.60999995470047</v>
      </c>
      <c r="S94" s="5">
        <v>11777.69979842007</v>
      </c>
      <c r="T94" s="7">
        <v>23.7600003182888</v>
      </c>
      <c r="U94" s="5">
        <v>53566.823250286281</v>
      </c>
      <c r="V94" s="8">
        <v>10.77999973297119</v>
      </c>
      <c r="W94" s="5">
        <v>6532.679838180542</v>
      </c>
      <c r="AN94" s="5" t="str">
        <f t="shared" si="19"/>
        <v/>
      </c>
      <c r="AP94" s="5" t="str">
        <f t="shared" si="20"/>
        <v/>
      </c>
      <c r="AR94" s="5" t="str">
        <f t="shared" si="21"/>
        <v/>
      </c>
      <c r="AU94" s="5">
        <f t="shared" si="22"/>
        <v>71877.202886886895</v>
      </c>
      <c r="AV94" s="11">
        <f t="shared" si="23"/>
        <v>1.6397429560866885</v>
      </c>
      <c r="AW94" s="5">
        <f t="shared" si="26"/>
        <v>1639.7429560866885</v>
      </c>
    </row>
    <row r="95" spans="1:49" x14ac:dyDescent="0.25">
      <c r="A95" s="1" t="s">
        <v>151</v>
      </c>
      <c r="B95" s="1" t="s">
        <v>152</v>
      </c>
      <c r="C95" s="1" t="s">
        <v>153</v>
      </c>
      <c r="D95" s="1" t="s">
        <v>178</v>
      </c>
      <c r="E95" s="1" t="s">
        <v>83</v>
      </c>
      <c r="F95" s="1" t="s">
        <v>154</v>
      </c>
      <c r="G95" s="1" t="s">
        <v>63</v>
      </c>
      <c r="H95" s="1" t="s">
        <v>64</v>
      </c>
      <c r="I95" s="2">
        <v>160</v>
      </c>
      <c r="J95" s="2">
        <v>37.729999999999997</v>
      </c>
      <c r="K95" s="2">
        <f t="shared" si="24"/>
        <v>37.73999946564436</v>
      </c>
      <c r="L95" s="2" t="b">
        <f t="shared" si="25"/>
        <v>0</v>
      </c>
      <c r="M95" s="2">
        <f t="shared" si="17"/>
        <v>37.179999466985464</v>
      </c>
      <c r="N95" s="2">
        <f t="shared" si="18"/>
        <v>0.55999999865889549</v>
      </c>
      <c r="R95" s="6">
        <v>6.559999942779541</v>
      </c>
      <c r="S95" s="5">
        <v>23271.599797010422</v>
      </c>
      <c r="T95" s="7">
        <v>29.729999542236332</v>
      </c>
      <c r="U95" s="5">
        <v>60069.464075088501</v>
      </c>
      <c r="AB95" s="9">
        <v>0.88999998196959496</v>
      </c>
      <c r="AC95" s="5">
        <v>207.6082455852069</v>
      </c>
      <c r="AN95" s="5" t="str">
        <f t="shared" si="19"/>
        <v/>
      </c>
      <c r="AP95" s="5" t="str">
        <f t="shared" si="20"/>
        <v/>
      </c>
      <c r="AR95" s="5" t="str">
        <f t="shared" si="21"/>
        <v/>
      </c>
      <c r="AT95" s="2">
        <v>0.55999999865889549</v>
      </c>
      <c r="AU95" s="5">
        <f t="shared" si="22"/>
        <v>83548.672117684124</v>
      </c>
      <c r="AV95" s="11">
        <f t="shared" si="23"/>
        <v>1.9060055357324226</v>
      </c>
      <c r="AW95" s="5">
        <f t="shared" si="26"/>
        <v>1906.0055357324225</v>
      </c>
    </row>
    <row r="96" spans="1:49" x14ac:dyDescent="0.25">
      <c r="A96" s="1" t="s">
        <v>151</v>
      </c>
      <c r="B96" s="1" t="s">
        <v>152</v>
      </c>
      <c r="C96" s="1" t="s">
        <v>153</v>
      </c>
      <c r="D96" s="1" t="s">
        <v>178</v>
      </c>
      <c r="E96" s="1" t="s">
        <v>84</v>
      </c>
      <c r="F96" s="1" t="s">
        <v>154</v>
      </c>
      <c r="G96" s="1" t="s">
        <v>63</v>
      </c>
      <c r="H96" s="1" t="s">
        <v>64</v>
      </c>
      <c r="I96" s="2">
        <v>160</v>
      </c>
      <c r="J96" s="2">
        <v>39.630000000000003</v>
      </c>
      <c r="K96" s="2">
        <f t="shared" si="24"/>
        <v>39.630000246688724</v>
      </c>
      <c r="L96" s="2" t="b">
        <f t="shared" si="25"/>
        <v>0</v>
      </c>
      <c r="M96" s="2">
        <f t="shared" si="17"/>
        <v>37.550000248476863</v>
      </c>
      <c r="N96" s="2">
        <f t="shared" si="18"/>
        <v>2.0799999982118611</v>
      </c>
      <c r="R96" s="6">
        <v>8.910000205039978</v>
      </c>
      <c r="S96" s="5">
        <v>33535.700721740723</v>
      </c>
      <c r="T96" s="7">
        <v>25.579999923706051</v>
      </c>
      <c r="U96" s="5">
        <v>51785.414849862464</v>
      </c>
      <c r="V96" s="8">
        <v>0.80000001192092896</v>
      </c>
      <c r="W96" s="5">
        <v>484.80000722408289</v>
      </c>
      <c r="AB96" s="9">
        <v>2.2600001078099008</v>
      </c>
      <c r="AC96" s="5">
        <v>495.40127358105968</v>
      </c>
      <c r="AN96" s="5" t="str">
        <f t="shared" si="19"/>
        <v/>
      </c>
      <c r="AP96" s="5" t="str">
        <f t="shared" si="20"/>
        <v/>
      </c>
      <c r="AR96" s="5" t="str">
        <f t="shared" si="21"/>
        <v/>
      </c>
      <c r="AT96" s="2">
        <v>2.0799999982118611</v>
      </c>
      <c r="AU96" s="5">
        <f t="shared" si="22"/>
        <v>86301.316852408316</v>
      </c>
      <c r="AV96" s="11">
        <f t="shared" si="23"/>
        <v>1.9688019389463345</v>
      </c>
      <c r="AW96" s="5">
        <f t="shared" si="26"/>
        <v>1968.8019389463345</v>
      </c>
    </row>
    <row r="97" spans="1:49" x14ac:dyDescent="0.25">
      <c r="A97" s="1" t="s">
        <v>151</v>
      </c>
      <c r="B97" s="1" t="s">
        <v>152</v>
      </c>
      <c r="C97" s="1" t="s">
        <v>153</v>
      </c>
      <c r="D97" s="1" t="s">
        <v>178</v>
      </c>
      <c r="E97" s="1" t="s">
        <v>85</v>
      </c>
      <c r="F97" s="1" t="s">
        <v>154</v>
      </c>
      <c r="G97" s="1" t="s">
        <v>63</v>
      </c>
      <c r="H97" s="1" t="s">
        <v>64</v>
      </c>
      <c r="I97" s="2">
        <v>160</v>
      </c>
      <c r="J97" s="2">
        <v>0.08</v>
      </c>
      <c r="K97" s="2">
        <f t="shared" si="24"/>
        <v>8.9999999850988388E-2</v>
      </c>
      <c r="L97" s="2" t="b">
        <f t="shared" si="25"/>
        <v>0</v>
      </c>
      <c r="M97" s="2">
        <f t="shared" si="17"/>
        <v>8.9999999850988388E-2</v>
      </c>
      <c r="N97" s="2">
        <f t="shared" si="18"/>
        <v>0</v>
      </c>
      <c r="R97" s="6">
        <v>3.9999999105930328E-2</v>
      </c>
      <c r="S97" s="5">
        <v>165.54999629966909</v>
      </c>
      <c r="T97" s="7">
        <v>5.000000074505806E-2</v>
      </c>
      <c r="U97" s="5">
        <v>101.0250015053898</v>
      </c>
      <c r="AN97" s="5" t="str">
        <f t="shared" si="19"/>
        <v/>
      </c>
      <c r="AP97" s="5" t="str">
        <f t="shared" si="20"/>
        <v/>
      </c>
      <c r="AR97" s="5" t="str">
        <f t="shared" si="21"/>
        <v/>
      </c>
      <c r="AU97" s="5">
        <f t="shared" si="22"/>
        <v>266.5749978050589</v>
      </c>
      <c r="AV97" s="11">
        <f t="shared" si="23"/>
        <v>6.0814063063577561E-3</v>
      </c>
      <c r="AW97" s="5">
        <f t="shared" si="26"/>
        <v>6.0814063063577564</v>
      </c>
    </row>
    <row r="98" spans="1:49" x14ac:dyDescent="0.25">
      <c r="A98" s="1" t="s">
        <v>151</v>
      </c>
      <c r="B98" s="1" t="s">
        <v>152</v>
      </c>
      <c r="C98" s="1" t="s">
        <v>153</v>
      </c>
      <c r="D98" s="1" t="s">
        <v>178</v>
      </c>
      <c r="E98" s="1" t="s">
        <v>68</v>
      </c>
      <c r="F98" s="1" t="s">
        <v>154</v>
      </c>
      <c r="G98" s="1" t="s">
        <v>63</v>
      </c>
      <c r="H98" s="1" t="s">
        <v>64</v>
      </c>
      <c r="I98" s="2">
        <v>160</v>
      </c>
      <c r="J98" s="2">
        <v>0.08</v>
      </c>
      <c r="K98" s="2">
        <f t="shared" si="24"/>
        <v>8.9999999850988388E-2</v>
      </c>
      <c r="L98" s="2" t="b">
        <f t="shared" si="25"/>
        <v>0</v>
      </c>
      <c r="M98" s="2">
        <f t="shared" si="17"/>
        <v>8.9999999850988388E-2</v>
      </c>
      <c r="N98" s="2">
        <f t="shared" si="18"/>
        <v>0</v>
      </c>
      <c r="R98" s="6">
        <v>7.0000000298023224E-2</v>
      </c>
      <c r="S98" s="5">
        <v>248.32500105723739</v>
      </c>
      <c r="T98" s="7">
        <v>1.9999999552965161E-2</v>
      </c>
      <c r="U98" s="5">
        <v>40.409999096766107</v>
      </c>
      <c r="AN98" s="5" t="str">
        <f t="shared" si="19"/>
        <v/>
      </c>
      <c r="AP98" s="5" t="str">
        <f t="shared" si="20"/>
        <v/>
      </c>
      <c r="AR98" s="5" t="str">
        <f t="shared" si="21"/>
        <v/>
      </c>
      <c r="AU98" s="5">
        <f t="shared" si="22"/>
        <v>288.7350001540035</v>
      </c>
      <c r="AV98" s="11">
        <f t="shared" si="23"/>
        <v>6.5869450070738843E-3</v>
      </c>
      <c r="AW98" s="5">
        <f t="shared" si="26"/>
        <v>6.5869450070738846</v>
      </c>
    </row>
    <row r="99" spans="1:49" x14ac:dyDescent="0.25">
      <c r="A99" s="1" t="s">
        <v>151</v>
      </c>
      <c r="B99" s="1" t="s">
        <v>152</v>
      </c>
      <c r="C99" s="1" t="s">
        <v>153</v>
      </c>
      <c r="D99" s="1" t="s">
        <v>178</v>
      </c>
      <c r="E99" s="1" t="s">
        <v>69</v>
      </c>
      <c r="F99" s="1" t="s">
        <v>154</v>
      </c>
      <c r="G99" s="1" t="s">
        <v>63</v>
      </c>
      <c r="H99" s="1" t="s">
        <v>64</v>
      </c>
      <c r="I99" s="2">
        <v>160</v>
      </c>
      <c r="J99" s="2">
        <v>40.47</v>
      </c>
      <c r="K99" s="2">
        <f t="shared" si="24"/>
        <v>39.98999984189868</v>
      </c>
      <c r="L99" s="2" t="b">
        <f t="shared" si="25"/>
        <v>0</v>
      </c>
      <c r="M99" s="2">
        <f t="shared" ref="M99:M124" si="27">SUM(P99,R99,T99,V99,X99,Z99,AB99,AD99,AG99,AI99,AK99,AX99,AZ99,BB99,BD99,BF99)</f>
        <v>39.98999984189868</v>
      </c>
      <c r="N99" s="2">
        <f t="shared" ref="N99:N130" si="28">SUM(O99,AF99,AM99,AO99,AQ99,AS99,AT99)</f>
        <v>0</v>
      </c>
      <c r="P99" s="4">
        <v>11.89999992400408</v>
      </c>
      <c r="Q99" s="5">
        <v>52568.25</v>
      </c>
      <c r="R99" s="6">
        <v>23.859999962151051</v>
      </c>
      <c r="S99" s="5">
        <v>84643.349999999991</v>
      </c>
      <c r="T99" s="7">
        <v>4.2299999557435513</v>
      </c>
      <c r="U99" s="5">
        <v>8546.7150000000001</v>
      </c>
      <c r="AN99" s="5" t="str">
        <f t="shared" ref="AN99:AN129" si="29">IF(AM99&gt;0,AM99*$AN$1,"")</f>
        <v/>
      </c>
      <c r="AP99" s="5" t="str">
        <f t="shared" ref="AP99:AP129" si="30">IF(AO99&gt;0,AO99*$AP$1,"")</f>
        <v/>
      </c>
      <c r="AR99" s="5" t="str">
        <f t="shared" ref="AR99:AR129" si="31">IF(AQ99&gt;0,AQ99*$AR$1,"")</f>
        <v/>
      </c>
      <c r="AU99" s="5">
        <f t="shared" ref="AU99:AU129" si="32">SUM(Q99,S99,U99,W99,Y99,AA99,AC99,AE99,AH99,AJ99,AL99,AY99,BA99,BC99,BE99,BG99)</f>
        <v>145758.31499999997</v>
      </c>
      <c r="AV99" s="11">
        <f t="shared" si="23"/>
        <v>3.3252013254945179</v>
      </c>
      <c r="AW99" s="5">
        <f t="shared" si="26"/>
        <v>3325.2013254945182</v>
      </c>
    </row>
    <row r="100" spans="1:49" x14ac:dyDescent="0.25">
      <c r="A100" s="1" t="s">
        <v>151</v>
      </c>
      <c r="B100" s="1" t="s">
        <v>152</v>
      </c>
      <c r="C100" s="1" t="s">
        <v>153</v>
      </c>
      <c r="D100" s="1" t="s">
        <v>178</v>
      </c>
      <c r="E100" s="1" t="s">
        <v>86</v>
      </c>
      <c r="F100" s="1" t="s">
        <v>154</v>
      </c>
      <c r="G100" s="1" t="s">
        <v>63</v>
      </c>
      <c r="H100" s="1" t="s">
        <v>64</v>
      </c>
      <c r="I100" s="2">
        <v>160</v>
      </c>
      <c r="J100" s="2">
        <v>38.35</v>
      </c>
      <c r="K100" s="2">
        <f t="shared" si="24"/>
        <v>38.35999824106694</v>
      </c>
      <c r="L100" s="2" t="b">
        <f t="shared" si="25"/>
        <v>0</v>
      </c>
      <c r="M100" s="2">
        <f t="shared" si="27"/>
        <v>38.35999824106694</v>
      </c>
      <c r="N100" s="2">
        <f t="shared" si="28"/>
        <v>0</v>
      </c>
      <c r="P100" s="4">
        <v>0.12999999523162839</v>
      </c>
      <c r="Q100" s="5">
        <v>574.27497893571854</v>
      </c>
      <c r="R100" s="6">
        <v>32.699998170137413</v>
      </c>
      <c r="S100" s="5">
        <v>116115.5810071528</v>
      </c>
      <c r="T100" s="7">
        <v>5.4200000762939453</v>
      </c>
      <c r="U100" s="5">
        <v>11483.17516860366</v>
      </c>
      <c r="V100" s="8">
        <v>0.10999999940395359</v>
      </c>
      <c r="W100" s="5">
        <v>77.769999578595161</v>
      </c>
      <c r="AN100" s="5" t="str">
        <f t="shared" si="29"/>
        <v/>
      </c>
      <c r="AP100" s="5" t="str">
        <f t="shared" si="30"/>
        <v/>
      </c>
      <c r="AR100" s="5" t="str">
        <f t="shared" si="31"/>
        <v/>
      </c>
      <c r="AU100" s="5">
        <f t="shared" si="32"/>
        <v>128250.80115427077</v>
      </c>
      <c r="AV100" s="11">
        <f t="shared" si="23"/>
        <v>2.925800383970651</v>
      </c>
      <c r="AW100" s="5">
        <f t="shared" si="26"/>
        <v>2925.8003839706512</v>
      </c>
    </row>
    <row r="101" spans="1:49" x14ac:dyDescent="0.25">
      <c r="A101" s="1" t="s">
        <v>155</v>
      </c>
      <c r="B101" s="1" t="s">
        <v>156</v>
      </c>
      <c r="C101" s="1" t="s">
        <v>157</v>
      </c>
      <c r="D101" s="1" t="s">
        <v>178</v>
      </c>
      <c r="E101" s="1" t="s">
        <v>76</v>
      </c>
      <c r="F101" s="1" t="s">
        <v>154</v>
      </c>
      <c r="G101" s="1" t="s">
        <v>63</v>
      </c>
      <c r="H101" s="1" t="s">
        <v>64</v>
      </c>
      <c r="I101" s="2">
        <v>150.56</v>
      </c>
      <c r="J101" s="2">
        <v>0.06</v>
      </c>
      <c r="K101" s="2">
        <f t="shared" si="24"/>
        <v>6.0000000521540642E-2</v>
      </c>
      <c r="L101" s="2" t="b">
        <f t="shared" si="25"/>
        <v>0</v>
      </c>
      <c r="M101" s="2">
        <f t="shared" si="27"/>
        <v>6.0000000521540642E-2</v>
      </c>
      <c r="N101" s="2">
        <f t="shared" si="28"/>
        <v>0</v>
      </c>
      <c r="V101" s="8">
        <v>6.0000000521540642E-2</v>
      </c>
      <c r="W101" s="5">
        <v>26.260000165551901</v>
      </c>
      <c r="AN101" s="5" t="str">
        <f t="shared" si="29"/>
        <v/>
      </c>
      <c r="AP101" s="5" t="str">
        <f t="shared" si="30"/>
        <v/>
      </c>
      <c r="AR101" s="5" t="str">
        <f t="shared" si="31"/>
        <v/>
      </c>
      <c r="AU101" s="5">
        <f t="shared" si="32"/>
        <v>26.260000165551901</v>
      </c>
      <c r="AV101" s="11">
        <f t="shared" si="23"/>
        <v>5.9907242587141222E-4</v>
      </c>
      <c r="AW101" s="5">
        <f t="shared" si="26"/>
        <v>0.59907242587141218</v>
      </c>
    </row>
    <row r="102" spans="1:49" x14ac:dyDescent="0.25">
      <c r="A102" s="1" t="s">
        <v>155</v>
      </c>
      <c r="B102" s="1" t="s">
        <v>156</v>
      </c>
      <c r="C102" s="1" t="s">
        <v>157</v>
      </c>
      <c r="D102" s="1" t="s">
        <v>178</v>
      </c>
      <c r="E102" s="1" t="s">
        <v>68</v>
      </c>
      <c r="F102" s="1" t="s">
        <v>154</v>
      </c>
      <c r="G102" s="1" t="s">
        <v>63</v>
      </c>
      <c r="H102" s="1" t="s">
        <v>64</v>
      </c>
      <c r="I102" s="2">
        <v>150.56</v>
      </c>
      <c r="J102" s="2">
        <v>0.06</v>
      </c>
      <c r="K102" s="2">
        <f t="shared" si="24"/>
        <v>7.0000000298023224E-2</v>
      </c>
      <c r="L102" s="2">
        <f t="shared" si="25"/>
        <v>1</v>
      </c>
      <c r="M102" s="2">
        <f t="shared" si="27"/>
        <v>7.0000000298023224E-2</v>
      </c>
      <c r="N102" s="2">
        <f t="shared" si="28"/>
        <v>0</v>
      </c>
      <c r="R102" s="6">
        <v>5.000000074505806E-2</v>
      </c>
      <c r="S102" s="5">
        <v>177.3750026430935</v>
      </c>
      <c r="T102" s="7">
        <v>9.9999997764825821E-3</v>
      </c>
      <c r="U102" s="5">
        <v>20.204999548383061</v>
      </c>
      <c r="V102" s="8">
        <v>9.9999997764825821E-3</v>
      </c>
      <c r="W102" s="5">
        <v>6.0599998645484447</v>
      </c>
      <c r="AN102" s="5" t="str">
        <f t="shared" si="29"/>
        <v/>
      </c>
      <c r="AP102" s="5" t="str">
        <f t="shared" si="30"/>
        <v/>
      </c>
      <c r="AR102" s="5" t="str">
        <f t="shared" si="31"/>
        <v/>
      </c>
      <c r="AU102" s="5">
        <f t="shared" si="32"/>
        <v>203.640002056025</v>
      </c>
      <c r="AV102" s="11">
        <f t="shared" si="23"/>
        <v>4.6456629576185808E-3</v>
      </c>
      <c r="AW102" s="5">
        <f t="shared" si="26"/>
        <v>4.6456629576185815</v>
      </c>
    </row>
    <row r="103" spans="1:49" x14ac:dyDescent="0.25">
      <c r="A103" s="1" t="s">
        <v>155</v>
      </c>
      <c r="B103" s="1" t="s">
        <v>156</v>
      </c>
      <c r="C103" s="1" t="s">
        <v>157</v>
      </c>
      <c r="D103" s="1" t="s">
        <v>178</v>
      </c>
      <c r="E103" s="1" t="s">
        <v>71</v>
      </c>
      <c r="F103" s="1" t="s">
        <v>154</v>
      </c>
      <c r="G103" s="1" t="s">
        <v>63</v>
      </c>
      <c r="H103" s="1" t="s">
        <v>64</v>
      </c>
      <c r="I103" s="2">
        <v>150.56</v>
      </c>
      <c r="J103" s="2">
        <v>39.03</v>
      </c>
      <c r="K103" s="2">
        <f t="shared" si="24"/>
        <v>28.169999569654465</v>
      </c>
      <c r="L103" s="2" t="b">
        <f t="shared" si="25"/>
        <v>0</v>
      </c>
      <c r="M103" s="2">
        <f t="shared" si="27"/>
        <v>28.169999569654465</v>
      </c>
      <c r="N103" s="2">
        <f t="shared" si="28"/>
        <v>0</v>
      </c>
      <c r="R103" s="6">
        <v>22.069999694824219</v>
      </c>
      <c r="S103" s="5">
        <v>78293.323917388916</v>
      </c>
      <c r="T103" s="7">
        <v>3.839999914169312</v>
      </c>
      <c r="U103" s="5">
        <v>7758.7198265790939</v>
      </c>
      <c r="V103" s="8">
        <v>2.259999960660934</v>
      </c>
      <c r="W103" s="5">
        <v>1272.5999783277509</v>
      </c>
      <c r="AN103" s="5" t="str">
        <f t="shared" si="29"/>
        <v/>
      </c>
      <c r="AP103" s="5" t="str">
        <f t="shared" si="30"/>
        <v/>
      </c>
      <c r="AR103" s="5" t="str">
        <f t="shared" si="31"/>
        <v/>
      </c>
      <c r="AU103" s="5">
        <f t="shared" si="32"/>
        <v>87324.643722295761</v>
      </c>
      <c r="AV103" s="11">
        <f t="shared" si="23"/>
        <v>1.992147213376571</v>
      </c>
      <c r="AW103" s="5">
        <f t="shared" si="26"/>
        <v>1992.147213376571</v>
      </c>
    </row>
    <row r="104" spans="1:49" x14ac:dyDescent="0.25">
      <c r="A104" s="1" t="s">
        <v>155</v>
      </c>
      <c r="B104" s="1" t="s">
        <v>156</v>
      </c>
      <c r="C104" s="1" t="s">
        <v>157</v>
      </c>
      <c r="D104" s="1" t="s">
        <v>178</v>
      </c>
      <c r="E104" s="1" t="s">
        <v>67</v>
      </c>
      <c r="F104" s="1" t="s">
        <v>154</v>
      </c>
      <c r="G104" s="1" t="s">
        <v>63</v>
      </c>
      <c r="H104" s="1" t="s">
        <v>64</v>
      </c>
      <c r="I104" s="2">
        <v>150.56</v>
      </c>
      <c r="J104" s="2">
        <v>38.200000000000003</v>
      </c>
      <c r="K104" s="2">
        <f t="shared" si="24"/>
        <v>33.859999466687441</v>
      </c>
      <c r="L104" s="2" t="b">
        <f t="shared" si="25"/>
        <v>0</v>
      </c>
      <c r="M104" s="2">
        <f t="shared" si="27"/>
        <v>33.859999466687441</v>
      </c>
      <c r="N104" s="2">
        <f t="shared" si="28"/>
        <v>0</v>
      </c>
      <c r="T104" s="7">
        <v>24.139999389648441</v>
      </c>
      <c r="U104" s="5">
        <v>32516.579177856449</v>
      </c>
      <c r="V104" s="8">
        <v>9.7200000770390034</v>
      </c>
      <c r="W104" s="5">
        <v>3936.9800312742591</v>
      </c>
      <c r="AN104" s="5" t="str">
        <f t="shared" si="29"/>
        <v/>
      </c>
      <c r="AP104" s="5" t="str">
        <f t="shared" si="30"/>
        <v/>
      </c>
      <c r="AR104" s="5" t="str">
        <f t="shared" si="31"/>
        <v/>
      </c>
      <c r="AU104" s="5">
        <f t="shared" si="32"/>
        <v>36453.559209130704</v>
      </c>
      <c r="AV104" s="11">
        <f t="shared" si="23"/>
        <v>0.8316192692073473</v>
      </c>
      <c r="AW104" s="5">
        <f t="shared" si="26"/>
        <v>831.61926920734732</v>
      </c>
    </row>
    <row r="105" spans="1:49" x14ac:dyDescent="0.25">
      <c r="A105" s="1" t="s">
        <v>155</v>
      </c>
      <c r="B105" s="1" t="s">
        <v>156</v>
      </c>
      <c r="C105" s="1" t="s">
        <v>157</v>
      </c>
      <c r="D105" s="1" t="s">
        <v>178</v>
      </c>
      <c r="E105" s="1" t="s">
        <v>66</v>
      </c>
      <c r="F105" s="1" t="s">
        <v>154</v>
      </c>
      <c r="G105" s="1" t="s">
        <v>63</v>
      </c>
      <c r="H105" s="1" t="s">
        <v>64</v>
      </c>
      <c r="I105" s="2">
        <v>150.56</v>
      </c>
      <c r="J105" s="2">
        <v>30.86</v>
      </c>
      <c r="K105" s="2">
        <f t="shared" si="24"/>
        <v>15.320000171661377</v>
      </c>
      <c r="L105" s="2" t="b">
        <f t="shared" si="25"/>
        <v>0</v>
      </c>
      <c r="M105" s="2">
        <f t="shared" si="27"/>
        <v>15.320000171661377</v>
      </c>
      <c r="N105" s="2">
        <f t="shared" si="28"/>
        <v>0</v>
      </c>
      <c r="T105" s="7">
        <v>6.940000057220459</v>
      </c>
      <c r="U105" s="5">
        <v>9348.1800770759583</v>
      </c>
      <c r="V105" s="8">
        <v>8.380000114440918</v>
      </c>
      <c r="W105" s="5">
        <v>3385.5200462341309</v>
      </c>
      <c r="AN105" s="5" t="str">
        <f t="shared" si="29"/>
        <v/>
      </c>
      <c r="AP105" s="5" t="str">
        <f t="shared" si="30"/>
        <v/>
      </c>
      <c r="AR105" s="5" t="str">
        <f t="shared" si="31"/>
        <v/>
      </c>
      <c r="AU105" s="5">
        <f t="shared" si="32"/>
        <v>12733.700123310089</v>
      </c>
      <c r="AV105" s="11">
        <f t="shared" si="23"/>
        <v>0.29049537605096781</v>
      </c>
      <c r="AW105" s="5">
        <f t="shared" si="26"/>
        <v>290.49537605096782</v>
      </c>
    </row>
    <row r="106" spans="1:49" x14ac:dyDescent="0.25">
      <c r="A106" s="1" t="s">
        <v>158</v>
      </c>
      <c r="B106" s="1" t="s">
        <v>159</v>
      </c>
      <c r="C106" s="1" t="s">
        <v>157</v>
      </c>
      <c r="D106" s="1" t="s">
        <v>178</v>
      </c>
      <c r="E106" s="1" t="s">
        <v>85</v>
      </c>
      <c r="F106" s="1" t="s">
        <v>154</v>
      </c>
      <c r="G106" s="1" t="s">
        <v>63</v>
      </c>
      <c r="H106" s="1" t="s">
        <v>64</v>
      </c>
      <c r="I106" s="2">
        <v>8</v>
      </c>
      <c r="J106" s="2">
        <v>7.58</v>
      </c>
      <c r="K106" s="2">
        <f t="shared" si="24"/>
        <v>7.5900000222027302</v>
      </c>
      <c r="L106" s="2">
        <f t="shared" si="25"/>
        <v>1</v>
      </c>
      <c r="M106" s="2">
        <f t="shared" si="27"/>
        <v>5.9800000675022602</v>
      </c>
      <c r="N106" s="2">
        <f t="shared" si="28"/>
        <v>1.60999995470047</v>
      </c>
      <c r="AB106" s="9">
        <v>5.9800000675022602</v>
      </c>
      <c r="AC106" s="5">
        <v>1607.894016688736</v>
      </c>
      <c r="AN106" s="5" t="str">
        <f t="shared" si="29"/>
        <v/>
      </c>
      <c r="AP106" s="5" t="str">
        <f t="shared" si="30"/>
        <v/>
      </c>
      <c r="AR106" s="5" t="str">
        <f t="shared" si="31"/>
        <v/>
      </c>
      <c r="AT106" s="2">
        <v>1.60999995470047</v>
      </c>
      <c r="AU106" s="5">
        <f t="shared" si="32"/>
        <v>1607.894016688736</v>
      </c>
      <c r="AV106" s="11">
        <f t="shared" si="23"/>
        <v>3.6681072469506047E-2</v>
      </c>
      <c r="AW106" s="5">
        <f t="shared" si="26"/>
        <v>36.681072469506049</v>
      </c>
    </row>
    <row r="107" spans="1:49" x14ac:dyDescent="0.25">
      <c r="A107" s="1" t="s">
        <v>160</v>
      </c>
      <c r="B107" s="1" t="s">
        <v>156</v>
      </c>
      <c r="C107" s="1" t="s">
        <v>157</v>
      </c>
      <c r="D107" s="1" t="s">
        <v>178</v>
      </c>
      <c r="E107" s="1" t="s">
        <v>85</v>
      </c>
      <c r="F107" s="1" t="s">
        <v>154</v>
      </c>
      <c r="G107" s="1" t="s">
        <v>63</v>
      </c>
      <c r="H107" s="1" t="s">
        <v>64</v>
      </c>
      <c r="I107" s="2">
        <v>72</v>
      </c>
      <c r="J107" s="2">
        <v>31.63</v>
      </c>
      <c r="K107" s="2">
        <f t="shared" si="24"/>
        <v>31.619999589398503</v>
      </c>
      <c r="L107" s="2" t="b">
        <f t="shared" si="25"/>
        <v>0</v>
      </c>
      <c r="M107" s="2">
        <f t="shared" si="27"/>
        <v>31.429999591782689</v>
      </c>
      <c r="N107" s="2">
        <f t="shared" si="28"/>
        <v>0.18999999761581421</v>
      </c>
      <c r="R107" s="6">
        <v>12.69999972730875</v>
      </c>
      <c r="S107" s="5">
        <v>48441.111565930769</v>
      </c>
      <c r="T107" s="7">
        <v>18.269999852403998</v>
      </c>
      <c r="U107" s="5">
        <v>37032.39720165683</v>
      </c>
      <c r="V107" s="8">
        <v>0.36000001430511469</v>
      </c>
      <c r="W107" s="5">
        <v>218.16000866889951</v>
      </c>
      <c r="AB107" s="9">
        <v>9.9999997764825821E-2</v>
      </c>
      <c r="AC107" s="5">
        <v>26.647499404381961</v>
      </c>
      <c r="AN107" s="5" t="str">
        <f t="shared" si="29"/>
        <v/>
      </c>
      <c r="AP107" s="5" t="str">
        <f t="shared" si="30"/>
        <v/>
      </c>
      <c r="AR107" s="5" t="str">
        <f t="shared" si="31"/>
        <v/>
      </c>
      <c r="AT107" s="2">
        <v>0.18999999761581421</v>
      </c>
      <c r="AU107" s="5">
        <f t="shared" si="32"/>
        <v>85718.31627566088</v>
      </c>
      <c r="AV107" s="11">
        <f t="shared" si="23"/>
        <v>1.9555018792511831</v>
      </c>
      <c r="AW107" s="5">
        <f t="shared" si="26"/>
        <v>1955.501879251183</v>
      </c>
    </row>
    <row r="108" spans="1:49" x14ac:dyDescent="0.25">
      <c r="A108" s="1" t="s">
        <v>160</v>
      </c>
      <c r="B108" s="1" t="s">
        <v>156</v>
      </c>
      <c r="C108" s="1" t="s">
        <v>157</v>
      </c>
      <c r="D108" s="1" t="s">
        <v>178</v>
      </c>
      <c r="E108" s="1" t="s">
        <v>88</v>
      </c>
      <c r="F108" s="1" t="s">
        <v>154</v>
      </c>
      <c r="G108" s="1" t="s">
        <v>63</v>
      </c>
      <c r="H108" s="1" t="s">
        <v>64</v>
      </c>
      <c r="I108" s="2">
        <v>72</v>
      </c>
      <c r="J108" s="2">
        <v>0.08</v>
      </c>
      <c r="K108" s="2">
        <f t="shared" si="24"/>
        <v>8.0000000074505806E-2</v>
      </c>
      <c r="L108" s="2" t="b">
        <f t="shared" si="25"/>
        <v>0</v>
      </c>
      <c r="M108" s="2">
        <f t="shared" si="27"/>
        <v>8.0000000074505806E-2</v>
      </c>
      <c r="N108" s="2">
        <f t="shared" si="28"/>
        <v>0</v>
      </c>
      <c r="R108" s="6">
        <v>2.999999932944775E-2</v>
      </c>
      <c r="S108" s="5">
        <v>124.1624972247519</v>
      </c>
      <c r="T108" s="7">
        <v>5.000000074505806E-2</v>
      </c>
      <c r="U108" s="5">
        <v>101.0250015053898</v>
      </c>
      <c r="AN108" s="5" t="str">
        <f t="shared" si="29"/>
        <v/>
      </c>
      <c r="AP108" s="5" t="str">
        <f t="shared" si="30"/>
        <v/>
      </c>
      <c r="AR108" s="5" t="str">
        <f t="shared" si="31"/>
        <v/>
      </c>
      <c r="AU108" s="5">
        <f t="shared" si="32"/>
        <v>225.1874987301417</v>
      </c>
      <c r="AV108" s="11">
        <f t="shared" si="23"/>
        <v>5.1372284954190259E-3</v>
      </c>
      <c r="AW108" s="5">
        <f t="shared" si="26"/>
        <v>5.1372284954190262</v>
      </c>
    </row>
    <row r="109" spans="1:49" x14ac:dyDescent="0.25">
      <c r="A109" s="1" t="s">
        <v>160</v>
      </c>
      <c r="B109" s="1" t="s">
        <v>156</v>
      </c>
      <c r="C109" s="1" t="s">
        <v>157</v>
      </c>
      <c r="D109" s="1" t="s">
        <v>178</v>
      </c>
      <c r="E109" s="1" t="s">
        <v>76</v>
      </c>
      <c r="F109" s="1" t="s">
        <v>154</v>
      </c>
      <c r="G109" s="1" t="s">
        <v>63</v>
      </c>
      <c r="H109" s="1" t="s">
        <v>64</v>
      </c>
      <c r="I109" s="2">
        <v>72</v>
      </c>
      <c r="J109" s="2">
        <v>0.09</v>
      </c>
      <c r="K109" s="2">
        <f t="shared" si="24"/>
        <v>6.9999998435378075E-2</v>
      </c>
      <c r="L109" s="2" t="b">
        <f t="shared" si="25"/>
        <v>0</v>
      </c>
      <c r="M109" s="2">
        <f t="shared" si="27"/>
        <v>6.9999998435378075E-2</v>
      </c>
      <c r="N109" s="2">
        <f t="shared" si="28"/>
        <v>0</v>
      </c>
      <c r="P109" s="4">
        <v>1.9999999552965161E-2</v>
      </c>
      <c r="Q109" s="5">
        <v>88.349998025223613</v>
      </c>
      <c r="R109" s="6">
        <v>3.9999999105930328E-2</v>
      </c>
      <c r="S109" s="5">
        <v>141.89999682828781</v>
      </c>
      <c r="T109" s="7">
        <v>9.9999997764825821E-3</v>
      </c>
      <c r="U109" s="5">
        <v>20.204999548383061</v>
      </c>
      <c r="AN109" s="5" t="str">
        <f t="shared" si="29"/>
        <v/>
      </c>
      <c r="AP109" s="5" t="str">
        <f t="shared" si="30"/>
        <v/>
      </c>
      <c r="AR109" s="5" t="str">
        <f t="shared" si="31"/>
        <v/>
      </c>
      <c r="AU109" s="5">
        <f t="shared" si="32"/>
        <v>250.45499440189448</v>
      </c>
      <c r="AV109" s="11">
        <f t="shared" si="23"/>
        <v>5.7136588012965282E-3</v>
      </c>
      <c r="AW109" s="5">
        <f t="shared" si="26"/>
        <v>5.7136588012965284</v>
      </c>
    </row>
    <row r="110" spans="1:49" x14ac:dyDescent="0.25">
      <c r="A110" s="1" t="s">
        <v>160</v>
      </c>
      <c r="B110" s="1" t="s">
        <v>156</v>
      </c>
      <c r="C110" s="1" t="s">
        <v>157</v>
      </c>
      <c r="D110" s="1" t="s">
        <v>178</v>
      </c>
      <c r="E110" s="1" t="s">
        <v>68</v>
      </c>
      <c r="F110" s="1" t="s">
        <v>154</v>
      </c>
      <c r="G110" s="1" t="s">
        <v>63</v>
      </c>
      <c r="H110" s="1" t="s">
        <v>64</v>
      </c>
      <c r="I110" s="2">
        <v>72</v>
      </c>
      <c r="J110" s="2">
        <v>39.89</v>
      </c>
      <c r="K110" s="2">
        <f t="shared" si="24"/>
        <v>39.900000009685755</v>
      </c>
      <c r="L110" s="2">
        <f t="shared" si="25"/>
        <v>1</v>
      </c>
      <c r="M110" s="2">
        <f t="shared" si="27"/>
        <v>39.900000009685755</v>
      </c>
      <c r="N110" s="2">
        <f t="shared" si="28"/>
        <v>0</v>
      </c>
      <c r="P110" s="4">
        <v>1.3399999737739561</v>
      </c>
      <c r="Q110" s="5">
        <v>5919.449884146452</v>
      </c>
      <c r="R110" s="6">
        <v>35.920000094920397</v>
      </c>
      <c r="S110" s="5">
        <v>127438.0253364658</v>
      </c>
      <c r="T110" s="7">
        <v>2.559999942779541</v>
      </c>
      <c r="U110" s="5">
        <v>5172.4798843860626</v>
      </c>
      <c r="V110" s="8">
        <v>7.9999998211860657E-2</v>
      </c>
      <c r="W110" s="5">
        <v>48.479998916387558</v>
      </c>
      <c r="AN110" s="5" t="str">
        <f t="shared" si="29"/>
        <v/>
      </c>
      <c r="AP110" s="5" t="str">
        <f t="shared" si="30"/>
        <v/>
      </c>
      <c r="AR110" s="5" t="str">
        <f t="shared" si="31"/>
        <v/>
      </c>
      <c r="AU110" s="5">
        <f t="shared" si="32"/>
        <v>138578.4351039147</v>
      </c>
      <c r="AV110" s="11">
        <f t="shared" si="23"/>
        <v>3.1614058936705822</v>
      </c>
      <c r="AW110" s="5">
        <f t="shared" si="26"/>
        <v>3161.4058936705824</v>
      </c>
    </row>
    <row r="111" spans="1:49" x14ac:dyDescent="0.25">
      <c r="A111" s="1" t="s">
        <v>161</v>
      </c>
      <c r="B111" s="1" t="s">
        <v>104</v>
      </c>
      <c r="C111" s="1" t="s">
        <v>105</v>
      </c>
      <c r="D111" s="1" t="s">
        <v>183</v>
      </c>
      <c r="E111" s="1" t="s">
        <v>88</v>
      </c>
      <c r="F111" s="1" t="s">
        <v>154</v>
      </c>
      <c r="G111" s="1" t="s">
        <v>63</v>
      </c>
      <c r="H111" s="1" t="s">
        <v>64</v>
      </c>
      <c r="I111" s="2">
        <v>75.709999999999994</v>
      </c>
      <c r="J111" s="2">
        <v>34.17</v>
      </c>
      <c r="K111" s="2">
        <f t="shared" si="24"/>
        <v>34.140000322833657</v>
      </c>
      <c r="L111" s="2" t="b">
        <f t="shared" si="25"/>
        <v>0</v>
      </c>
      <c r="M111" s="2">
        <f t="shared" si="27"/>
        <v>33.520000310614705</v>
      </c>
      <c r="N111" s="2">
        <f t="shared" si="28"/>
        <v>0.62000001221895218</v>
      </c>
      <c r="P111" s="4">
        <v>13.04000020027161</v>
      </c>
      <c r="Q111" s="5">
        <v>58715.938377678387</v>
      </c>
      <c r="R111" s="6">
        <v>17.270000208169218</v>
      </c>
      <c r="S111" s="5">
        <v>62382.788271871403</v>
      </c>
      <c r="T111" s="7">
        <v>3.2099999021738772</v>
      </c>
      <c r="U111" s="5">
        <v>6519.4798015896231</v>
      </c>
      <c r="AN111" s="5" t="str">
        <f t="shared" si="29"/>
        <v/>
      </c>
      <c r="AP111" s="5" t="str">
        <f t="shared" si="30"/>
        <v/>
      </c>
      <c r="AR111" s="5" t="str">
        <f t="shared" si="31"/>
        <v/>
      </c>
      <c r="AT111" s="2">
        <v>0.62000001221895218</v>
      </c>
      <c r="AU111" s="5">
        <f t="shared" si="32"/>
        <v>127618.20645113941</v>
      </c>
      <c r="AV111" s="11">
        <f t="shared" si="23"/>
        <v>2.9113689277250625</v>
      </c>
      <c r="AW111" s="5">
        <f t="shared" si="26"/>
        <v>2911.3689277250623</v>
      </c>
    </row>
    <row r="112" spans="1:49" x14ac:dyDescent="0.25">
      <c r="A112" s="1" t="s">
        <v>161</v>
      </c>
      <c r="B112" s="1" t="s">
        <v>104</v>
      </c>
      <c r="C112" s="1" t="s">
        <v>105</v>
      </c>
      <c r="D112" s="1" t="s">
        <v>183</v>
      </c>
      <c r="E112" s="1" t="s">
        <v>76</v>
      </c>
      <c r="F112" s="1" t="s">
        <v>154</v>
      </c>
      <c r="G112" s="1" t="s">
        <v>63</v>
      </c>
      <c r="H112" s="1" t="s">
        <v>64</v>
      </c>
      <c r="I112" s="2">
        <v>75.709999999999994</v>
      </c>
      <c r="J112" s="2">
        <v>39.270000000000003</v>
      </c>
      <c r="K112" s="2">
        <f t="shared" si="24"/>
        <v>39.259999599307775</v>
      </c>
      <c r="L112" s="2" t="b">
        <f t="shared" si="25"/>
        <v>0</v>
      </c>
      <c r="M112" s="2">
        <f t="shared" si="27"/>
        <v>39.259999599307775</v>
      </c>
      <c r="N112" s="2">
        <f t="shared" si="28"/>
        <v>0</v>
      </c>
      <c r="P112" s="4">
        <v>12.3100001513958</v>
      </c>
      <c r="Q112" s="5">
        <v>54320.525681078427</v>
      </c>
      <c r="R112" s="6">
        <v>7.420000072568655</v>
      </c>
      <c r="S112" s="5">
        <v>25045.350217702799</v>
      </c>
      <c r="T112" s="7">
        <v>15.10999953746796</v>
      </c>
      <c r="U112" s="5">
        <v>29735.024100780491</v>
      </c>
      <c r="V112" s="8">
        <v>4.4199998378753662</v>
      </c>
      <c r="W112" s="5">
        <v>2365.419911384583</v>
      </c>
      <c r="AN112" s="5" t="str">
        <f t="shared" si="29"/>
        <v/>
      </c>
      <c r="AP112" s="5" t="str">
        <f t="shared" si="30"/>
        <v/>
      </c>
      <c r="AR112" s="5" t="str">
        <f t="shared" si="31"/>
        <v/>
      </c>
      <c r="AU112" s="5">
        <f t="shared" si="32"/>
        <v>111466.3199109463</v>
      </c>
      <c r="AV112" s="11">
        <f t="shared" si="23"/>
        <v>2.5428940689652917</v>
      </c>
      <c r="AW112" s="5">
        <f t="shared" si="26"/>
        <v>2542.8940689652914</v>
      </c>
    </row>
    <row r="113" spans="1:49" x14ac:dyDescent="0.25">
      <c r="A113" s="1" t="s">
        <v>162</v>
      </c>
      <c r="B113" s="1" t="s">
        <v>163</v>
      </c>
      <c r="C113" s="1" t="s">
        <v>164</v>
      </c>
      <c r="D113" s="1" t="s">
        <v>178</v>
      </c>
      <c r="E113" s="1" t="s">
        <v>88</v>
      </c>
      <c r="F113" s="1" t="s">
        <v>154</v>
      </c>
      <c r="G113" s="1" t="s">
        <v>63</v>
      </c>
      <c r="H113" s="1" t="s">
        <v>64</v>
      </c>
      <c r="I113" s="2">
        <v>4.29</v>
      </c>
      <c r="J113" s="2">
        <v>3.99</v>
      </c>
      <c r="K113" s="2">
        <f t="shared" si="24"/>
        <v>4.0000001583248377</v>
      </c>
      <c r="L113" s="2">
        <f t="shared" si="25"/>
        <v>1</v>
      </c>
      <c r="M113" s="2">
        <f t="shared" si="27"/>
        <v>9.9999997764825821E-3</v>
      </c>
      <c r="N113" s="2">
        <f t="shared" si="28"/>
        <v>3.9900001585483551</v>
      </c>
      <c r="R113" s="6">
        <v>9.9999997764825821E-3</v>
      </c>
      <c r="S113" s="5">
        <v>35.47499920707196</v>
      </c>
      <c r="AN113" s="5" t="str">
        <f t="shared" si="29"/>
        <v/>
      </c>
      <c r="AP113" s="5" t="str">
        <f t="shared" si="30"/>
        <v/>
      </c>
      <c r="AR113" s="5" t="str">
        <f t="shared" si="31"/>
        <v/>
      </c>
      <c r="AT113" s="2">
        <v>3.9900001585483551</v>
      </c>
      <c r="AU113" s="5">
        <f t="shared" si="32"/>
        <v>35.47499920707196</v>
      </c>
      <c r="AV113" s="11">
        <f t="shared" si="23"/>
        <v>8.0929526651891297E-4</v>
      </c>
      <c r="AW113" s="5">
        <f t="shared" si="26"/>
        <v>0.80929526651891293</v>
      </c>
    </row>
    <row r="114" spans="1:49" x14ac:dyDescent="0.25">
      <c r="A114" s="1" t="s">
        <v>165</v>
      </c>
      <c r="B114" s="1" t="s">
        <v>156</v>
      </c>
      <c r="C114" s="1" t="s">
        <v>157</v>
      </c>
      <c r="D114" s="1" t="s">
        <v>178</v>
      </c>
      <c r="E114" s="1" t="s">
        <v>69</v>
      </c>
      <c r="F114" s="1" t="s">
        <v>154</v>
      </c>
      <c r="G114" s="1" t="s">
        <v>63</v>
      </c>
      <c r="H114" s="1" t="s">
        <v>64</v>
      </c>
      <c r="I114" s="2">
        <v>79.02</v>
      </c>
      <c r="J114" s="2">
        <v>7.0000000000000007E-2</v>
      </c>
      <c r="K114" s="2">
        <f t="shared" si="24"/>
        <v>6.9999998435378075E-2</v>
      </c>
      <c r="L114" s="2" t="b">
        <f t="shared" si="25"/>
        <v>0</v>
      </c>
      <c r="M114" s="2">
        <f t="shared" si="27"/>
        <v>6.9999998435378075E-2</v>
      </c>
      <c r="N114" s="2">
        <f t="shared" si="28"/>
        <v>0</v>
      </c>
      <c r="P114" s="4">
        <v>2.999999932944775E-2</v>
      </c>
      <c r="Q114" s="5">
        <v>132.52499703783539</v>
      </c>
      <c r="R114" s="6">
        <v>2.999999932944775E-2</v>
      </c>
      <c r="S114" s="5">
        <v>106.42499762121589</v>
      </c>
      <c r="T114" s="7">
        <v>9.9999997764825821E-3</v>
      </c>
      <c r="U114" s="5">
        <v>20.204999548383061</v>
      </c>
      <c r="AN114" s="5" t="str">
        <f t="shared" si="29"/>
        <v/>
      </c>
      <c r="AP114" s="5" t="str">
        <f t="shared" si="30"/>
        <v/>
      </c>
      <c r="AR114" s="5" t="str">
        <f t="shared" si="31"/>
        <v/>
      </c>
      <c r="AU114" s="5">
        <f t="shared" si="32"/>
        <v>259.15499420743436</v>
      </c>
      <c r="AV114" s="11">
        <f t="shared" si="23"/>
        <v>5.9121329047134288E-3</v>
      </c>
      <c r="AW114" s="5">
        <f t="shared" si="26"/>
        <v>5.9121329047134283</v>
      </c>
    </row>
    <row r="115" spans="1:49" x14ac:dyDescent="0.25">
      <c r="A115" s="1" t="s">
        <v>165</v>
      </c>
      <c r="B115" s="1" t="s">
        <v>156</v>
      </c>
      <c r="C115" s="1" t="s">
        <v>157</v>
      </c>
      <c r="D115" s="1" t="s">
        <v>178</v>
      </c>
      <c r="E115" s="1" t="s">
        <v>86</v>
      </c>
      <c r="F115" s="1" t="s">
        <v>154</v>
      </c>
      <c r="G115" s="1" t="s">
        <v>63</v>
      </c>
      <c r="H115" s="1" t="s">
        <v>64</v>
      </c>
      <c r="I115" s="2">
        <v>79.02</v>
      </c>
      <c r="J115" s="2">
        <v>0.06</v>
      </c>
      <c r="K115" s="2">
        <f t="shared" si="24"/>
        <v>5.9999998658895499E-2</v>
      </c>
      <c r="L115" s="2" t="b">
        <f t="shared" si="25"/>
        <v>0</v>
      </c>
      <c r="M115" s="2">
        <f t="shared" si="27"/>
        <v>5.9999998658895499E-2</v>
      </c>
      <c r="N115" s="2">
        <f t="shared" si="28"/>
        <v>0</v>
      </c>
      <c r="R115" s="6">
        <v>2.999999932944775E-2</v>
      </c>
      <c r="S115" s="5">
        <v>112.33749748906121</v>
      </c>
      <c r="T115" s="7">
        <v>2.999999932944775E-2</v>
      </c>
      <c r="U115" s="5">
        <v>63.982498569879681</v>
      </c>
      <c r="AN115" s="5" t="str">
        <f t="shared" si="29"/>
        <v/>
      </c>
      <c r="AP115" s="5" t="str">
        <f t="shared" si="30"/>
        <v/>
      </c>
      <c r="AR115" s="5" t="str">
        <f t="shared" si="31"/>
        <v/>
      </c>
      <c r="AU115" s="5">
        <f t="shared" si="32"/>
        <v>176.31999605894089</v>
      </c>
      <c r="AV115" s="11">
        <f t="shared" si="23"/>
        <v>4.0224084959158491E-3</v>
      </c>
      <c r="AW115" s="5">
        <f t="shared" si="26"/>
        <v>4.0224084959158493</v>
      </c>
    </row>
    <row r="116" spans="1:49" x14ac:dyDescent="0.25">
      <c r="A116" s="1" t="s">
        <v>165</v>
      </c>
      <c r="B116" s="1" t="s">
        <v>156</v>
      </c>
      <c r="C116" s="1" t="s">
        <v>157</v>
      </c>
      <c r="D116" s="1" t="s">
        <v>178</v>
      </c>
      <c r="E116" s="1" t="s">
        <v>99</v>
      </c>
      <c r="F116" s="1" t="s">
        <v>154</v>
      </c>
      <c r="G116" s="1" t="s">
        <v>63</v>
      </c>
      <c r="H116" s="1" t="s">
        <v>64</v>
      </c>
      <c r="I116" s="2">
        <v>79.02</v>
      </c>
      <c r="J116" s="2">
        <v>36.79</v>
      </c>
      <c r="K116" s="2">
        <f t="shared" si="24"/>
        <v>18.279999773949385</v>
      </c>
      <c r="L116" s="2" t="b">
        <f t="shared" si="25"/>
        <v>0</v>
      </c>
      <c r="M116" s="2">
        <f t="shared" si="27"/>
        <v>18.279999773949385</v>
      </c>
      <c r="N116" s="2">
        <f t="shared" si="28"/>
        <v>0</v>
      </c>
      <c r="R116" s="6">
        <v>12.18999972194433</v>
      </c>
      <c r="S116" s="5">
        <v>44178.199030160897</v>
      </c>
      <c r="T116" s="7">
        <v>6.0900000520050526</v>
      </c>
      <c r="U116" s="5">
        <v>12756.090116316451</v>
      </c>
      <c r="AN116" s="5" t="str">
        <f t="shared" si="29"/>
        <v/>
      </c>
      <c r="AP116" s="5" t="str">
        <f t="shared" si="30"/>
        <v/>
      </c>
      <c r="AR116" s="5" t="str">
        <f t="shared" si="31"/>
        <v/>
      </c>
      <c r="AU116" s="5">
        <f t="shared" si="32"/>
        <v>56934.289146477349</v>
      </c>
      <c r="AV116" s="11">
        <f t="shared" si="23"/>
        <v>1.2988485338620623</v>
      </c>
      <c r="AW116" s="5">
        <f t="shared" si="26"/>
        <v>1298.8485338620624</v>
      </c>
    </row>
    <row r="117" spans="1:49" x14ac:dyDescent="0.25">
      <c r="A117" s="1" t="s">
        <v>165</v>
      </c>
      <c r="B117" s="1" t="s">
        <v>156</v>
      </c>
      <c r="C117" s="1" t="s">
        <v>157</v>
      </c>
      <c r="D117" s="1" t="s">
        <v>178</v>
      </c>
      <c r="E117" s="1" t="s">
        <v>70</v>
      </c>
      <c r="F117" s="1" t="s">
        <v>154</v>
      </c>
      <c r="G117" s="1" t="s">
        <v>63</v>
      </c>
      <c r="H117" s="1" t="s">
        <v>64</v>
      </c>
      <c r="I117" s="2">
        <v>79.02</v>
      </c>
      <c r="J117" s="2">
        <v>39.99</v>
      </c>
      <c r="K117" s="2">
        <f t="shared" si="24"/>
        <v>26.890000468119975</v>
      </c>
      <c r="L117" s="2" t="b">
        <f t="shared" si="25"/>
        <v>0</v>
      </c>
      <c r="M117" s="2">
        <f t="shared" si="27"/>
        <v>26.890000468119975</v>
      </c>
      <c r="N117" s="2">
        <f t="shared" si="28"/>
        <v>0</v>
      </c>
      <c r="P117" s="4">
        <v>5.7799998484551907</v>
      </c>
      <c r="Q117" s="5">
        <v>25533.149330550801</v>
      </c>
      <c r="R117" s="6">
        <v>16.580000400543209</v>
      </c>
      <c r="S117" s="5">
        <v>58817.551420927048</v>
      </c>
      <c r="T117" s="7">
        <v>4.5300002191215754</v>
      </c>
      <c r="U117" s="5">
        <v>9152.865442735143</v>
      </c>
      <c r="AN117" s="5" t="str">
        <f t="shared" si="29"/>
        <v/>
      </c>
      <c r="AP117" s="5" t="str">
        <f t="shared" si="30"/>
        <v/>
      </c>
      <c r="AR117" s="5" t="str">
        <f t="shared" si="31"/>
        <v/>
      </c>
      <c r="AU117" s="5">
        <f t="shared" si="32"/>
        <v>93503.566194212995</v>
      </c>
      <c r="AV117" s="11">
        <f t="shared" si="23"/>
        <v>2.1331076875268593</v>
      </c>
      <c r="AW117" s="5">
        <f t="shared" si="26"/>
        <v>2133.1076875268595</v>
      </c>
    </row>
    <row r="118" spans="1:49" x14ac:dyDescent="0.25">
      <c r="A118" s="1" t="s">
        <v>165</v>
      </c>
      <c r="B118" s="1" t="s">
        <v>156</v>
      </c>
      <c r="C118" s="1" t="s">
        <v>157</v>
      </c>
      <c r="D118" s="1" t="s">
        <v>178</v>
      </c>
      <c r="E118" s="1" t="s">
        <v>71</v>
      </c>
      <c r="F118" s="1" t="s">
        <v>154</v>
      </c>
      <c r="G118" s="1" t="s">
        <v>63</v>
      </c>
      <c r="H118" s="1" t="s">
        <v>64</v>
      </c>
      <c r="I118" s="2">
        <v>79.02</v>
      </c>
      <c r="J118" s="2">
        <v>0.08</v>
      </c>
      <c r="K118" s="2">
        <f t="shared" si="24"/>
        <v>6.9999998435378075E-2</v>
      </c>
      <c r="L118" s="2" t="b">
        <f t="shared" si="25"/>
        <v>0</v>
      </c>
      <c r="M118" s="2">
        <f t="shared" si="27"/>
        <v>6.9999998435378075E-2</v>
      </c>
      <c r="N118" s="2">
        <f t="shared" si="28"/>
        <v>0</v>
      </c>
      <c r="R118" s="6">
        <v>5.9999998658895493E-2</v>
      </c>
      <c r="S118" s="5">
        <v>212.84999524243179</v>
      </c>
      <c r="T118" s="7">
        <v>9.9999997764825821E-3</v>
      </c>
      <c r="U118" s="5">
        <v>20.204999548383061</v>
      </c>
      <c r="AN118" s="5" t="str">
        <f t="shared" si="29"/>
        <v/>
      </c>
      <c r="AP118" s="5" t="str">
        <f t="shared" si="30"/>
        <v/>
      </c>
      <c r="AR118" s="5" t="str">
        <f t="shared" si="31"/>
        <v/>
      </c>
      <c r="AU118" s="5">
        <f t="shared" si="32"/>
        <v>233.05499479081485</v>
      </c>
      <c r="AV118" s="11">
        <f t="shared" si="23"/>
        <v>5.3167105944627287E-3</v>
      </c>
      <c r="AW118" s="5">
        <f t="shared" si="26"/>
        <v>5.3167105944627284</v>
      </c>
    </row>
    <row r="119" spans="1:49" x14ac:dyDescent="0.25">
      <c r="A119" s="1" t="s">
        <v>166</v>
      </c>
      <c r="B119" s="1" t="s">
        <v>167</v>
      </c>
      <c r="C119" s="1" t="s">
        <v>144</v>
      </c>
      <c r="D119" s="1" t="s">
        <v>178</v>
      </c>
      <c r="E119" s="1" t="s">
        <v>76</v>
      </c>
      <c r="F119" s="1" t="s">
        <v>168</v>
      </c>
      <c r="G119" s="1" t="s">
        <v>63</v>
      </c>
      <c r="H119" s="1" t="s">
        <v>64</v>
      </c>
      <c r="I119" s="2">
        <v>40</v>
      </c>
      <c r="J119" s="2">
        <v>38.549999999999997</v>
      </c>
      <c r="K119" s="2">
        <f t="shared" si="24"/>
        <v>18.899999925866727</v>
      </c>
      <c r="L119" s="2" t="b">
        <f t="shared" si="25"/>
        <v>0</v>
      </c>
      <c r="M119" s="2">
        <f t="shared" si="27"/>
        <v>18.899999925866727</v>
      </c>
      <c r="N119" s="2">
        <f t="shared" si="28"/>
        <v>0</v>
      </c>
      <c r="R119" s="6">
        <v>13.0599998831749</v>
      </c>
      <c r="S119" s="5">
        <v>46442.687084153287</v>
      </c>
      <c r="T119" s="7">
        <v>4.9500000476837158</v>
      </c>
      <c r="U119" s="5">
        <v>10243.935105979441</v>
      </c>
      <c r="V119" s="8">
        <v>0.889999995008111</v>
      </c>
      <c r="W119" s="5">
        <v>628.21999649330974</v>
      </c>
      <c r="AN119" s="5" t="str">
        <f t="shared" si="29"/>
        <v/>
      </c>
      <c r="AP119" s="5" t="str">
        <f t="shared" si="30"/>
        <v/>
      </c>
      <c r="AR119" s="5" t="str">
        <f t="shared" si="31"/>
        <v/>
      </c>
      <c r="AU119" s="5">
        <f t="shared" si="32"/>
        <v>57314.84218662604</v>
      </c>
      <c r="AV119" s="11">
        <f t="shared" si="23"/>
        <v>1.3075301344522132</v>
      </c>
      <c r="AW119" s="5">
        <f t="shared" si="26"/>
        <v>1307.5301344522131</v>
      </c>
    </row>
    <row r="120" spans="1:49" x14ac:dyDescent="0.25">
      <c r="A120" s="1" t="s">
        <v>166</v>
      </c>
      <c r="B120" s="1" t="s">
        <v>167</v>
      </c>
      <c r="C120" s="1" t="s">
        <v>144</v>
      </c>
      <c r="D120" s="1" t="s">
        <v>178</v>
      </c>
      <c r="E120" s="1" t="s">
        <v>88</v>
      </c>
      <c r="F120" s="1" t="s">
        <v>168</v>
      </c>
      <c r="G120" s="1" t="s">
        <v>63</v>
      </c>
      <c r="H120" s="1" t="s">
        <v>64</v>
      </c>
      <c r="I120" s="2">
        <v>40</v>
      </c>
      <c r="J120" s="2">
        <v>0.06</v>
      </c>
      <c r="K120" s="2">
        <f t="shared" si="24"/>
        <v>1.9999999552965161E-2</v>
      </c>
      <c r="L120" s="2" t="b">
        <f t="shared" si="25"/>
        <v>0</v>
      </c>
      <c r="M120" s="2">
        <f t="shared" si="27"/>
        <v>1.9999999552965161E-2</v>
      </c>
      <c r="N120" s="2">
        <f t="shared" si="28"/>
        <v>0</v>
      </c>
      <c r="R120" s="6">
        <v>1.9999999552965161E-2</v>
      </c>
      <c r="S120" s="5">
        <v>70.94999841414392</v>
      </c>
      <c r="AN120" s="5" t="str">
        <f t="shared" si="29"/>
        <v/>
      </c>
      <c r="AP120" s="5" t="str">
        <f t="shared" si="30"/>
        <v/>
      </c>
      <c r="AR120" s="5" t="str">
        <f t="shared" si="31"/>
        <v/>
      </c>
      <c r="AU120" s="5">
        <f t="shared" si="32"/>
        <v>70.94999841414392</v>
      </c>
      <c r="AV120" s="11">
        <f t="shared" si="23"/>
        <v>1.6185905330378259E-3</v>
      </c>
      <c r="AW120" s="5">
        <f t="shared" si="26"/>
        <v>1.6185905330378259</v>
      </c>
    </row>
    <row r="121" spans="1:49" x14ac:dyDescent="0.25">
      <c r="A121" s="1" t="s">
        <v>169</v>
      </c>
      <c r="B121" s="1" t="s">
        <v>167</v>
      </c>
      <c r="C121" s="1" t="s">
        <v>144</v>
      </c>
      <c r="D121" s="1" t="s">
        <v>178</v>
      </c>
      <c r="E121" s="1" t="s">
        <v>88</v>
      </c>
      <c r="F121" s="1" t="s">
        <v>168</v>
      </c>
      <c r="G121" s="1" t="s">
        <v>63</v>
      </c>
      <c r="H121" s="1" t="s">
        <v>64</v>
      </c>
      <c r="I121" s="2">
        <v>40</v>
      </c>
      <c r="J121" s="2">
        <v>37.729999999999997</v>
      </c>
      <c r="K121" s="2">
        <f t="shared" si="24"/>
        <v>17.279999911785126</v>
      </c>
      <c r="L121" s="2" t="b">
        <f t="shared" si="25"/>
        <v>0</v>
      </c>
      <c r="M121" s="2">
        <f t="shared" si="27"/>
        <v>17.279999911785126</v>
      </c>
      <c r="N121" s="2">
        <f t="shared" si="28"/>
        <v>0</v>
      </c>
      <c r="R121" s="6">
        <v>0.6600000262260437</v>
      </c>
      <c r="S121" s="5">
        <v>2341.35009303689</v>
      </c>
      <c r="T121" s="7">
        <v>14.5</v>
      </c>
      <c r="U121" s="5">
        <v>29297.25</v>
      </c>
      <c r="V121" s="8">
        <v>2.119999885559082</v>
      </c>
      <c r="W121" s="5">
        <v>1284.7199306488039</v>
      </c>
      <c r="AN121" s="5" t="str">
        <f t="shared" si="29"/>
        <v/>
      </c>
      <c r="AP121" s="5" t="str">
        <f t="shared" si="30"/>
        <v/>
      </c>
      <c r="AR121" s="5" t="str">
        <f t="shared" si="31"/>
        <v/>
      </c>
      <c r="AU121" s="5">
        <f t="shared" si="32"/>
        <v>32923.320023685694</v>
      </c>
      <c r="AV121" s="11">
        <f t="shared" si="23"/>
        <v>0.75108351370856541</v>
      </c>
      <c r="AW121" s="5">
        <f t="shared" si="26"/>
        <v>751.08351370856542</v>
      </c>
    </row>
    <row r="122" spans="1:49" x14ac:dyDescent="0.25">
      <c r="A122" s="1" t="s">
        <v>170</v>
      </c>
      <c r="B122" s="1" t="s">
        <v>104</v>
      </c>
      <c r="C122" s="1" t="s">
        <v>105</v>
      </c>
      <c r="D122" s="1" t="s">
        <v>183</v>
      </c>
      <c r="E122" s="1" t="s">
        <v>67</v>
      </c>
      <c r="F122" s="1" t="s">
        <v>168</v>
      </c>
      <c r="G122" s="1" t="s">
        <v>63</v>
      </c>
      <c r="H122" s="1" t="s">
        <v>64</v>
      </c>
      <c r="I122" s="2">
        <v>80</v>
      </c>
      <c r="J122" s="2">
        <v>38.549999999999997</v>
      </c>
      <c r="K122" s="2">
        <f t="shared" si="24"/>
        <v>18.540000157430775</v>
      </c>
      <c r="L122" s="2" t="b">
        <f t="shared" si="25"/>
        <v>0</v>
      </c>
      <c r="M122" s="2">
        <f t="shared" si="27"/>
        <v>18.540000157430775</v>
      </c>
      <c r="N122" s="2">
        <f t="shared" si="28"/>
        <v>0</v>
      </c>
      <c r="R122" s="6">
        <v>0.56999999284744263</v>
      </c>
      <c r="S122" s="5">
        <v>2359.0874703973532</v>
      </c>
      <c r="T122" s="7">
        <v>6.1800000444054604</v>
      </c>
      <c r="U122" s="5">
        <v>14544.23260457441</v>
      </c>
      <c r="V122" s="8">
        <v>11.79000012017787</v>
      </c>
      <c r="W122" s="5">
        <v>8334.5200849883258</v>
      </c>
      <c r="AN122" s="5" t="str">
        <f t="shared" si="29"/>
        <v/>
      </c>
      <c r="AP122" s="5" t="str">
        <f t="shared" si="30"/>
        <v/>
      </c>
      <c r="AR122" s="5" t="str">
        <f t="shared" si="31"/>
        <v/>
      </c>
      <c r="AU122" s="5">
        <f t="shared" si="32"/>
        <v>25237.840159960091</v>
      </c>
      <c r="AV122" s="11">
        <f t="shared" si="23"/>
        <v>0.57575377125152749</v>
      </c>
      <c r="AW122" s="5">
        <f t="shared" si="26"/>
        <v>575.7537712515275</v>
      </c>
    </row>
    <row r="123" spans="1:49" x14ac:dyDescent="0.25">
      <c r="A123" s="1" t="s">
        <v>170</v>
      </c>
      <c r="B123" s="1" t="s">
        <v>104</v>
      </c>
      <c r="C123" s="1" t="s">
        <v>105</v>
      </c>
      <c r="D123" s="1" t="s">
        <v>183</v>
      </c>
      <c r="E123" s="1" t="s">
        <v>76</v>
      </c>
      <c r="F123" s="1" t="s">
        <v>168</v>
      </c>
      <c r="G123" s="1" t="s">
        <v>63</v>
      </c>
      <c r="H123" s="1" t="s">
        <v>64</v>
      </c>
      <c r="I123" s="2">
        <v>80</v>
      </c>
      <c r="J123" s="2">
        <v>0.06</v>
      </c>
      <c r="K123" s="2">
        <f t="shared" si="24"/>
        <v>1.9999999552965164E-2</v>
      </c>
      <c r="L123" s="2" t="b">
        <f t="shared" si="25"/>
        <v>0</v>
      </c>
      <c r="M123" s="2">
        <f t="shared" si="27"/>
        <v>1.9999999552965164E-2</v>
      </c>
      <c r="N123" s="2">
        <f t="shared" si="28"/>
        <v>0</v>
      </c>
      <c r="T123" s="7">
        <v>9.9999997764825821E-3</v>
      </c>
      <c r="U123" s="5">
        <v>20.204999548383061</v>
      </c>
      <c r="V123" s="8">
        <v>9.9999997764825821E-3</v>
      </c>
      <c r="W123" s="5">
        <v>7.0699998419731864</v>
      </c>
      <c r="AN123" s="5" t="str">
        <f t="shared" si="29"/>
        <v/>
      </c>
      <c r="AP123" s="5" t="str">
        <f t="shared" si="30"/>
        <v/>
      </c>
      <c r="AR123" s="5" t="str">
        <f t="shared" si="31"/>
        <v/>
      </c>
      <c r="AU123" s="5">
        <f t="shared" si="32"/>
        <v>27.274999390356246</v>
      </c>
      <c r="AV123" s="11">
        <f t="shared" si="23"/>
        <v>6.2222772076965061E-4</v>
      </c>
      <c r="AW123" s="5">
        <f t="shared" si="26"/>
        <v>0.62222772076965061</v>
      </c>
    </row>
    <row r="124" spans="1:49" x14ac:dyDescent="0.25">
      <c r="A124" s="1" t="s">
        <v>171</v>
      </c>
      <c r="B124" s="1" t="s">
        <v>149</v>
      </c>
      <c r="C124" s="1" t="s">
        <v>150</v>
      </c>
      <c r="D124" s="1" t="s">
        <v>178</v>
      </c>
      <c r="E124" s="1" t="s">
        <v>66</v>
      </c>
      <c r="F124" s="1" t="s">
        <v>172</v>
      </c>
      <c r="G124" s="1" t="s">
        <v>63</v>
      </c>
      <c r="H124" s="1" t="s">
        <v>64</v>
      </c>
      <c r="I124" s="2">
        <v>80</v>
      </c>
      <c r="J124" s="2">
        <v>37.08</v>
      </c>
      <c r="K124" s="2">
        <f t="shared" si="24"/>
        <v>1.6199999526143072</v>
      </c>
      <c r="L124" s="2" t="b">
        <f t="shared" si="25"/>
        <v>0</v>
      </c>
      <c r="M124" s="2">
        <f t="shared" si="27"/>
        <v>1.6199999526143072</v>
      </c>
      <c r="N124" s="2">
        <f t="shared" si="28"/>
        <v>0</v>
      </c>
      <c r="T124" s="7">
        <v>7.0000000298023224E-2</v>
      </c>
      <c r="U124" s="5">
        <v>141.4350006021559</v>
      </c>
      <c r="V124" s="8">
        <v>1.549999952316284</v>
      </c>
      <c r="W124" s="5">
        <v>939.29997110366821</v>
      </c>
      <c r="AN124" s="5" t="str">
        <f t="shared" si="29"/>
        <v/>
      </c>
      <c r="AP124" s="5" t="str">
        <f t="shared" si="30"/>
        <v/>
      </c>
      <c r="AR124" s="5" t="str">
        <f t="shared" si="31"/>
        <v/>
      </c>
      <c r="AU124" s="5">
        <f t="shared" si="32"/>
        <v>1080.7349717058241</v>
      </c>
      <c r="AV124" s="11">
        <f t="shared" si="23"/>
        <v>2.4654932107471789E-2</v>
      </c>
      <c r="AW124" s="5">
        <f t="shared" si="26"/>
        <v>24.65493210747179</v>
      </c>
    </row>
    <row r="125" spans="1:49" x14ac:dyDescent="0.25">
      <c r="B125" s="41" t="s">
        <v>175</v>
      </c>
      <c r="AU125" s="5">
        <f t="shared" si="32"/>
        <v>0</v>
      </c>
      <c r="AV125" s="11">
        <f t="shared" si="23"/>
        <v>0</v>
      </c>
      <c r="AW125" s="5">
        <f t="shared" si="26"/>
        <v>0</v>
      </c>
    </row>
    <row r="126" spans="1:49" x14ac:dyDescent="0.25">
      <c r="B126" s="1" t="s">
        <v>173</v>
      </c>
      <c r="C126" s="1" t="s">
        <v>190</v>
      </c>
      <c r="D126" s="1" t="s">
        <v>191</v>
      </c>
      <c r="L126" s="2" t="b">
        <f t="shared" si="25"/>
        <v>0</v>
      </c>
      <c r="M126" s="2">
        <f>SUM(P126,R126,T126,V126,X126,Z126,AB126,AD126,AG126,AI126,AK126,AX126,AZ126,BB126,BD126,BF126)</f>
        <v>12.129999943077561</v>
      </c>
      <c r="N126" s="2">
        <f>SUM(O126,AF126,AM126,AO126,AQ126,AS126,AT126)</f>
        <v>0</v>
      </c>
      <c r="AI126" s="9">
        <v>12.129999943077561</v>
      </c>
      <c r="AJ126" s="5">
        <v>36852.848876782511</v>
      </c>
      <c r="AN126" s="5" t="str">
        <f t="shared" si="29"/>
        <v/>
      </c>
      <c r="AP126" s="5" t="str">
        <f t="shared" si="30"/>
        <v/>
      </c>
      <c r="AR126" s="5" t="str">
        <f t="shared" si="31"/>
        <v/>
      </c>
      <c r="AU126" s="5">
        <f t="shared" si="32"/>
        <v>36852.848876782511</v>
      </c>
      <c r="AV126" s="11">
        <f t="shared" si="23"/>
        <v>0.84072831065127496</v>
      </c>
      <c r="AW126" s="5">
        <f t="shared" si="26"/>
        <v>840.72831065127502</v>
      </c>
    </row>
    <row r="127" spans="1:49" x14ac:dyDescent="0.25">
      <c r="B127" s="41" t="s">
        <v>176</v>
      </c>
      <c r="AU127" s="5">
        <f t="shared" si="32"/>
        <v>0</v>
      </c>
      <c r="AV127" s="11">
        <f t="shared" si="23"/>
        <v>0</v>
      </c>
      <c r="AW127" s="5">
        <f t="shared" si="26"/>
        <v>0</v>
      </c>
    </row>
    <row r="128" spans="1:49" x14ac:dyDescent="0.25">
      <c r="B128" s="1" t="s">
        <v>188</v>
      </c>
      <c r="C128" s="1" t="s">
        <v>192</v>
      </c>
      <c r="D128" s="1" t="s">
        <v>193</v>
      </c>
      <c r="L128" s="2" t="b">
        <f t="shared" si="25"/>
        <v>0</v>
      </c>
      <c r="M128" s="2">
        <f>SUM(P128,R128,T128,V128,X128,Z128,AB128,AD128,AG128,AI128,AK128,AX128,AZ128,BB128,BD128,BF128)</f>
        <v>17.159999953582879</v>
      </c>
      <c r="N128" s="2">
        <f>SUM(O128,AF128,AM128,AO128,AQ128,AS128,AT128)</f>
        <v>0</v>
      </c>
      <c r="AI128" s="9">
        <v>17.159999953582879</v>
      </c>
      <c r="AJ128" s="5">
        <v>47019.936632385426</v>
      </c>
      <c r="AN128" s="5" t="str">
        <f t="shared" si="29"/>
        <v/>
      </c>
      <c r="AP128" s="5" t="str">
        <f t="shared" si="30"/>
        <v/>
      </c>
      <c r="AR128" s="5" t="str">
        <f t="shared" si="31"/>
        <v/>
      </c>
      <c r="AU128" s="5">
        <f t="shared" si="32"/>
        <v>47019.936632385426</v>
      </c>
      <c r="AV128" s="11">
        <f t="shared" si="23"/>
        <v>1.0726712614280447</v>
      </c>
      <c r="AW128" s="5">
        <f t="shared" si="26"/>
        <v>1072.6712614280448</v>
      </c>
    </row>
    <row r="129" spans="1:59" ht="15.75" thickBot="1" x14ac:dyDescent="0.3">
      <c r="B129" s="1" t="s">
        <v>189</v>
      </c>
      <c r="C129" s="1" t="s">
        <v>192</v>
      </c>
      <c r="D129" s="1" t="s">
        <v>193</v>
      </c>
      <c r="L129" s="2" t="b">
        <f t="shared" si="25"/>
        <v>0</v>
      </c>
      <c r="M129" s="2">
        <f>SUM(P129,R129,T129,V129,X129,Z129,AB129,AD129,AG129,AI129,AK129,AX129,AZ129,BB129,BD129,BF129)</f>
        <v>11.44000005349517</v>
      </c>
      <c r="N129" s="2">
        <f>SUM(O129,AF129,AM129,AO129,AQ129,AS129,AT129)</f>
        <v>0</v>
      </c>
      <c r="AI129" s="9">
        <v>11.44000005349517</v>
      </c>
      <c r="AJ129" s="5">
        <v>32017.843133324692</v>
      </c>
      <c r="AN129" s="5" t="str">
        <f t="shared" si="29"/>
        <v/>
      </c>
      <c r="AP129" s="5" t="str">
        <f t="shared" si="30"/>
        <v/>
      </c>
      <c r="AR129" s="5" t="str">
        <f t="shared" si="31"/>
        <v/>
      </c>
      <c r="AU129" s="5">
        <f t="shared" si="32"/>
        <v>32017.843133324692</v>
      </c>
      <c r="AV129" s="11">
        <f t="shared" si="23"/>
        <v>0.73042676451361854</v>
      </c>
      <c r="AW129" s="5">
        <f t="shared" si="26"/>
        <v>730.42676451361854</v>
      </c>
    </row>
    <row r="130" spans="1:59" ht="15.75" thickTop="1" x14ac:dyDescent="0.2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">
        <f t="shared" si="24"/>
        <v>1694.800002515316</v>
      </c>
      <c r="L130" s="2">
        <f t="shared" si="25"/>
        <v>1</v>
      </c>
      <c r="M130" s="28">
        <f t="shared" ref="M130:BG130" si="33">SUM(M3:M129)</f>
        <v>1644.600002495572</v>
      </c>
      <c r="N130" s="28">
        <f t="shared" si="33"/>
        <v>50.200000019744039</v>
      </c>
      <c r="O130" s="29">
        <f t="shared" si="33"/>
        <v>0</v>
      </c>
      <c r="P130" s="30">
        <f t="shared" si="33"/>
        <v>138.08000027947128</v>
      </c>
      <c r="Q130" s="31">
        <f t="shared" si="33"/>
        <v>552496.72652216861</v>
      </c>
      <c r="R130" s="32">
        <f t="shared" si="33"/>
        <v>720.49000342935324</v>
      </c>
      <c r="S130" s="31">
        <f t="shared" si="33"/>
        <v>2545845.6478859922</v>
      </c>
      <c r="T130" s="33">
        <f t="shared" si="33"/>
        <v>575.7999985460192</v>
      </c>
      <c r="U130" s="31">
        <f t="shared" si="33"/>
        <v>1084617.8656941587</v>
      </c>
      <c r="V130" s="34">
        <f t="shared" si="33"/>
        <v>150.3500000461936</v>
      </c>
      <c r="W130" s="31">
        <f t="shared" si="33"/>
        <v>79912.210177411442</v>
      </c>
      <c r="X130" s="28">
        <f t="shared" si="33"/>
        <v>0</v>
      </c>
      <c r="Y130" s="31">
        <f t="shared" si="33"/>
        <v>0</v>
      </c>
      <c r="Z130" s="28">
        <f t="shared" si="33"/>
        <v>0</v>
      </c>
      <c r="AA130" s="31">
        <f t="shared" si="33"/>
        <v>0</v>
      </c>
      <c r="AB130" s="35">
        <f t="shared" si="33"/>
        <v>19.150000244379044</v>
      </c>
      <c r="AC130" s="31">
        <f t="shared" si="33"/>
        <v>4680.2296817470578</v>
      </c>
      <c r="AD130" s="36">
        <f t="shared" si="33"/>
        <v>0</v>
      </c>
      <c r="AE130" s="31">
        <f t="shared" si="33"/>
        <v>0</v>
      </c>
      <c r="AF130" s="28">
        <f t="shared" si="33"/>
        <v>0</v>
      </c>
      <c r="AG130" s="28">
        <f t="shared" si="33"/>
        <v>0</v>
      </c>
      <c r="AH130" s="31">
        <f t="shared" si="33"/>
        <v>0</v>
      </c>
      <c r="AI130" s="35">
        <f t="shared" si="33"/>
        <v>40.729999950155609</v>
      </c>
      <c r="AJ130" s="31">
        <f t="shared" si="33"/>
        <v>115890.62864249264</v>
      </c>
      <c r="AK130" s="28">
        <f t="shared" si="33"/>
        <v>0</v>
      </c>
      <c r="AL130" s="31">
        <f t="shared" si="33"/>
        <v>0</v>
      </c>
      <c r="AM130" s="29">
        <f t="shared" si="33"/>
        <v>0</v>
      </c>
      <c r="AN130" s="31">
        <f t="shared" si="33"/>
        <v>0</v>
      </c>
      <c r="AO130" s="29">
        <f t="shared" si="33"/>
        <v>0.13999999687075615</v>
      </c>
      <c r="AP130" s="31">
        <f t="shared" si="33"/>
        <v>1434.5799679346383</v>
      </c>
      <c r="AQ130" s="28">
        <f t="shared" si="33"/>
        <v>0.31000000983476639</v>
      </c>
      <c r="AR130" s="31">
        <f t="shared" si="33"/>
        <v>0</v>
      </c>
      <c r="AS130" s="28">
        <f t="shared" si="33"/>
        <v>0.64000001363456249</v>
      </c>
      <c r="AT130" s="28">
        <f t="shared" si="33"/>
        <v>49.109999999403954</v>
      </c>
      <c r="AU130" s="31">
        <f t="shared" si="33"/>
        <v>4383443.3086039703</v>
      </c>
      <c r="AV130" s="28">
        <f>SUM(AV3:AV129)</f>
        <v>99.999999999999972</v>
      </c>
      <c r="AW130" s="31">
        <f t="shared" si="33"/>
        <v>100000</v>
      </c>
      <c r="AX130" s="37">
        <f t="shared" si="33"/>
        <v>0</v>
      </c>
      <c r="AY130" s="31">
        <f t="shared" si="33"/>
        <v>0</v>
      </c>
      <c r="AZ130" s="38">
        <f t="shared" si="33"/>
        <v>0</v>
      </c>
      <c r="BA130" s="31">
        <f t="shared" si="33"/>
        <v>0</v>
      </c>
      <c r="BB130" s="39">
        <f t="shared" si="33"/>
        <v>0</v>
      </c>
      <c r="BC130" s="31">
        <f t="shared" si="33"/>
        <v>0</v>
      </c>
      <c r="BD130" s="40">
        <f t="shared" si="33"/>
        <v>0</v>
      </c>
      <c r="BE130" s="31">
        <f t="shared" si="33"/>
        <v>0</v>
      </c>
      <c r="BF130" s="28">
        <f t="shared" si="33"/>
        <v>0</v>
      </c>
      <c r="BG130" s="31">
        <f t="shared" si="33"/>
        <v>0</v>
      </c>
    </row>
    <row r="133" spans="1:59" x14ac:dyDescent="0.25">
      <c r="B133" s="41" t="s">
        <v>174</v>
      </c>
      <c r="C133" s="1">
        <f>SUM(M130,N130)</f>
        <v>1694.800002515316</v>
      </c>
    </row>
  </sheetData>
  <autoFilter ref="A2:BG130" xr:uid="{00000000-0001-0000-0000-000000000000}"/>
  <conditionalFormatting sqref="K3:K130">
    <cfRule type="cellIs" dxfId="3" priority="2" operator="between">
      <formula>0</formula>
      <formula>0.01</formula>
    </cfRule>
    <cfRule type="cellIs" dxfId="2" priority="3" operator="between">
      <formula>40.01</formula>
      <formula>41.99</formula>
    </cfRule>
    <cfRule type="cellIs" dxfId="1" priority="4" operator="lessThanOrEqual">
      <formula>0.09</formula>
    </cfRule>
  </conditionalFormatting>
  <conditionalFormatting sqref="L3:L130">
    <cfRule type="cellIs" dxfId="0" priority="5" operator="between">
      <formula>1</formula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E3A5C6-9F40-4418-BD4C-AB85BCAF8FC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2.xml><?xml version="1.0" encoding="utf-8"?>
<ds:datastoreItem xmlns:ds="http://schemas.openxmlformats.org/officeDocument/2006/customXml" ds:itemID="{C76154A0-62B9-4C93-8292-2DECCB0E42E8}"/>
</file>

<file path=customXml/itemProps3.xml><?xml version="1.0" encoding="utf-8"?>
<ds:datastoreItem xmlns:ds="http://schemas.openxmlformats.org/officeDocument/2006/customXml" ds:itemID="{FEDEA749-4F15-4E4F-9012-C916AC01DE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Kody Fossum</cp:lastModifiedBy>
  <dcterms:created xsi:type="dcterms:W3CDTF">2025-09-11T17:07:53Z</dcterms:created>
  <dcterms:modified xsi:type="dcterms:W3CDTF">2025-12-11T22:19:06Z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