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Wright County/JD 1/"/>
    </mc:Choice>
  </mc:AlternateContent>
  <xr:revisionPtr revIDLastSave="20" documentId="13_ncr:1_{1D849650-F904-4195-9340-096406D81676}" xr6:coauthVersionLast="47" xr6:coauthVersionMax="47" xr10:uidLastSave="{3B2F25E7-8806-4EBB-AF45-6A640067C537}"/>
  <bookViews>
    <workbookView minimized="1" xWindow="-50655" yWindow="2655" windowWidth="21600" windowHeight="9945" xr2:uid="{00000000-000D-0000-FFFF-FFFF00000000}"/>
  </bookViews>
  <sheets>
    <sheet name="Sheet1" sheetId="1" r:id="rId1"/>
  </sheets>
  <definedNames>
    <definedName name="_xlnm._FilterDatabase" localSheetId="0" hidden="1">Sheet1!$A$2:$BD$43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1" i="1"/>
  <c r="K42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3" i="1"/>
  <c r="AR43" i="1"/>
  <c r="AS4" i="1"/>
  <c r="AT4" i="1"/>
  <c r="AS5" i="1"/>
  <c r="AT5" i="1"/>
  <c r="AS6" i="1"/>
  <c r="AT6" i="1"/>
  <c r="AS7" i="1"/>
  <c r="AT7" i="1"/>
  <c r="AS8" i="1"/>
  <c r="AT8" i="1"/>
  <c r="AS9" i="1"/>
  <c r="AT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S33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BD43" i="1"/>
  <c r="BC43" i="1"/>
  <c r="BB43" i="1"/>
  <c r="BA43" i="1"/>
  <c r="AZ43" i="1"/>
  <c r="AY43" i="1"/>
  <c r="AX43" i="1"/>
  <c r="AW43" i="1"/>
  <c r="AV43" i="1"/>
  <c r="AU43" i="1"/>
  <c r="AQ43" i="1"/>
  <c r="AP43" i="1"/>
  <c r="AN43" i="1"/>
  <c r="AL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AO42" i="1"/>
  <c r="AM42" i="1"/>
  <c r="AK42" i="1"/>
  <c r="AO41" i="1"/>
  <c r="AM41" i="1"/>
  <c r="AK41" i="1"/>
  <c r="AO39" i="1"/>
  <c r="AM39" i="1"/>
  <c r="AK39" i="1"/>
  <c r="AO38" i="1"/>
  <c r="AM38" i="1"/>
  <c r="AK38" i="1"/>
  <c r="AO36" i="1"/>
  <c r="AM36" i="1"/>
  <c r="AK36" i="1"/>
  <c r="AO35" i="1"/>
  <c r="AM35" i="1"/>
  <c r="AK35" i="1"/>
  <c r="AO34" i="1"/>
  <c r="AM34" i="1"/>
  <c r="AK34" i="1"/>
  <c r="AO33" i="1"/>
  <c r="AM33" i="1"/>
  <c r="AK33" i="1"/>
  <c r="AO32" i="1"/>
  <c r="AM32" i="1"/>
  <c r="AK32" i="1"/>
  <c r="AO31" i="1"/>
  <c r="AM31" i="1"/>
  <c r="AK31" i="1"/>
  <c r="AO30" i="1"/>
  <c r="AM30" i="1"/>
  <c r="AK30" i="1"/>
  <c r="AO29" i="1"/>
  <c r="AM29" i="1"/>
  <c r="AK29" i="1"/>
  <c r="AO28" i="1"/>
  <c r="AM28" i="1"/>
  <c r="AK28" i="1"/>
  <c r="AO27" i="1"/>
  <c r="AM27" i="1"/>
  <c r="AK27" i="1"/>
  <c r="AO26" i="1"/>
  <c r="AM26" i="1"/>
  <c r="AK26" i="1"/>
  <c r="AO25" i="1"/>
  <c r="AM25" i="1"/>
  <c r="AK25" i="1"/>
  <c r="AO24" i="1"/>
  <c r="AM24" i="1"/>
  <c r="AK24" i="1"/>
  <c r="AO23" i="1"/>
  <c r="AM23" i="1"/>
  <c r="AK23" i="1"/>
  <c r="AO22" i="1"/>
  <c r="AM22" i="1"/>
  <c r="AK22" i="1"/>
  <c r="AO21" i="1"/>
  <c r="AM21" i="1"/>
  <c r="AK21" i="1"/>
  <c r="AO20" i="1"/>
  <c r="AM20" i="1"/>
  <c r="AK20" i="1"/>
  <c r="AO19" i="1"/>
  <c r="AM19" i="1"/>
  <c r="AK19" i="1"/>
  <c r="AO18" i="1"/>
  <c r="AM18" i="1"/>
  <c r="AK18" i="1"/>
  <c r="AO17" i="1"/>
  <c r="AM17" i="1"/>
  <c r="AK17" i="1"/>
  <c r="AO16" i="1"/>
  <c r="AM16" i="1"/>
  <c r="AK16" i="1"/>
  <c r="AO15" i="1"/>
  <c r="AM15" i="1"/>
  <c r="AK15" i="1"/>
  <c r="AO14" i="1"/>
  <c r="AM14" i="1"/>
  <c r="AK14" i="1"/>
  <c r="AO13" i="1"/>
  <c r="AM13" i="1"/>
  <c r="AK13" i="1"/>
  <c r="AO12" i="1"/>
  <c r="AM12" i="1"/>
  <c r="AK12" i="1"/>
  <c r="AO11" i="1"/>
  <c r="AM11" i="1"/>
  <c r="AK11" i="1"/>
  <c r="AO10" i="1"/>
  <c r="AM10" i="1"/>
  <c r="AK10" i="1"/>
  <c r="AO9" i="1"/>
  <c r="AM9" i="1"/>
  <c r="AK9" i="1"/>
  <c r="AO8" i="1"/>
  <c r="AM8" i="1"/>
  <c r="AK8" i="1"/>
  <c r="AO7" i="1"/>
  <c r="AM7" i="1"/>
  <c r="AK7" i="1"/>
  <c r="AO6" i="1"/>
  <c r="AM6" i="1"/>
  <c r="AK6" i="1"/>
  <c r="AO5" i="1"/>
  <c r="AM5" i="1"/>
  <c r="AK5" i="1"/>
  <c r="AO4" i="1"/>
  <c r="AM4" i="1"/>
  <c r="AK4" i="1"/>
  <c r="AO3" i="1"/>
  <c r="AM3" i="1"/>
  <c r="AK3" i="1"/>
  <c r="K3" i="1"/>
  <c r="L43" i="1"/>
  <c r="AK43" i="1"/>
  <c r="AM43" i="1"/>
  <c r="K43" i="1"/>
  <c r="C46" i="1"/>
  <c r="AO43" i="1"/>
  <c r="AS3" i="1"/>
  <c r="AT3" i="1"/>
  <c r="AT43" i="1"/>
  <c r="AS43" i="1"/>
</calcChain>
</file>

<file path=xl/sharedStrings.xml><?xml version="1.0" encoding="utf-8"?>
<sst xmlns="http://schemas.openxmlformats.org/spreadsheetml/2006/main" count="343" uniqueCount="174">
  <si>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</si>
  <si>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</si>
  <si>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</si>
  <si>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</si>
  <si>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</si>
  <si>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</si>
  <si>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</si>
  <si>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</si>
  <si>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</si>
  <si>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</si>
  <si>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</si>
  <si>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</si>
  <si>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</si>
  <si>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</si>
  <si>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</si>
  <si>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</si>
  <si>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</si>
  <si>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</si>
  <si>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</si>
  <si>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</si>
  <si>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</si>
  <si>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</si>
  <si>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</si>
  <si>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</si>
  <si>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</si>
  <si>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</si>
  <si>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</si>
  <si>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</si>
  <si>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</si>
  <si>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</si>
  <si>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</si>
  <si>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</si>
  <si>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</si>
  <si>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</si>
  <si>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</si>
  <si>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</si>
  <si>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</si>
  <si>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</si>
  <si>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</si>
  <si>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</si>
  <si>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</si>
  <si>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</si>
  <si>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</si>
  <si>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</si>
  <si>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</si>
  <si>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</si>
  <si>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</si>
  <si>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</si>
  <si>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</si>
  <si>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</si>
  <si>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</si>
  <si>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</si>
  <si>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</si>
  <si>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</si>
  <si>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</si>
  <si>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203.000.313401</t>
  </si>
  <si>
    <t>TODD S &amp; KRISTA M WURM</t>
  </si>
  <si>
    <t>5570 COUNTY ROAD 35 NW</t>
  </si>
  <si>
    <t>MAPLE LAKE MN 55358-4511</t>
  </si>
  <si>
    <t>SESW</t>
  </si>
  <si>
    <t>31</t>
  </si>
  <si>
    <t>120</t>
  </si>
  <si>
    <t>26</t>
  </si>
  <si>
    <t>203.000.314300</t>
  </si>
  <si>
    <t>KRAUSE FAMILY LAND PARTNERSHIP</t>
  </si>
  <si>
    <t>135 COUNTY ROAD 8 NW</t>
  </si>
  <si>
    <t>BUFFALO MN 55313</t>
  </si>
  <si>
    <t>SWSE</t>
  </si>
  <si>
    <t>SWNE</t>
  </si>
  <si>
    <t>5</t>
  </si>
  <si>
    <t>119</t>
  </si>
  <si>
    <t>211.000.052100</t>
  </si>
  <si>
    <t>NATHANIEL LIMERICK&amp;</t>
  </si>
  <si>
    <t>4809 COUNTY ROAD 35 W</t>
  </si>
  <si>
    <t>NWNW</t>
  </si>
  <si>
    <t>211.000.052400</t>
  </si>
  <si>
    <t>RUSSELL DEMARAIS</t>
  </si>
  <si>
    <t>63994 OSPREY AVE</t>
  </si>
  <si>
    <t>SWATARA MN 55785</t>
  </si>
  <si>
    <t>SWNW</t>
  </si>
  <si>
    <t>211.000.052401</t>
  </si>
  <si>
    <t>ELDON S FOSS</t>
  </si>
  <si>
    <t>315 EMERSON AVE SW</t>
  </si>
  <si>
    <t>BUFFALO MN 55313-5007</t>
  </si>
  <si>
    <t>SENW</t>
  </si>
  <si>
    <t>211.000.053100</t>
  </si>
  <si>
    <t>MICHAEL &amp; ELIZABETH SPIKE</t>
  </si>
  <si>
    <t>720 COUNTY ROAD 8 SW</t>
  </si>
  <si>
    <t>WAVERLY MN 55390-5019</t>
  </si>
  <si>
    <t>NESW</t>
  </si>
  <si>
    <t>211.000.053200</t>
  </si>
  <si>
    <t>WILLIAM J UTER &amp;</t>
  </si>
  <si>
    <t>1835 COUNTY ROAD 8 SW</t>
  </si>
  <si>
    <t>WAVERLY MN 55390-5028</t>
  </si>
  <si>
    <t>211.000.053201</t>
  </si>
  <si>
    <t>ADAM T PAINSCHAB</t>
  </si>
  <si>
    <t>676 COUNTY ROAD 8 SW</t>
  </si>
  <si>
    <t>WAVERLY MN 55390</t>
  </si>
  <si>
    <t>NWSW</t>
  </si>
  <si>
    <t>211.000.053203</t>
  </si>
  <si>
    <t>211.000.053300</t>
  </si>
  <si>
    <t>SWSW</t>
  </si>
  <si>
    <t>211.000.054103</t>
  </si>
  <si>
    <t>DARIN S &amp; CARRIE L COTTRELL</t>
  </si>
  <si>
    <t>723 ELDER AVE SW</t>
  </si>
  <si>
    <t>NESE</t>
  </si>
  <si>
    <t>211.000.054200</t>
  </si>
  <si>
    <t>DALE M SAWATZKE &amp;</t>
  </si>
  <si>
    <t>5791 40TH ST SW</t>
  </si>
  <si>
    <t>WAVERLY MN 55390-5539</t>
  </si>
  <si>
    <t>NWSE</t>
  </si>
  <si>
    <t>211.000.054201</t>
  </si>
  <si>
    <t>ANDREW R &amp; NICOLLE SAWATZKE</t>
  </si>
  <si>
    <t>654 EMERSON AVE SW</t>
  </si>
  <si>
    <t>211.000.054400</t>
  </si>
  <si>
    <t>JAMES E &amp; RUTH E PEAVEY REVTR</t>
  </si>
  <si>
    <t>3589 COUNTY ROAD 35 W</t>
  </si>
  <si>
    <t>SESE</t>
  </si>
  <si>
    <t>211.000.061200</t>
  </si>
  <si>
    <t>JOEL P STREICH</t>
  </si>
  <si>
    <t>5303 COUNTY ROAD 35 NW</t>
  </si>
  <si>
    <t>MAPLE LAKE MN 55358</t>
  </si>
  <si>
    <t>NENE</t>
  </si>
  <si>
    <t>6</t>
  </si>
  <si>
    <t>NWNE</t>
  </si>
  <si>
    <t>211.000.061400</t>
  </si>
  <si>
    <t>DONALD STREICH &amp;</t>
  </si>
  <si>
    <t>451 COUNTY ROAD 8 SW</t>
  </si>
  <si>
    <t>SENE</t>
  </si>
  <si>
    <t>211.000.062100</t>
  </si>
  <si>
    <t>COUNTY OF WRIGHT - HWY</t>
  </si>
  <si>
    <t>3600 BRADDOCK AVE NE</t>
  </si>
  <si>
    <t>BUFFALO MN 55313-3666</t>
  </si>
  <si>
    <t>NENW</t>
  </si>
  <si>
    <t>211.000.062300</t>
  </si>
  <si>
    <t>JEFFERY A &amp; MARY NYGAARD</t>
  </si>
  <si>
    <t>PO BOX 413</t>
  </si>
  <si>
    <t>MAPLE LAKE MN 55358-0413</t>
  </si>
  <si>
    <t>211.000.062301</t>
  </si>
  <si>
    <t>DALE L &amp; PATRICIA A NYGAARD</t>
  </si>
  <si>
    <t>5996 5TH ST SW</t>
  </si>
  <si>
    <t>HOWARD LAKE MN 55349</t>
  </si>
  <si>
    <t>211.000.063100</t>
  </si>
  <si>
    <t>GREGORY L &amp; JENNIE M BUTTENHOFF</t>
  </si>
  <si>
    <t>1298 CLEMENTA AVE SW</t>
  </si>
  <si>
    <t>211.000.063101</t>
  </si>
  <si>
    <t>JOEL T BUTTENHOFF</t>
  </si>
  <si>
    <t>211.000.063200</t>
  </si>
  <si>
    <t>ALISSA M LOWRY</t>
  </si>
  <si>
    <t>6015 5TH ST SW</t>
  </si>
  <si>
    <t>HOWARD LAKE MN 55349-4519</t>
  </si>
  <si>
    <t>211.000.064100</t>
  </si>
  <si>
    <t>RANDALL WITHERS &amp;</t>
  </si>
  <si>
    <t>539 COUNTY ROAD 8 SW</t>
  </si>
  <si>
    <t>211.000.064101</t>
  </si>
  <si>
    <t>BEVERLY RETTLER</t>
  </si>
  <si>
    <t>735 COUNTY ROAD 8 SW</t>
  </si>
  <si>
    <t>211.000.064102</t>
  </si>
  <si>
    <t>TERI DICKINSON</t>
  </si>
  <si>
    <t>3310 LAKE RIDGE DR</t>
  </si>
  <si>
    <t>BIG LAKE MN 55309</t>
  </si>
  <si>
    <t>211.000.064302</t>
  </si>
  <si>
    <t>BEDNAR LIVTR</t>
  </si>
  <si>
    <t>751 COUNTY ROAD 8 SW</t>
  </si>
  <si>
    <t>EMERSON AVE SW</t>
  </si>
  <si>
    <t>10TH ST SW</t>
  </si>
  <si>
    <t>TOTAL WATERSHED ACRES:</t>
  </si>
  <si>
    <t>MARYSVILLE TWP RDS</t>
  </si>
  <si>
    <t>WRIGHT CTY RDS</t>
  </si>
  <si>
    <t>3500 BRADDOCK AVE NE</t>
  </si>
  <si>
    <t>3733 DEMPSEY AVE SW</t>
  </si>
  <si>
    <t>CSAH 35</t>
  </si>
  <si>
    <t>CSAH 8</t>
  </si>
  <si>
    <t>NOTIONAL ASSESSMENT ON $50,000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</si>
</sst>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6"/>
  <sheetViews>
    <sheetView tabSelected="1" workbookViewId="0">
      <pane xSplit="1" ySplit="2" topLeftCell="AM3" activePane="bottomRight" state="frozen"/>
      <selection pane="topRight" activeCell="B1" sqref="B1"/>
      <selection pane="bottomLeft" activeCell="A3" sqref="A3"/>
      <selection pane="bottomRight" activeCell="AT2" sqref="AT2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13.7109375" style="4" hidden="1" customWidth="1"/>
    <col min="14" max="14" width="13.7109375" style="5" hidden="1" customWidth="1"/>
    <col min="15" max="15" width="13.7109375" style="6" customWidth="1"/>
    <col min="16" max="16" width="13.7109375" style="5" customWidth="1"/>
    <col min="17" max="17" width="13.7109375" style="7" customWidth="1"/>
    <col min="18" max="18" width="13.7109375" style="5" customWidth="1"/>
    <col min="19" max="19" width="13.7109375" style="8" customWidth="1"/>
    <col min="20" max="20" width="13.7109375" style="5" customWidth="1"/>
    <col min="21" max="21" width="17.7109375" style="2" hidden="1" customWidth="1"/>
    <col min="22" max="22" width="17.7109375" style="5" hidden="1" customWidth="1"/>
    <col min="23" max="23" width="17.7109375" style="2" hidden="1" customWidth="1"/>
    <col min="24" max="24" width="17.7109375" style="5" hidden="1" customWidth="1"/>
    <col min="25" max="25" width="17.7109375" style="9" customWidth="1"/>
    <col min="26" max="26" width="17.7109375" style="5" customWidth="1"/>
    <col min="27" max="27" width="17.7109375" style="10" hidden="1" customWidth="1"/>
    <col min="28" max="28" width="17.7109375" style="5" hidden="1" customWidth="1"/>
    <col min="29" max="30" width="17.7109375" style="2" hidden="1" customWidth="1"/>
    <col min="31" max="31" width="17.7109375" style="5" hidden="1" customWidth="1"/>
    <col min="32" max="32" width="17.7109375" style="9" customWidth="1"/>
    <col min="33" max="33" width="17.7109375" style="5" customWidth="1"/>
    <col min="34" max="34" width="19.7109375" style="2" hidden="1" customWidth="1"/>
    <col min="35" max="35" width="19.7109375" style="5" hidden="1" customWidth="1"/>
    <col min="36" max="36" width="17.7109375" style="3" hidden="1" customWidth="1"/>
    <col min="37" max="37" width="17.7109375" style="5" hidden="1" customWidth="1"/>
    <col min="38" max="38" width="17.7109375" style="3" customWidth="1"/>
    <col min="39" max="39" width="17.7109375" style="5" customWidth="1"/>
    <col min="40" max="40" width="17.7109375" style="2" customWidth="1"/>
    <col min="41" max="41" width="17.7109375" style="5" customWidth="1"/>
    <col min="42" max="43" width="17.7109375" style="2" customWidth="1"/>
    <col min="44" max="44" width="17.7109375" style="5" customWidth="1"/>
    <col min="45" max="45" width="17.7109375" style="11" customWidth="1"/>
    <col min="46" max="46" width="17.7109375" style="5" customWidth="1"/>
    <col min="47" max="47" width="13.7109375" style="12" hidden="1" customWidth="1"/>
    <col min="48" max="48" width="13.7109375" style="5" hidden="1" customWidth="1"/>
    <col min="49" max="49" width="13.7109375" style="13" hidden="1" customWidth="1"/>
    <col min="50" max="50" width="13.7109375" style="5" hidden="1" customWidth="1"/>
    <col min="51" max="51" width="13.7109375" style="14" hidden="1" customWidth="1"/>
    <col min="52" max="52" width="13.7109375" style="5" hidden="1" customWidth="1"/>
    <col min="53" max="53" width="13.7109375" style="15" hidden="1" customWidth="1"/>
    <col min="54" max="54" width="13.7109375" style="5" hidden="1" customWidth="1"/>
    <col min="55" max="55" width="13.7109375" style="2" hidden="1" customWidth="1"/>
    <col min="56" max="56" width="13.7109375" style="5" hidden="1" customWidth="1"/>
  </cols>
  <sheetData>
    <row r="1" spans="1:56" x14ac:dyDescent="0.25">
      <c r="AK1" s="5">
        <v>0</v>
      </c>
      <c r="AM1" s="5">
        <v>11764</v>
      </c>
      <c r="AO1" s="5">
        <v>1</v>
      </c>
      <c r="AT1" s="5">
        <v>50000</v>
      </c>
    </row>
    <row r="2" spans="1:56" ht="68.099999999999994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8" t="s">
        <v>12</v>
      </c>
      <c r="N2" s="16" t="s">
        <v>13</v>
      </c>
      <c r="O2" s="19" t="s">
        <v>14</v>
      </c>
      <c r="P2" s="16" t="s">
        <v>15</v>
      </c>
      <c r="Q2" s="20" t="s">
        <v>16</v>
      </c>
      <c r="R2" s="16" t="s">
        <v>17</v>
      </c>
      <c r="S2" s="21" t="s">
        <v>18</v>
      </c>
      <c r="T2" s="16" t="s">
        <v>19</v>
      </c>
      <c r="U2" s="16" t="s">
        <v>20</v>
      </c>
      <c r="V2" s="16" t="s">
        <v>21</v>
      </c>
      <c r="W2" s="16" t="s">
        <v>22</v>
      </c>
      <c r="X2" s="16" t="s">
        <v>23</v>
      </c>
      <c r="Y2" s="22" t="s">
        <v>24</v>
      </c>
      <c r="Z2" s="16" t="s">
        <v>25</v>
      </c>
      <c r="AA2" s="23" t="s">
        <v>26</v>
      </c>
      <c r="AB2" s="16" t="s">
        <v>27</v>
      </c>
      <c r="AC2" s="16" t="s">
        <v>28</v>
      </c>
      <c r="AD2" s="16" t="s">
        <v>29</v>
      </c>
      <c r="AE2" s="16" t="s">
        <v>30</v>
      </c>
      <c r="AF2" s="22" t="s">
        <v>31</v>
      </c>
      <c r="AG2" s="16" t="s">
        <v>32</v>
      </c>
      <c r="AH2" s="16" t="s">
        <v>33</v>
      </c>
      <c r="AI2" s="16" t="s">
        <v>34</v>
      </c>
      <c r="AJ2" s="17" t="s">
        <v>35</v>
      </c>
      <c r="AK2" s="16" t="s">
        <v>36</v>
      </c>
      <c r="AL2" s="17" t="s">
        <v>37</v>
      </c>
      <c r="AM2" s="16" t="s">
        <v>38</v>
      </c>
      <c r="AN2" s="16" t="s">
        <v>39</v>
      </c>
      <c r="AO2" s="16" t="s">
        <v>40</v>
      </c>
      <c r="AP2" s="16" t="s">
        <v>41</v>
      </c>
      <c r="AQ2" s="16" t="s">
        <v>42</v>
      </c>
      <c r="AR2" s="16" t="s">
        <v>43</v>
      </c>
      <c r="AS2" s="16" t="s">
        <v>44</v>
      </c>
      <c r="AT2" s="16" t="s">
        <v>173</v>
      </c>
      <c r="AU2" s="24" t="s">
        <v>45</v>
      </c>
      <c r="AV2" s="16" t="s">
        <v>46</v>
      </c>
      <c r="AW2" s="25" t="s">
        <v>47</v>
      </c>
      <c r="AX2" s="16" t="s">
        <v>48</v>
      </c>
      <c r="AY2" s="26" t="s">
        <v>49</v>
      </c>
      <c r="AZ2" s="16" t="s">
        <v>50</v>
      </c>
      <c r="BA2" s="27" t="s">
        <v>51</v>
      </c>
      <c r="BB2" s="16" t="s">
        <v>52</v>
      </c>
      <c r="BC2" s="16" t="s">
        <v>53</v>
      </c>
      <c r="BD2" s="16" t="s">
        <v>54</v>
      </c>
    </row>
    <row r="3" spans="1:56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2">
        <v>76.689361379999994</v>
      </c>
      <c r="J3" s="2">
        <v>37.340000000000003</v>
      </c>
      <c r="K3" s="2">
        <f t="shared" ref="K3:K36" si="0">SUM(M3,O3,Q3,S3,U3,W3,Y3,AA3,AD3,AF3,AH3,AU3,AW3,AY3,BA3,BC3)</f>
        <v>0.79</v>
      </c>
      <c r="L3" s="2">
        <f t="shared" ref="L3:L41" si="1">SUM(AC3,AJ3,AL3,AN3,AP3,AQ3)</f>
        <v>0</v>
      </c>
      <c r="Q3" s="7">
        <v>0.79</v>
      </c>
      <c r="R3" s="5">
        <v>2360.6187500000001</v>
      </c>
      <c r="AK3" s="5" t="str">
        <f t="shared" ref="AK3:AK36" si="2">IF(AJ3&gt;0,AJ3*$AK$1,"")</f>
        <v/>
      </c>
      <c r="AM3" s="5" t="str">
        <f t="shared" ref="AM3:AM36" si="3">IF(AL3&gt;0,AL3*$AM$1,"")</f>
        <v/>
      </c>
      <c r="AO3" s="5" t="str">
        <f t="shared" ref="AO3:AO36" si="4">IF(AN3&gt;0,AN3*$AO$1,"")</f>
        <v/>
      </c>
      <c r="AR3" s="5">
        <f t="shared" ref="AR3:AR42" si="5">SUM(N3,P3,R3,T3,V3,X3,Z3,AB3,AE3,AG3,AI3,AV3,AX3,AZ3,BB3,BD3)</f>
        <v>2360.6187500000001</v>
      </c>
      <c r="AS3" s="11">
        <f t="shared" ref="AS3:AS42" si="6">(AR3/$AR$43)*100</f>
        <v>0.1947357755615996</v>
      </c>
      <c r="AT3" s="5">
        <f t="shared" ref="AT3:AT42" si="7">(AS3/100)*$AT$1</f>
        <v>97.367887780799805</v>
      </c>
    </row>
    <row r="4" spans="1:56" x14ac:dyDescent="0.25">
      <c r="A4" s="1" t="s">
        <v>63</v>
      </c>
      <c r="B4" s="1" t="s">
        <v>64</v>
      </c>
      <c r="C4" s="1" t="s">
        <v>65</v>
      </c>
      <c r="D4" s="1" t="s">
        <v>66</v>
      </c>
      <c r="E4" s="1" t="s">
        <v>67</v>
      </c>
      <c r="F4" s="1" t="s">
        <v>60</v>
      </c>
      <c r="G4" s="1" t="s">
        <v>61</v>
      </c>
      <c r="H4" s="1" t="s">
        <v>62</v>
      </c>
      <c r="I4" s="2">
        <v>38.394621839999999</v>
      </c>
      <c r="J4" s="2">
        <v>37.909999999999997</v>
      </c>
      <c r="K4" s="2">
        <f t="shared" si="0"/>
        <v>6.32</v>
      </c>
      <c r="L4" s="2">
        <f t="shared" si="1"/>
        <v>0</v>
      </c>
      <c r="Q4" s="7">
        <v>5.94</v>
      </c>
      <c r="R4" s="5">
        <v>17749.462500000001</v>
      </c>
      <c r="S4" s="8">
        <v>0.38</v>
      </c>
      <c r="T4" s="5">
        <v>340.8125</v>
      </c>
      <c r="AK4" s="5" t="str">
        <f t="shared" si="2"/>
        <v/>
      </c>
      <c r="AM4" s="5" t="str">
        <f t="shared" si="3"/>
        <v/>
      </c>
      <c r="AO4" s="5" t="str">
        <f t="shared" si="4"/>
        <v/>
      </c>
      <c r="AR4" s="5">
        <f t="shared" si="5"/>
        <v>18090.275000000001</v>
      </c>
      <c r="AS4" s="11">
        <f t="shared" si="6"/>
        <v>1.4923306579038298</v>
      </c>
      <c r="AT4" s="5">
        <f t="shared" si="7"/>
        <v>746.16532895191483</v>
      </c>
    </row>
    <row r="5" spans="1:56" x14ac:dyDescent="0.25">
      <c r="A5" s="1" t="s">
        <v>71</v>
      </c>
      <c r="B5" s="1" t="s">
        <v>72</v>
      </c>
      <c r="C5" s="1" t="s">
        <v>73</v>
      </c>
      <c r="D5" s="1" t="s">
        <v>66</v>
      </c>
      <c r="E5" s="1" t="s">
        <v>74</v>
      </c>
      <c r="F5" s="1" t="s">
        <v>69</v>
      </c>
      <c r="G5" s="1" t="s">
        <v>70</v>
      </c>
      <c r="H5" s="1" t="s">
        <v>62</v>
      </c>
      <c r="I5" s="2">
        <v>50.072288190000002</v>
      </c>
      <c r="J5" s="2">
        <v>34.840000000000003</v>
      </c>
      <c r="K5" s="2">
        <f t="shared" si="0"/>
        <v>0</v>
      </c>
      <c r="L5" s="2">
        <f t="shared" si="1"/>
        <v>1.88</v>
      </c>
      <c r="AK5" s="5" t="str">
        <f t="shared" si="2"/>
        <v/>
      </c>
      <c r="AM5" s="5" t="str">
        <f t="shared" si="3"/>
        <v/>
      </c>
      <c r="AO5" s="5" t="str">
        <f t="shared" si="4"/>
        <v/>
      </c>
      <c r="AQ5" s="2">
        <v>1.88</v>
      </c>
      <c r="AR5" s="5">
        <f t="shared" si="5"/>
        <v>0</v>
      </c>
      <c r="AS5" s="11">
        <f t="shared" si="6"/>
        <v>0</v>
      </c>
      <c r="AT5" s="5">
        <f t="shared" si="7"/>
        <v>0</v>
      </c>
    </row>
    <row r="6" spans="1:56" x14ac:dyDescent="0.25">
      <c r="A6" s="1" t="s">
        <v>75</v>
      </c>
      <c r="B6" s="1" t="s">
        <v>76</v>
      </c>
      <c r="C6" s="1" t="s">
        <v>77</v>
      </c>
      <c r="D6" s="1" t="s">
        <v>78</v>
      </c>
      <c r="E6" s="1" t="s">
        <v>79</v>
      </c>
      <c r="F6" s="1" t="s">
        <v>69</v>
      </c>
      <c r="G6" s="1" t="s">
        <v>70</v>
      </c>
      <c r="H6" s="1" t="s">
        <v>62</v>
      </c>
      <c r="I6" s="2">
        <v>38.333793149999998</v>
      </c>
      <c r="J6" s="2">
        <v>37.85</v>
      </c>
      <c r="K6" s="2">
        <f t="shared" si="0"/>
        <v>22.22</v>
      </c>
      <c r="L6" s="2">
        <f t="shared" si="1"/>
        <v>9.4</v>
      </c>
      <c r="O6" s="6">
        <v>16.579999999999998</v>
      </c>
      <c r="P6" s="5">
        <v>79878.294999999998</v>
      </c>
      <c r="Q6" s="7">
        <v>5.57</v>
      </c>
      <c r="R6" s="5">
        <v>16643.856250000001</v>
      </c>
      <c r="S6" s="8">
        <v>7.0000000000000007E-2</v>
      </c>
      <c r="T6" s="5">
        <v>62.781250000000007</v>
      </c>
      <c r="AK6" s="5" t="str">
        <f t="shared" si="2"/>
        <v/>
      </c>
      <c r="AM6" s="5" t="str">
        <f t="shared" si="3"/>
        <v/>
      </c>
      <c r="AO6" s="5" t="str">
        <f t="shared" si="4"/>
        <v/>
      </c>
      <c r="AQ6" s="2">
        <v>9.4</v>
      </c>
      <c r="AR6" s="5">
        <f t="shared" si="5"/>
        <v>96584.932499999995</v>
      </c>
      <c r="AS6" s="11">
        <f t="shared" si="6"/>
        <v>7.967632104062651</v>
      </c>
      <c r="AT6" s="5">
        <f t="shared" si="7"/>
        <v>3983.8160520313254</v>
      </c>
    </row>
    <row r="7" spans="1:56" x14ac:dyDescent="0.25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69</v>
      </c>
      <c r="G7" s="1" t="s">
        <v>70</v>
      </c>
      <c r="H7" s="1" t="s">
        <v>62</v>
      </c>
      <c r="I7" s="2">
        <v>38.38726441</v>
      </c>
      <c r="J7" s="2">
        <v>38.08</v>
      </c>
      <c r="K7" s="2">
        <f t="shared" si="0"/>
        <v>17.150000000000002</v>
      </c>
      <c r="L7" s="2">
        <f t="shared" si="1"/>
        <v>0.57999999999999996</v>
      </c>
      <c r="O7" s="6">
        <v>3.29</v>
      </c>
      <c r="P7" s="5">
        <v>15850.397499999999</v>
      </c>
      <c r="Q7" s="7">
        <v>12.42</v>
      </c>
      <c r="R7" s="5">
        <v>37112.512499999997</v>
      </c>
      <c r="S7" s="8">
        <v>1.44</v>
      </c>
      <c r="T7" s="5">
        <v>1291.5</v>
      </c>
      <c r="AK7" s="5" t="str">
        <f t="shared" si="2"/>
        <v/>
      </c>
      <c r="AM7" s="5" t="str">
        <f t="shared" si="3"/>
        <v/>
      </c>
      <c r="AO7" s="5" t="str">
        <f t="shared" si="4"/>
        <v/>
      </c>
      <c r="AQ7" s="2">
        <v>0.57999999999999996</v>
      </c>
      <c r="AR7" s="5">
        <f t="shared" si="5"/>
        <v>54254.409999999996</v>
      </c>
      <c r="AS7" s="11">
        <f t="shared" si="6"/>
        <v>4.4756378424033976</v>
      </c>
      <c r="AT7" s="5">
        <f t="shared" si="7"/>
        <v>2237.8189212016987</v>
      </c>
    </row>
    <row r="8" spans="1:56" x14ac:dyDescent="0.25">
      <c r="A8" s="1" t="s">
        <v>85</v>
      </c>
      <c r="B8" s="1" t="s">
        <v>86</v>
      </c>
      <c r="C8" s="1" t="s">
        <v>87</v>
      </c>
      <c r="D8" s="1" t="s">
        <v>88</v>
      </c>
      <c r="E8" s="1" t="s">
        <v>89</v>
      </c>
      <c r="F8" s="1" t="s">
        <v>69</v>
      </c>
      <c r="G8" s="1" t="s">
        <v>70</v>
      </c>
      <c r="H8" s="1" t="s">
        <v>62</v>
      </c>
      <c r="I8" s="2">
        <v>38.426839819999998</v>
      </c>
      <c r="J8" s="2">
        <v>38.119999999999997</v>
      </c>
      <c r="K8" s="2">
        <f t="shared" si="0"/>
        <v>25.240000000000002</v>
      </c>
      <c r="L8" s="2">
        <f t="shared" si="1"/>
        <v>12.88</v>
      </c>
      <c r="O8" s="6">
        <v>13.18</v>
      </c>
      <c r="P8" s="5">
        <v>63497.945</v>
      </c>
      <c r="Q8" s="7">
        <v>10.35</v>
      </c>
      <c r="R8" s="5">
        <v>30927.09375</v>
      </c>
      <c r="S8" s="8">
        <v>1.71</v>
      </c>
      <c r="T8" s="5">
        <v>1533.65625</v>
      </c>
      <c r="AK8" s="5" t="str">
        <f t="shared" si="2"/>
        <v/>
      </c>
      <c r="AM8" s="5" t="str">
        <f t="shared" si="3"/>
        <v/>
      </c>
      <c r="AN8" s="2">
        <v>0.38</v>
      </c>
      <c r="AO8" s="5">
        <f t="shared" si="4"/>
        <v>0.38</v>
      </c>
      <c r="AP8" s="2">
        <v>0.6</v>
      </c>
      <c r="AQ8" s="2">
        <v>11.9</v>
      </c>
      <c r="AR8" s="5">
        <f t="shared" si="5"/>
        <v>95958.695000000007</v>
      </c>
      <c r="AS8" s="11">
        <f t="shared" si="6"/>
        <v>7.9159715615679112</v>
      </c>
      <c r="AT8" s="5">
        <f t="shared" si="7"/>
        <v>3957.9857807839553</v>
      </c>
    </row>
    <row r="9" spans="1:56" x14ac:dyDescent="0.25">
      <c r="A9" s="1" t="s">
        <v>90</v>
      </c>
      <c r="B9" s="1" t="s">
        <v>91</v>
      </c>
      <c r="C9" s="1" t="s">
        <v>92</v>
      </c>
      <c r="D9" s="1" t="s">
        <v>93</v>
      </c>
      <c r="E9" s="1" t="s">
        <v>67</v>
      </c>
      <c r="F9" s="1" t="s">
        <v>69</v>
      </c>
      <c r="G9" s="1" t="s">
        <v>70</v>
      </c>
      <c r="H9" s="1" t="s">
        <v>62</v>
      </c>
      <c r="I9" s="2">
        <v>37.34609683</v>
      </c>
      <c r="J9" s="2">
        <v>37.35</v>
      </c>
      <c r="K9" s="2">
        <f t="shared" si="0"/>
        <v>24.9</v>
      </c>
      <c r="L9" s="2">
        <f t="shared" si="1"/>
        <v>1.21</v>
      </c>
      <c r="O9" s="6">
        <v>2.56</v>
      </c>
      <c r="P9" s="5">
        <v>12333.44</v>
      </c>
      <c r="Q9" s="7">
        <v>21.26</v>
      </c>
      <c r="R9" s="5">
        <v>63527.537500000013</v>
      </c>
      <c r="S9" s="8">
        <v>1.08</v>
      </c>
      <c r="T9" s="5">
        <v>968.62500000000011</v>
      </c>
      <c r="AK9" s="5" t="str">
        <f t="shared" si="2"/>
        <v/>
      </c>
      <c r="AM9" s="5" t="str">
        <f t="shared" si="3"/>
        <v/>
      </c>
      <c r="AO9" s="5" t="str">
        <f t="shared" si="4"/>
        <v/>
      </c>
      <c r="AQ9" s="2">
        <v>1.21</v>
      </c>
      <c r="AR9" s="5">
        <f t="shared" si="5"/>
        <v>76829.602500000008</v>
      </c>
      <c r="AS9" s="11">
        <f t="shared" si="6"/>
        <v>6.3379451802316282</v>
      </c>
      <c r="AT9" s="5">
        <f t="shared" si="7"/>
        <v>3168.9725901158145</v>
      </c>
    </row>
    <row r="10" spans="1:56" x14ac:dyDescent="0.25">
      <c r="A10" s="1" t="s">
        <v>94</v>
      </c>
      <c r="B10" s="1" t="s">
        <v>95</v>
      </c>
      <c r="C10" s="1" t="s">
        <v>96</v>
      </c>
      <c r="D10" s="1" t="s">
        <v>97</v>
      </c>
      <c r="E10" s="1" t="s">
        <v>98</v>
      </c>
      <c r="F10" s="1" t="s">
        <v>69</v>
      </c>
      <c r="G10" s="1" t="s">
        <v>70</v>
      </c>
      <c r="H10" s="1" t="s">
        <v>62</v>
      </c>
      <c r="I10" s="2">
        <v>1.8239327400000001</v>
      </c>
      <c r="J10" s="2">
        <v>1.74</v>
      </c>
      <c r="K10" s="2">
        <f t="shared" si="0"/>
        <v>1.5</v>
      </c>
      <c r="L10" s="2">
        <f t="shared" si="1"/>
        <v>0.25</v>
      </c>
      <c r="O10" s="6">
        <v>0.47</v>
      </c>
      <c r="P10" s="5">
        <v>2264.3425000000002</v>
      </c>
      <c r="Y10" s="9">
        <v>1.03</v>
      </c>
      <c r="Z10" s="5">
        <v>369.51249999999999</v>
      </c>
      <c r="AK10" s="5" t="str">
        <f t="shared" si="2"/>
        <v/>
      </c>
      <c r="AM10" s="5" t="str">
        <f t="shared" si="3"/>
        <v/>
      </c>
      <c r="AO10" s="5" t="str">
        <f t="shared" si="4"/>
        <v/>
      </c>
      <c r="AQ10" s="2">
        <v>0.25</v>
      </c>
      <c r="AR10" s="5">
        <f t="shared" si="5"/>
        <v>2633.855</v>
      </c>
      <c r="AS10" s="11">
        <f t="shared" si="6"/>
        <v>0.21727599856681515</v>
      </c>
      <c r="AT10" s="5">
        <f t="shared" si="7"/>
        <v>108.63799928340758</v>
      </c>
    </row>
    <row r="11" spans="1:56" x14ac:dyDescent="0.25">
      <c r="A11" s="1" t="s">
        <v>99</v>
      </c>
      <c r="B11" s="1" t="s">
        <v>86</v>
      </c>
      <c r="C11" s="1" t="s">
        <v>87</v>
      </c>
      <c r="D11" s="1" t="s">
        <v>88</v>
      </c>
      <c r="E11" s="1" t="s">
        <v>98</v>
      </c>
      <c r="F11" s="1" t="s">
        <v>69</v>
      </c>
      <c r="G11" s="1" t="s">
        <v>70</v>
      </c>
      <c r="H11" s="1" t="s">
        <v>62</v>
      </c>
      <c r="I11" s="2">
        <v>36.453855349999998</v>
      </c>
      <c r="J11" s="2">
        <v>36.04</v>
      </c>
      <c r="K11" s="2">
        <f t="shared" si="0"/>
        <v>9.36</v>
      </c>
      <c r="L11" s="2">
        <f t="shared" si="1"/>
        <v>26.69</v>
      </c>
      <c r="O11" s="6">
        <v>4.42</v>
      </c>
      <c r="P11" s="5">
        <v>21294.455000000002</v>
      </c>
      <c r="Q11" s="7">
        <v>0.79</v>
      </c>
      <c r="R11" s="5">
        <v>2360.6187500000001</v>
      </c>
      <c r="S11" s="8">
        <v>0.02</v>
      </c>
      <c r="T11" s="5">
        <v>17.9375</v>
      </c>
      <c r="Y11" s="9">
        <v>4.13</v>
      </c>
      <c r="Z11" s="5">
        <v>1481.6375</v>
      </c>
      <c r="AK11" s="5" t="str">
        <f t="shared" si="2"/>
        <v/>
      </c>
      <c r="AM11" s="5" t="str">
        <f t="shared" si="3"/>
        <v/>
      </c>
      <c r="AN11" s="2">
        <v>1.29</v>
      </c>
      <c r="AO11" s="5">
        <f t="shared" si="4"/>
        <v>1.29</v>
      </c>
      <c r="AP11" s="2">
        <v>1.9</v>
      </c>
      <c r="AQ11" s="2">
        <v>23.5</v>
      </c>
      <c r="AR11" s="5">
        <f t="shared" si="5"/>
        <v>25154.648750000004</v>
      </c>
      <c r="AS11" s="11">
        <f t="shared" si="6"/>
        <v>2.0750957914364077</v>
      </c>
      <c r="AT11" s="5">
        <f t="shared" si="7"/>
        <v>1037.5478957182038</v>
      </c>
    </row>
    <row r="12" spans="1:56" x14ac:dyDescent="0.25">
      <c r="A12" s="1" t="s">
        <v>100</v>
      </c>
      <c r="B12" s="1" t="s">
        <v>91</v>
      </c>
      <c r="C12" s="1" t="s">
        <v>92</v>
      </c>
      <c r="D12" s="1" t="s">
        <v>93</v>
      </c>
      <c r="E12" s="1" t="s">
        <v>59</v>
      </c>
      <c r="F12" s="1" t="s">
        <v>69</v>
      </c>
      <c r="G12" s="1" t="s">
        <v>70</v>
      </c>
      <c r="H12" s="1" t="s">
        <v>62</v>
      </c>
      <c r="I12" s="2">
        <v>74.239081979999995</v>
      </c>
      <c r="J12" s="2">
        <v>37.03</v>
      </c>
      <c r="K12" s="2">
        <f t="shared" si="0"/>
        <v>25.29</v>
      </c>
      <c r="L12" s="2">
        <f t="shared" si="1"/>
        <v>11.74</v>
      </c>
      <c r="O12" s="6">
        <v>8.75</v>
      </c>
      <c r="P12" s="5">
        <v>42155.3125</v>
      </c>
      <c r="Q12" s="7">
        <v>16.52</v>
      </c>
      <c r="R12" s="5">
        <v>49363.824999999997</v>
      </c>
      <c r="S12" s="8">
        <v>0.02</v>
      </c>
      <c r="T12" s="5">
        <v>17.9375</v>
      </c>
      <c r="AK12" s="5" t="str">
        <f t="shared" si="2"/>
        <v/>
      </c>
      <c r="AM12" s="5" t="str">
        <f t="shared" si="3"/>
        <v/>
      </c>
      <c r="AN12" s="2">
        <v>0.02</v>
      </c>
      <c r="AO12" s="5">
        <f t="shared" si="4"/>
        <v>0.02</v>
      </c>
      <c r="AP12" s="2">
        <v>0.01</v>
      </c>
      <c r="AQ12" s="2">
        <v>11.71</v>
      </c>
      <c r="AR12" s="5">
        <f t="shared" si="5"/>
        <v>91537.074999999997</v>
      </c>
      <c r="AS12" s="11">
        <f t="shared" si="6"/>
        <v>7.5512165159093607</v>
      </c>
      <c r="AT12" s="5">
        <f t="shared" si="7"/>
        <v>3775.6082579546801</v>
      </c>
    </row>
    <row r="13" spans="1:56" x14ac:dyDescent="0.25">
      <c r="A13" s="1" t="s">
        <v>100</v>
      </c>
      <c r="B13" s="1" t="s">
        <v>91</v>
      </c>
      <c r="C13" s="1" t="s">
        <v>92</v>
      </c>
      <c r="D13" s="1" t="s">
        <v>93</v>
      </c>
      <c r="E13" s="1" t="s">
        <v>101</v>
      </c>
      <c r="F13" s="1" t="s">
        <v>69</v>
      </c>
      <c r="G13" s="1" t="s">
        <v>70</v>
      </c>
      <c r="H13" s="1" t="s">
        <v>62</v>
      </c>
      <c r="I13" s="2">
        <v>74.239081979999995</v>
      </c>
      <c r="J13" s="2">
        <v>36.57</v>
      </c>
      <c r="K13" s="2">
        <f t="shared" si="0"/>
        <v>26.27</v>
      </c>
      <c r="L13" s="2">
        <f t="shared" si="1"/>
        <v>3.84</v>
      </c>
      <c r="O13" s="6">
        <v>7.78</v>
      </c>
      <c r="P13" s="5">
        <v>37482.095000000001</v>
      </c>
      <c r="Q13" s="7">
        <v>14.31</v>
      </c>
      <c r="R13" s="5">
        <v>42760.068749999999</v>
      </c>
      <c r="S13" s="8">
        <v>4.18</v>
      </c>
      <c r="T13" s="5">
        <v>3748.9375</v>
      </c>
      <c r="AK13" s="5" t="str">
        <f t="shared" si="2"/>
        <v/>
      </c>
      <c r="AM13" s="5" t="str">
        <f t="shared" si="3"/>
        <v/>
      </c>
      <c r="AN13" s="2">
        <v>0.02</v>
      </c>
      <c r="AO13" s="5">
        <f t="shared" si="4"/>
        <v>0.02</v>
      </c>
      <c r="AP13" s="2">
        <v>0.01</v>
      </c>
      <c r="AQ13" s="2">
        <v>3.81</v>
      </c>
      <c r="AR13" s="5">
        <f t="shared" si="5"/>
        <v>83991.101250000007</v>
      </c>
      <c r="AS13" s="11">
        <f t="shared" si="6"/>
        <v>6.9287224979432143</v>
      </c>
      <c r="AT13" s="5">
        <f t="shared" si="7"/>
        <v>3464.361248971607</v>
      </c>
    </row>
    <row r="14" spans="1:56" x14ac:dyDescent="0.25">
      <c r="A14" s="1" t="s">
        <v>102</v>
      </c>
      <c r="B14" s="1" t="s">
        <v>103</v>
      </c>
      <c r="C14" s="1" t="s">
        <v>104</v>
      </c>
      <c r="D14" s="1" t="s">
        <v>66</v>
      </c>
      <c r="E14" s="1" t="s">
        <v>105</v>
      </c>
      <c r="F14" s="1" t="s">
        <v>69</v>
      </c>
      <c r="G14" s="1" t="s">
        <v>70</v>
      </c>
      <c r="H14" s="1" t="s">
        <v>62</v>
      </c>
      <c r="I14" s="2">
        <v>14.60882578</v>
      </c>
      <c r="J14" s="2">
        <v>14.6</v>
      </c>
      <c r="K14" s="2">
        <f t="shared" si="0"/>
        <v>0</v>
      </c>
      <c r="L14" s="2">
        <f t="shared" si="1"/>
        <v>7.37</v>
      </c>
      <c r="AK14" s="5" t="str">
        <f t="shared" si="2"/>
        <v/>
      </c>
      <c r="AM14" s="5" t="str">
        <f t="shared" si="3"/>
        <v/>
      </c>
      <c r="AO14" s="5" t="str">
        <f t="shared" si="4"/>
        <v/>
      </c>
      <c r="AQ14" s="2">
        <v>7.37</v>
      </c>
      <c r="AR14" s="5">
        <f t="shared" si="5"/>
        <v>0</v>
      </c>
      <c r="AS14" s="11">
        <f t="shared" si="6"/>
        <v>0</v>
      </c>
      <c r="AT14" s="5">
        <f t="shared" si="7"/>
        <v>0</v>
      </c>
    </row>
    <row r="15" spans="1:56" x14ac:dyDescent="0.25">
      <c r="A15" s="1" t="s">
        <v>106</v>
      </c>
      <c r="B15" s="1" t="s">
        <v>107</v>
      </c>
      <c r="C15" s="1" t="s">
        <v>108</v>
      </c>
      <c r="D15" s="1" t="s">
        <v>109</v>
      </c>
      <c r="E15" s="1" t="s">
        <v>110</v>
      </c>
      <c r="F15" s="1" t="s">
        <v>69</v>
      </c>
      <c r="G15" s="1" t="s">
        <v>70</v>
      </c>
      <c r="H15" s="1" t="s">
        <v>62</v>
      </c>
      <c r="I15" s="2">
        <v>38.054007400000003</v>
      </c>
      <c r="J15" s="2">
        <v>38.049999999999997</v>
      </c>
      <c r="K15" s="2">
        <f t="shared" si="0"/>
        <v>25.3</v>
      </c>
      <c r="L15" s="2">
        <f t="shared" si="1"/>
        <v>3.32</v>
      </c>
      <c r="O15" s="6">
        <v>2.12</v>
      </c>
      <c r="P15" s="5">
        <v>10213.629999999999</v>
      </c>
      <c r="Q15" s="7">
        <v>14.57</v>
      </c>
      <c r="R15" s="5">
        <v>43536.981249999997</v>
      </c>
      <c r="S15" s="8">
        <v>8.57</v>
      </c>
      <c r="T15" s="5">
        <v>7686.21875</v>
      </c>
      <c r="Y15" s="9">
        <v>0.04</v>
      </c>
      <c r="Z15" s="5">
        <v>14.35</v>
      </c>
      <c r="AK15" s="5" t="str">
        <f t="shared" si="2"/>
        <v/>
      </c>
      <c r="AM15" s="5" t="str">
        <f t="shared" si="3"/>
        <v/>
      </c>
      <c r="AO15" s="5" t="str">
        <f t="shared" si="4"/>
        <v/>
      </c>
      <c r="AQ15" s="2">
        <v>3.32</v>
      </c>
      <c r="AR15" s="5">
        <f t="shared" si="5"/>
        <v>61451.179999999993</v>
      </c>
      <c r="AS15" s="11">
        <f t="shared" si="6"/>
        <v>5.0693248100632333</v>
      </c>
      <c r="AT15" s="5">
        <f t="shared" si="7"/>
        <v>2534.6624050316168</v>
      </c>
    </row>
    <row r="16" spans="1:56" x14ac:dyDescent="0.25">
      <c r="A16" s="1" t="s">
        <v>111</v>
      </c>
      <c r="B16" s="1" t="s">
        <v>112</v>
      </c>
      <c r="C16" s="1" t="s">
        <v>113</v>
      </c>
      <c r="D16" s="1" t="s">
        <v>83</v>
      </c>
      <c r="E16" s="1" t="s">
        <v>110</v>
      </c>
      <c r="F16" s="1" t="s">
        <v>69</v>
      </c>
      <c r="G16" s="1" t="s">
        <v>70</v>
      </c>
      <c r="H16" s="1" t="s">
        <v>62</v>
      </c>
      <c r="I16" s="2">
        <v>1.1162744499999999</v>
      </c>
      <c r="J16" s="2">
        <v>1.1200000000000001</v>
      </c>
      <c r="K16" s="2">
        <f t="shared" si="0"/>
        <v>1.1100000000000001</v>
      </c>
      <c r="L16" s="2">
        <f t="shared" si="1"/>
        <v>0</v>
      </c>
      <c r="Q16" s="7">
        <v>0.02</v>
      </c>
      <c r="R16" s="5">
        <v>59.762500000000003</v>
      </c>
      <c r="Y16" s="9">
        <v>1.0900000000000001</v>
      </c>
      <c r="Z16" s="5">
        <v>391.03750000000002</v>
      </c>
      <c r="AK16" s="5" t="str">
        <f t="shared" si="2"/>
        <v/>
      </c>
      <c r="AM16" s="5" t="str">
        <f t="shared" si="3"/>
        <v/>
      </c>
      <c r="AO16" s="5" t="str">
        <f t="shared" si="4"/>
        <v/>
      </c>
      <c r="AR16" s="5">
        <f t="shared" si="5"/>
        <v>450.8</v>
      </c>
      <c r="AS16" s="11">
        <f t="shared" si="6"/>
        <v>3.7188083684910625E-2</v>
      </c>
      <c r="AT16" s="5">
        <f t="shared" si="7"/>
        <v>18.594041842455312</v>
      </c>
    </row>
    <row r="17" spans="1:46" x14ac:dyDescent="0.25">
      <c r="A17" s="1" t="s">
        <v>114</v>
      </c>
      <c r="B17" s="1" t="s">
        <v>115</v>
      </c>
      <c r="C17" s="1" t="s">
        <v>116</v>
      </c>
      <c r="D17" s="1" t="s">
        <v>66</v>
      </c>
      <c r="E17" s="1" t="s">
        <v>117</v>
      </c>
      <c r="F17" s="1" t="s">
        <v>69</v>
      </c>
      <c r="G17" s="1" t="s">
        <v>70</v>
      </c>
      <c r="H17" s="1" t="s">
        <v>62</v>
      </c>
      <c r="I17" s="2">
        <v>34.845191679999999</v>
      </c>
      <c r="J17" s="2">
        <v>34.75</v>
      </c>
      <c r="K17" s="2">
        <f t="shared" si="0"/>
        <v>2.0499999999999998</v>
      </c>
      <c r="L17" s="2">
        <f t="shared" si="1"/>
        <v>0.42</v>
      </c>
      <c r="S17" s="8">
        <v>2.0499999999999998</v>
      </c>
      <c r="T17" s="5">
        <v>1838.59375</v>
      </c>
      <c r="AK17" s="5" t="str">
        <f t="shared" si="2"/>
        <v/>
      </c>
      <c r="AM17" s="5" t="str">
        <f t="shared" si="3"/>
        <v/>
      </c>
      <c r="AO17" s="5" t="str">
        <f t="shared" si="4"/>
        <v/>
      </c>
      <c r="AQ17" s="2">
        <v>0.42</v>
      </c>
      <c r="AR17" s="5">
        <f t="shared" si="5"/>
        <v>1838.59375</v>
      </c>
      <c r="AS17" s="11">
        <f t="shared" si="6"/>
        <v>0.15167209014541622</v>
      </c>
      <c r="AT17" s="5">
        <f t="shared" si="7"/>
        <v>75.836045072708117</v>
      </c>
    </row>
    <row r="18" spans="1:46" x14ac:dyDescent="0.25">
      <c r="A18" s="1" t="s">
        <v>118</v>
      </c>
      <c r="B18" s="1" t="s">
        <v>119</v>
      </c>
      <c r="C18" s="1" t="s">
        <v>120</v>
      </c>
      <c r="D18" s="1" t="s">
        <v>121</v>
      </c>
      <c r="E18" s="1" t="s">
        <v>122</v>
      </c>
      <c r="F18" s="1" t="s">
        <v>123</v>
      </c>
      <c r="G18" s="1" t="s">
        <v>70</v>
      </c>
      <c r="H18" s="1" t="s">
        <v>62</v>
      </c>
      <c r="I18" s="2">
        <v>39.311156179999998</v>
      </c>
      <c r="J18" s="2">
        <v>1.37</v>
      </c>
      <c r="K18" s="2">
        <f t="shared" si="0"/>
        <v>1.1099999999999999</v>
      </c>
      <c r="L18" s="2">
        <f t="shared" si="1"/>
        <v>0.26</v>
      </c>
      <c r="Q18" s="7">
        <v>0.66</v>
      </c>
      <c r="R18" s="5">
        <v>1972.1624999999999</v>
      </c>
      <c r="S18" s="8">
        <v>0.32</v>
      </c>
      <c r="T18" s="5">
        <v>287</v>
      </c>
      <c r="Y18" s="9">
        <v>0.13</v>
      </c>
      <c r="Z18" s="5">
        <v>46.637500000000003</v>
      </c>
      <c r="AK18" s="5" t="str">
        <f t="shared" si="2"/>
        <v/>
      </c>
      <c r="AM18" s="5" t="str">
        <f t="shared" si="3"/>
        <v/>
      </c>
      <c r="AO18" s="5" t="str">
        <f t="shared" si="4"/>
        <v/>
      </c>
      <c r="AQ18" s="2">
        <v>0.26</v>
      </c>
      <c r="AR18" s="5">
        <f t="shared" si="5"/>
        <v>2305.7999999999997</v>
      </c>
      <c r="AS18" s="11">
        <f t="shared" si="6"/>
        <v>0.19021358332002417</v>
      </c>
      <c r="AT18" s="5">
        <f t="shared" si="7"/>
        <v>95.106791660012078</v>
      </c>
    </row>
    <row r="19" spans="1:46" x14ac:dyDescent="0.25">
      <c r="A19" s="1" t="s">
        <v>118</v>
      </c>
      <c r="B19" s="1" t="s">
        <v>119</v>
      </c>
      <c r="C19" s="1" t="s">
        <v>120</v>
      </c>
      <c r="D19" s="1" t="s">
        <v>121</v>
      </c>
      <c r="E19" s="1" t="s">
        <v>124</v>
      </c>
      <c r="F19" s="1" t="s">
        <v>123</v>
      </c>
      <c r="G19" s="1" t="s">
        <v>70</v>
      </c>
      <c r="H19" s="1" t="s">
        <v>62</v>
      </c>
      <c r="I19" s="2">
        <v>39.311156179999998</v>
      </c>
      <c r="J19" s="2">
        <v>37.450000000000003</v>
      </c>
      <c r="K19" s="2">
        <f t="shared" si="0"/>
        <v>25.14</v>
      </c>
      <c r="L19" s="2">
        <f t="shared" si="1"/>
        <v>12.31</v>
      </c>
      <c r="O19" s="6">
        <v>7.66</v>
      </c>
      <c r="P19" s="5">
        <v>36903.964999999997</v>
      </c>
      <c r="Q19" s="7">
        <v>10.91</v>
      </c>
      <c r="R19" s="5">
        <v>32600.443749999999</v>
      </c>
      <c r="S19" s="8">
        <v>2.84</v>
      </c>
      <c r="T19" s="5">
        <v>2547.125</v>
      </c>
      <c r="Y19" s="9">
        <v>3.73</v>
      </c>
      <c r="Z19" s="5">
        <v>1338.1375</v>
      </c>
      <c r="AK19" s="5" t="str">
        <f t="shared" si="2"/>
        <v/>
      </c>
      <c r="AM19" s="5" t="str">
        <f t="shared" si="3"/>
        <v/>
      </c>
      <c r="AO19" s="5" t="str">
        <f t="shared" si="4"/>
        <v/>
      </c>
      <c r="AQ19" s="2">
        <v>12.31</v>
      </c>
      <c r="AR19" s="5">
        <f t="shared" si="5"/>
        <v>73389.671249999999</v>
      </c>
      <c r="AS19" s="11">
        <f t="shared" si="6"/>
        <v>6.0541731057078056</v>
      </c>
      <c r="AT19" s="5">
        <f t="shared" si="7"/>
        <v>3027.086552853903</v>
      </c>
    </row>
    <row r="20" spans="1:46" x14ac:dyDescent="0.25">
      <c r="A20" s="1" t="s">
        <v>125</v>
      </c>
      <c r="B20" s="1" t="s">
        <v>126</v>
      </c>
      <c r="C20" s="1" t="s">
        <v>127</v>
      </c>
      <c r="D20" s="1" t="s">
        <v>66</v>
      </c>
      <c r="E20" s="1" t="s">
        <v>68</v>
      </c>
      <c r="F20" s="1" t="s">
        <v>123</v>
      </c>
      <c r="G20" s="1" t="s">
        <v>70</v>
      </c>
      <c r="H20" s="1" t="s">
        <v>62</v>
      </c>
      <c r="I20" s="2">
        <v>115.32663051</v>
      </c>
      <c r="J20" s="2">
        <v>40.590000000000003</v>
      </c>
      <c r="K20" s="2">
        <f t="shared" si="0"/>
        <v>20.399999999999999</v>
      </c>
      <c r="L20" s="2">
        <f t="shared" si="1"/>
        <v>19.59</v>
      </c>
      <c r="O20" s="6">
        <v>13.62</v>
      </c>
      <c r="P20" s="5">
        <v>65617.75499999999</v>
      </c>
      <c r="Q20" s="7">
        <v>6.78</v>
      </c>
      <c r="R20" s="5">
        <v>20259.487499999999</v>
      </c>
      <c r="AK20" s="5" t="str">
        <f t="shared" si="2"/>
        <v/>
      </c>
      <c r="AL20" s="3">
        <v>0.57999999999999996</v>
      </c>
      <c r="AM20" s="5">
        <f t="shared" si="3"/>
        <v>6823.12</v>
      </c>
      <c r="AN20" s="2">
        <v>0.77</v>
      </c>
      <c r="AO20" s="5">
        <f t="shared" si="4"/>
        <v>0.77</v>
      </c>
      <c r="AP20" s="2">
        <v>2.04</v>
      </c>
      <c r="AQ20" s="2">
        <v>16.2</v>
      </c>
      <c r="AR20" s="5">
        <f t="shared" si="5"/>
        <v>85877.242499999993</v>
      </c>
      <c r="AS20" s="11">
        <f t="shared" si="6"/>
        <v>7.0843169492443705</v>
      </c>
      <c r="AT20" s="5">
        <f t="shared" si="7"/>
        <v>3542.1584746221856</v>
      </c>
    </row>
    <row r="21" spans="1:46" x14ac:dyDescent="0.25">
      <c r="A21" s="1" t="s">
        <v>125</v>
      </c>
      <c r="B21" s="1" t="s">
        <v>126</v>
      </c>
      <c r="C21" s="1" t="s">
        <v>127</v>
      </c>
      <c r="D21" s="1" t="s">
        <v>66</v>
      </c>
      <c r="E21" s="1" t="s">
        <v>128</v>
      </c>
      <c r="F21" s="1" t="s">
        <v>123</v>
      </c>
      <c r="G21" s="1" t="s">
        <v>70</v>
      </c>
      <c r="H21" s="1" t="s">
        <v>62</v>
      </c>
      <c r="I21" s="2">
        <v>115.32663051</v>
      </c>
      <c r="J21" s="2">
        <v>39.119999999999997</v>
      </c>
      <c r="K21" s="2">
        <f t="shared" si="0"/>
        <v>31.49</v>
      </c>
      <c r="L21" s="2">
        <f t="shared" si="1"/>
        <v>7.63</v>
      </c>
      <c r="O21" s="6">
        <v>4.51</v>
      </c>
      <c r="P21" s="5">
        <v>21728.052500000002</v>
      </c>
      <c r="Q21" s="7">
        <v>20.82</v>
      </c>
      <c r="R21" s="5">
        <v>62212.762499999997</v>
      </c>
      <c r="S21" s="8">
        <v>2.57</v>
      </c>
      <c r="T21" s="5">
        <v>2304.96875</v>
      </c>
      <c r="Y21" s="9">
        <v>3.59</v>
      </c>
      <c r="Z21" s="5">
        <v>1287.9124999999999</v>
      </c>
      <c r="AK21" s="5" t="str">
        <f t="shared" si="2"/>
        <v/>
      </c>
      <c r="AM21" s="5" t="str">
        <f t="shared" si="3"/>
        <v/>
      </c>
      <c r="AO21" s="5" t="str">
        <f t="shared" si="4"/>
        <v/>
      </c>
      <c r="AQ21" s="2">
        <v>7.63</v>
      </c>
      <c r="AR21" s="5">
        <f t="shared" si="5"/>
        <v>87533.696250000008</v>
      </c>
      <c r="AS21" s="11">
        <f t="shared" si="6"/>
        <v>7.2209636676897668</v>
      </c>
      <c r="AT21" s="5">
        <f t="shared" si="7"/>
        <v>3610.4818338448836</v>
      </c>
    </row>
    <row r="22" spans="1:46" x14ac:dyDescent="0.25">
      <c r="A22" s="1" t="s">
        <v>125</v>
      </c>
      <c r="B22" s="1" t="s">
        <v>126</v>
      </c>
      <c r="C22" s="1" t="s">
        <v>127</v>
      </c>
      <c r="D22" s="1" t="s">
        <v>66</v>
      </c>
      <c r="E22" s="1" t="s">
        <v>122</v>
      </c>
      <c r="F22" s="1" t="s">
        <v>123</v>
      </c>
      <c r="G22" s="1" t="s">
        <v>70</v>
      </c>
      <c r="H22" s="1" t="s">
        <v>62</v>
      </c>
      <c r="I22" s="2">
        <v>115.32663051</v>
      </c>
      <c r="J22" s="2">
        <v>34.229999999999997</v>
      </c>
      <c r="K22" s="2">
        <f t="shared" si="0"/>
        <v>19.38</v>
      </c>
      <c r="L22" s="2">
        <f t="shared" si="1"/>
        <v>3.74</v>
      </c>
      <c r="O22" s="6">
        <v>5.64</v>
      </c>
      <c r="P22" s="5">
        <v>27172.11</v>
      </c>
      <c r="Q22" s="7">
        <v>6.67</v>
      </c>
      <c r="R22" s="5">
        <v>19930.793750000001</v>
      </c>
      <c r="S22" s="8">
        <v>7.07</v>
      </c>
      <c r="T22" s="5">
        <v>6340.90625</v>
      </c>
      <c r="AK22" s="5" t="str">
        <f t="shared" si="2"/>
        <v/>
      </c>
      <c r="AM22" s="5" t="str">
        <f t="shared" si="3"/>
        <v/>
      </c>
      <c r="AO22" s="5" t="str">
        <f t="shared" si="4"/>
        <v/>
      </c>
      <c r="AQ22" s="2">
        <v>3.74</v>
      </c>
      <c r="AR22" s="5">
        <f t="shared" si="5"/>
        <v>53443.81</v>
      </c>
      <c r="AS22" s="11">
        <f t="shared" si="6"/>
        <v>4.4087685863364303</v>
      </c>
      <c r="AT22" s="5">
        <f t="shared" si="7"/>
        <v>2204.3842931682152</v>
      </c>
    </row>
    <row r="23" spans="1:46" x14ac:dyDescent="0.25">
      <c r="A23" s="1" t="s">
        <v>129</v>
      </c>
      <c r="B23" s="1" t="s">
        <v>130</v>
      </c>
      <c r="C23" s="1" t="s">
        <v>131</v>
      </c>
      <c r="D23" s="1" t="s">
        <v>132</v>
      </c>
      <c r="E23" s="1" t="s">
        <v>84</v>
      </c>
      <c r="F23" s="1" t="s">
        <v>123</v>
      </c>
      <c r="G23" s="1" t="s">
        <v>70</v>
      </c>
      <c r="H23" s="1" t="s">
        <v>62</v>
      </c>
      <c r="I23" s="2">
        <v>78.195651560000002</v>
      </c>
      <c r="J23" s="2">
        <v>40</v>
      </c>
      <c r="K23" s="2">
        <f t="shared" si="0"/>
        <v>5.85</v>
      </c>
      <c r="L23" s="2">
        <f t="shared" si="1"/>
        <v>27.32</v>
      </c>
      <c r="O23" s="6">
        <v>4.43</v>
      </c>
      <c r="P23" s="5">
        <v>21342.6325</v>
      </c>
      <c r="Q23" s="7">
        <v>1.42</v>
      </c>
      <c r="R23" s="5">
        <v>4243.1374999999998</v>
      </c>
      <c r="AK23" s="5" t="str">
        <f t="shared" si="2"/>
        <v/>
      </c>
      <c r="AM23" s="5" t="str">
        <f t="shared" si="3"/>
        <v/>
      </c>
      <c r="AN23" s="2">
        <v>1.06</v>
      </c>
      <c r="AO23" s="5">
        <f t="shared" si="4"/>
        <v>1.06</v>
      </c>
      <c r="AP23" s="2">
        <v>1.59</v>
      </c>
      <c r="AQ23" s="2">
        <v>24.67</v>
      </c>
      <c r="AR23" s="5">
        <f t="shared" si="5"/>
        <v>25585.77</v>
      </c>
      <c r="AS23" s="11">
        <f t="shared" si="6"/>
        <v>2.1106605055520755</v>
      </c>
      <c r="AT23" s="5">
        <f t="shared" si="7"/>
        <v>1055.3302527760377</v>
      </c>
    </row>
    <row r="24" spans="1:46" x14ac:dyDescent="0.25">
      <c r="A24" s="1" t="s">
        <v>129</v>
      </c>
      <c r="B24" s="1" t="s">
        <v>130</v>
      </c>
      <c r="C24" s="1" t="s">
        <v>131</v>
      </c>
      <c r="D24" s="1" t="s">
        <v>132</v>
      </c>
      <c r="E24" s="1" t="s">
        <v>133</v>
      </c>
      <c r="F24" s="1" t="s">
        <v>123</v>
      </c>
      <c r="G24" s="1" t="s">
        <v>70</v>
      </c>
      <c r="H24" s="1" t="s">
        <v>62</v>
      </c>
      <c r="I24" s="2">
        <v>78.195651560000002</v>
      </c>
      <c r="J24" s="2">
        <v>37.69</v>
      </c>
      <c r="K24" s="2">
        <f t="shared" si="0"/>
        <v>5.87</v>
      </c>
      <c r="L24" s="2">
        <f t="shared" si="1"/>
        <v>4.58</v>
      </c>
      <c r="Q24" s="7">
        <v>5.87</v>
      </c>
      <c r="R24" s="5">
        <v>17540.293750000001</v>
      </c>
      <c r="AK24" s="5" t="str">
        <f t="shared" si="2"/>
        <v/>
      </c>
      <c r="AM24" s="5" t="str">
        <f t="shared" si="3"/>
        <v/>
      </c>
      <c r="AO24" s="5" t="str">
        <f t="shared" si="4"/>
        <v/>
      </c>
      <c r="AQ24" s="2">
        <v>4.58</v>
      </c>
      <c r="AR24" s="5">
        <f t="shared" si="5"/>
        <v>17540.293750000001</v>
      </c>
      <c r="AS24" s="11">
        <f t="shared" si="6"/>
        <v>1.4469607627172021</v>
      </c>
      <c r="AT24" s="5">
        <f t="shared" si="7"/>
        <v>723.48038135860111</v>
      </c>
    </row>
    <row r="25" spans="1:46" x14ac:dyDescent="0.25">
      <c r="A25" s="1" t="s">
        <v>134</v>
      </c>
      <c r="B25" s="1" t="s">
        <v>135</v>
      </c>
      <c r="C25" s="1" t="s">
        <v>136</v>
      </c>
      <c r="D25" s="1" t="s">
        <v>137</v>
      </c>
      <c r="E25" s="1" t="s">
        <v>98</v>
      </c>
      <c r="F25" s="1" t="s">
        <v>123</v>
      </c>
      <c r="G25" s="1" t="s">
        <v>70</v>
      </c>
      <c r="H25" s="1" t="s">
        <v>62</v>
      </c>
      <c r="I25" s="2">
        <v>29.778784470000002</v>
      </c>
      <c r="J25" s="2">
        <v>1.85</v>
      </c>
      <c r="K25" s="2">
        <f t="shared" si="0"/>
        <v>1.05</v>
      </c>
      <c r="L25" s="2">
        <f t="shared" si="1"/>
        <v>0.22</v>
      </c>
      <c r="O25" s="6">
        <v>0.59</v>
      </c>
      <c r="P25" s="5">
        <v>2842.4724999999999</v>
      </c>
      <c r="Q25" s="7">
        <v>0.46</v>
      </c>
      <c r="R25" s="5">
        <v>1374.5374999999999</v>
      </c>
      <c r="AK25" s="5" t="str">
        <f t="shared" si="2"/>
        <v/>
      </c>
      <c r="AM25" s="5" t="str">
        <f t="shared" si="3"/>
        <v/>
      </c>
      <c r="AO25" s="5" t="str">
        <f t="shared" si="4"/>
        <v/>
      </c>
      <c r="AQ25" s="2">
        <v>0.22</v>
      </c>
      <c r="AR25" s="5">
        <f t="shared" si="5"/>
        <v>4217.01</v>
      </c>
      <c r="AS25" s="11">
        <f t="shared" si="6"/>
        <v>0.34787604432143954</v>
      </c>
      <c r="AT25" s="5">
        <f t="shared" si="7"/>
        <v>173.93802216071975</v>
      </c>
    </row>
    <row r="26" spans="1:46" x14ac:dyDescent="0.25">
      <c r="A26" s="1" t="s">
        <v>134</v>
      </c>
      <c r="B26" s="1" t="s">
        <v>135</v>
      </c>
      <c r="C26" s="1" t="s">
        <v>136</v>
      </c>
      <c r="D26" s="1" t="s">
        <v>137</v>
      </c>
      <c r="E26" s="1" t="s">
        <v>79</v>
      </c>
      <c r="F26" s="1" t="s">
        <v>123</v>
      </c>
      <c r="G26" s="1" t="s">
        <v>70</v>
      </c>
      <c r="H26" s="1" t="s">
        <v>62</v>
      </c>
      <c r="I26" s="2">
        <v>29.778784470000002</v>
      </c>
      <c r="J26" s="2">
        <v>27.91</v>
      </c>
      <c r="K26" s="2">
        <f t="shared" si="0"/>
        <v>5.36</v>
      </c>
      <c r="L26" s="2">
        <f t="shared" si="1"/>
        <v>10.08</v>
      </c>
      <c r="O26" s="6">
        <v>3.62</v>
      </c>
      <c r="P26" s="5">
        <v>17440.255000000001</v>
      </c>
      <c r="Q26" s="7">
        <v>1.74</v>
      </c>
      <c r="R26" s="5">
        <v>5199.3374999999996</v>
      </c>
      <c r="AK26" s="5" t="str">
        <f t="shared" si="2"/>
        <v/>
      </c>
      <c r="AM26" s="5" t="str">
        <f t="shared" si="3"/>
        <v/>
      </c>
      <c r="AO26" s="5" t="str">
        <f t="shared" si="4"/>
        <v/>
      </c>
      <c r="AQ26" s="2">
        <v>10.08</v>
      </c>
      <c r="AR26" s="5">
        <f t="shared" si="5"/>
        <v>22639.592499999999</v>
      </c>
      <c r="AS26" s="11">
        <f t="shared" si="6"/>
        <v>1.8676199212117897</v>
      </c>
      <c r="AT26" s="5">
        <f t="shared" si="7"/>
        <v>933.80996060589484</v>
      </c>
    </row>
    <row r="27" spans="1:46" x14ac:dyDescent="0.25">
      <c r="A27" s="1" t="s">
        <v>138</v>
      </c>
      <c r="B27" s="1" t="s">
        <v>139</v>
      </c>
      <c r="C27" s="1" t="s">
        <v>140</v>
      </c>
      <c r="D27" s="1" t="s">
        <v>141</v>
      </c>
      <c r="E27" s="1" t="s">
        <v>79</v>
      </c>
      <c r="F27" s="1" t="s">
        <v>123</v>
      </c>
      <c r="G27" s="1" t="s">
        <v>70</v>
      </c>
      <c r="H27" s="1" t="s">
        <v>62</v>
      </c>
      <c r="I27" s="2">
        <v>5.0002034899999996</v>
      </c>
      <c r="J27" s="2">
        <v>4.9400000000000004</v>
      </c>
      <c r="K27" s="2">
        <f t="shared" si="0"/>
        <v>0</v>
      </c>
      <c r="L27" s="2">
        <f t="shared" si="1"/>
        <v>0.56000000000000005</v>
      </c>
      <c r="AK27" s="5" t="str">
        <f t="shared" si="2"/>
        <v/>
      </c>
      <c r="AM27" s="5" t="str">
        <f t="shared" si="3"/>
        <v/>
      </c>
      <c r="AO27" s="5" t="str">
        <f t="shared" si="4"/>
        <v/>
      </c>
      <c r="AQ27" s="2">
        <v>0.56000000000000005</v>
      </c>
      <c r="AR27" s="5">
        <f t="shared" si="5"/>
        <v>0</v>
      </c>
      <c r="AS27" s="11">
        <f t="shared" si="6"/>
        <v>0</v>
      </c>
      <c r="AT27" s="5">
        <f t="shared" si="7"/>
        <v>0</v>
      </c>
    </row>
    <row r="28" spans="1:46" x14ac:dyDescent="0.25">
      <c r="A28" s="1" t="s">
        <v>142</v>
      </c>
      <c r="B28" s="1" t="s">
        <v>143</v>
      </c>
      <c r="C28" s="1" t="s">
        <v>144</v>
      </c>
      <c r="D28" s="1" t="s">
        <v>66</v>
      </c>
      <c r="E28" s="1" t="s">
        <v>59</v>
      </c>
      <c r="F28" s="1" t="s">
        <v>123</v>
      </c>
      <c r="G28" s="1" t="s">
        <v>70</v>
      </c>
      <c r="H28" s="1" t="s">
        <v>62</v>
      </c>
      <c r="I28" s="2">
        <v>40.586352439999999</v>
      </c>
      <c r="J28" s="2">
        <v>40.56</v>
      </c>
      <c r="K28" s="2">
        <f t="shared" si="0"/>
        <v>0</v>
      </c>
      <c r="L28" s="2">
        <f t="shared" si="1"/>
        <v>0.22</v>
      </c>
      <c r="AK28" s="5" t="str">
        <f t="shared" si="2"/>
        <v/>
      </c>
      <c r="AM28" s="5" t="str">
        <f t="shared" si="3"/>
        <v/>
      </c>
      <c r="AO28" s="5" t="str">
        <f t="shared" si="4"/>
        <v/>
      </c>
      <c r="AQ28" s="2">
        <v>0.22</v>
      </c>
      <c r="AR28" s="5">
        <f t="shared" si="5"/>
        <v>0</v>
      </c>
      <c r="AS28" s="11">
        <f t="shared" si="6"/>
        <v>0</v>
      </c>
      <c r="AT28" s="5">
        <f t="shared" si="7"/>
        <v>0</v>
      </c>
    </row>
    <row r="29" spans="1:46" x14ac:dyDescent="0.25">
      <c r="A29" s="1" t="s">
        <v>145</v>
      </c>
      <c r="B29" s="1" t="s">
        <v>146</v>
      </c>
      <c r="C29" s="1" t="s">
        <v>144</v>
      </c>
      <c r="D29" s="1" t="s">
        <v>66</v>
      </c>
      <c r="E29" s="1" t="s">
        <v>89</v>
      </c>
      <c r="F29" s="1" t="s">
        <v>123</v>
      </c>
      <c r="G29" s="1" t="s">
        <v>70</v>
      </c>
      <c r="H29" s="1" t="s">
        <v>62</v>
      </c>
      <c r="I29" s="2">
        <v>40.432598839999997</v>
      </c>
      <c r="J29" s="2">
        <v>40.4</v>
      </c>
      <c r="K29" s="2">
        <f t="shared" si="0"/>
        <v>0</v>
      </c>
      <c r="L29" s="2">
        <f t="shared" si="1"/>
        <v>28.28</v>
      </c>
      <c r="AK29" s="5" t="str">
        <f t="shared" si="2"/>
        <v/>
      </c>
      <c r="AM29" s="5" t="str">
        <f t="shared" si="3"/>
        <v/>
      </c>
      <c r="AN29" s="2">
        <v>0.97</v>
      </c>
      <c r="AO29" s="5">
        <f t="shared" si="4"/>
        <v>0.97</v>
      </c>
      <c r="AP29" s="2">
        <v>1.46</v>
      </c>
      <c r="AQ29" s="2">
        <v>25.85</v>
      </c>
      <c r="AR29" s="5">
        <f t="shared" si="5"/>
        <v>0</v>
      </c>
      <c r="AS29" s="11">
        <f t="shared" si="6"/>
        <v>0</v>
      </c>
      <c r="AT29" s="5">
        <f t="shared" si="7"/>
        <v>0</v>
      </c>
    </row>
    <row r="30" spans="1:46" x14ac:dyDescent="0.25">
      <c r="A30" s="1" t="s">
        <v>147</v>
      </c>
      <c r="B30" s="1" t="s">
        <v>148</v>
      </c>
      <c r="C30" s="1" t="s">
        <v>149</v>
      </c>
      <c r="D30" s="1" t="s">
        <v>150</v>
      </c>
      <c r="E30" s="1" t="s">
        <v>98</v>
      </c>
      <c r="F30" s="1" t="s">
        <v>123</v>
      </c>
      <c r="G30" s="1" t="s">
        <v>70</v>
      </c>
      <c r="H30" s="1" t="s">
        <v>62</v>
      </c>
      <c r="I30" s="2">
        <v>26.820209519999999</v>
      </c>
      <c r="J30" s="2">
        <v>22.89</v>
      </c>
      <c r="K30" s="2">
        <f t="shared" si="0"/>
        <v>2.9</v>
      </c>
      <c r="L30" s="2">
        <f t="shared" si="1"/>
        <v>0.19</v>
      </c>
      <c r="O30" s="6">
        <v>2.82</v>
      </c>
      <c r="P30" s="5">
        <v>13586.055</v>
      </c>
      <c r="Q30" s="7">
        <v>0.08</v>
      </c>
      <c r="R30" s="5">
        <v>239.05</v>
      </c>
      <c r="AK30" s="5" t="str">
        <f t="shared" si="2"/>
        <v/>
      </c>
      <c r="AM30" s="5" t="str">
        <f t="shared" si="3"/>
        <v/>
      </c>
      <c r="AO30" s="5" t="str">
        <f t="shared" si="4"/>
        <v/>
      </c>
      <c r="AQ30" s="2">
        <v>0.19</v>
      </c>
      <c r="AR30" s="5">
        <f t="shared" si="5"/>
        <v>13825.105</v>
      </c>
      <c r="AS30" s="11">
        <f t="shared" si="6"/>
        <v>1.1404817251390333</v>
      </c>
      <c r="AT30" s="5">
        <f t="shared" si="7"/>
        <v>570.24086256951671</v>
      </c>
    </row>
    <row r="31" spans="1:46" x14ac:dyDescent="0.25">
      <c r="A31" s="1" t="s">
        <v>151</v>
      </c>
      <c r="B31" s="1" t="s">
        <v>152</v>
      </c>
      <c r="C31" s="1" t="s">
        <v>153</v>
      </c>
      <c r="D31" s="1" t="s">
        <v>66</v>
      </c>
      <c r="E31" s="1" t="s">
        <v>105</v>
      </c>
      <c r="F31" s="1" t="s">
        <v>123</v>
      </c>
      <c r="G31" s="1" t="s">
        <v>70</v>
      </c>
      <c r="H31" s="1" t="s">
        <v>62</v>
      </c>
      <c r="I31" s="2">
        <v>9.5605978199999999</v>
      </c>
      <c r="J31" s="2">
        <v>9.36</v>
      </c>
      <c r="K31" s="2">
        <f t="shared" si="0"/>
        <v>9.01</v>
      </c>
      <c r="L31" s="2">
        <f t="shared" si="1"/>
        <v>0.36</v>
      </c>
      <c r="O31" s="6">
        <v>4.3</v>
      </c>
      <c r="P31" s="5">
        <v>20716.325000000001</v>
      </c>
      <c r="Q31" s="7">
        <v>1.61</v>
      </c>
      <c r="R31" s="5">
        <v>4810.8812500000004</v>
      </c>
      <c r="Y31" s="9">
        <v>3.1</v>
      </c>
      <c r="Z31" s="5">
        <v>1112.125</v>
      </c>
      <c r="AK31" s="5" t="str">
        <f t="shared" si="2"/>
        <v/>
      </c>
      <c r="AL31" s="3">
        <v>0.21</v>
      </c>
      <c r="AM31" s="5">
        <f t="shared" si="3"/>
        <v>2470.44</v>
      </c>
      <c r="AO31" s="5" t="str">
        <f t="shared" si="4"/>
        <v/>
      </c>
      <c r="AP31" s="2">
        <v>0.15</v>
      </c>
      <c r="AR31" s="5">
        <f t="shared" si="5"/>
        <v>26639.331250000003</v>
      </c>
      <c r="AS31" s="11">
        <f t="shared" si="6"/>
        <v>2.1975724929792695</v>
      </c>
      <c r="AT31" s="5">
        <f t="shared" si="7"/>
        <v>1098.7862464896348</v>
      </c>
    </row>
    <row r="32" spans="1:46" x14ac:dyDescent="0.25">
      <c r="A32" s="1" t="s">
        <v>154</v>
      </c>
      <c r="B32" s="1" t="s">
        <v>155</v>
      </c>
      <c r="C32" s="1" t="s">
        <v>156</v>
      </c>
      <c r="D32" s="1" t="s">
        <v>88</v>
      </c>
      <c r="E32" s="1" t="s">
        <v>105</v>
      </c>
      <c r="F32" s="1" t="s">
        <v>123</v>
      </c>
      <c r="G32" s="1" t="s">
        <v>70</v>
      </c>
      <c r="H32" s="1" t="s">
        <v>62</v>
      </c>
      <c r="I32" s="2">
        <v>2.2584356699999999</v>
      </c>
      <c r="J32" s="2">
        <v>2.15</v>
      </c>
      <c r="K32" s="2">
        <f t="shared" si="0"/>
        <v>2.15</v>
      </c>
      <c r="L32" s="2">
        <f t="shared" si="1"/>
        <v>0</v>
      </c>
      <c r="Y32" s="9">
        <v>2.15</v>
      </c>
      <c r="Z32" s="5">
        <v>771.3125</v>
      </c>
      <c r="AK32" s="5" t="str">
        <f t="shared" si="2"/>
        <v/>
      </c>
      <c r="AM32" s="5" t="str">
        <f t="shared" si="3"/>
        <v/>
      </c>
      <c r="AO32" s="5" t="str">
        <f t="shared" si="4"/>
        <v/>
      </c>
      <c r="AR32" s="5">
        <f t="shared" si="5"/>
        <v>771.3125</v>
      </c>
      <c r="AS32" s="11">
        <f t="shared" si="6"/>
        <v>6.3628291475638032E-2</v>
      </c>
      <c r="AT32" s="5">
        <f t="shared" si="7"/>
        <v>31.814145737819015</v>
      </c>
    </row>
    <row r="33" spans="1:56" x14ac:dyDescent="0.25">
      <c r="A33" s="1" t="s">
        <v>157</v>
      </c>
      <c r="B33" s="1" t="s">
        <v>158</v>
      </c>
      <c r="C33" s="1" t="s">
        <v>159</v>
      </c>
      <c r="D33" s="1" t="s">
        <v>160</v>
      </c>
      <c r="E33" s="1" t="s">
        <v>110</v>
      </c>
      <c r="F33" s="1" t="s">
        <v>123</v>
      </c>
      <c r="G33" s="1" t="s">
        <v>70</v>
      </c>
      <c r="H33" s="1" t="s">
        <v>62</v>
      </c>
      <c r="I33" s="2">
        <v>69.878055119999999</v>
      </c>
      <c r="J33" s="2">
        <v>41.4</v>
      </c>
      <c r="K33" s="2">
        <f t="shared" si="0"/>
        <v>8.129999999999999</v>
      </c>
      <c r="L33" s="2">
        <f t="shared" si="1"/>
        <v>13.66</v>
      </c>
      <c r="O33" s="6">
        <v>1.66</v>
      </c>
      <c r="P33" s="5">
        <v>7997.4649999999992</v>
      </c>
      <c r="Q33" s="7">
        <v>6.47</v>
      </c>
      <c r="R33" s="5">
        <v>19333.168750000001</v>
      </c>
      <c r="AK33" s="5" t="str">
        <f t="shared" si="2"/>
        <v/>
      </c>
      <c r="AL33" s="3">
        <v>0.08</v>
      </c>
      <c r="AM33" s="5">
        <f t="shared" si="3"/>
        <v>941.12</v>
      </c>
      <c r="AN33" s="2">
        <v>0.3</v>
      </c>
      <c r="AO33" s="5">
        <f t="shared" si="4"/>
        <v>0.3</v>
      </c>
      <c r="AP33" s="2">
        <v>0.65</v>
      </c>
      <c r="AQ33" s="2">
        <v>12.63</v>
      </c>
      <c r="AR33" s="5">
        <f t="shared" si="5"/>
        <v>27330.633750000001</v>
      </c>
      <c r="AS33" s="11">
        <f t="shared" si="6"/>
        <v>2.2546004770555514</v>
      </c>
      <c r="AT33" s="5">
        <f t="shared" si="7"/>
        <v>1127.3002385277757</v>
      </c>
    </row>
    <row r="34" spans="1:56" x14ac:dyDescent="0.25">
      <c r="A34" s="1" t="s">
        <v>157</v>
      </c>
      <c r="B34" s="1" t="s">
        <v>158</v>
      </c>
      <c r="C34" s="1" t="s">
        <v>159</v>
      </c>
      <c r="D34" s="1" t="s">
        <v>160</v>
      </c>
      <c r="E34" s="1" t="s">
        <v>105</v>
      </c>
      <c r="F34" s="1" t="s">
        <v>123</v>
      </c>
      <c r="G34" s="1" t="s">
        <v>70</v>
      </c>
      <c r="H34" s="1" t="s">
        <v>62</v>
      </c>
      <c r="I34" s="2">
        <v>69.878055119999999</v>
      </c>
      <c r="J34" s="2">
        <v>28.26</v>
      </c>
      <c r="K34" s="2">
        <f t="shared" si="0"/>
        <v>25.7</v>
      </c>
      <c r="L34" s="2">
        <f t="shared" si="1"/>
        <v>2.56</v>
      </c>
      <c r="O34" s="6">
        <v>10.72</v>
      </c>
      <c r="P34" s="5">
        <v>51646.280000000013</v>
      </c>
      <c r="Q34" s="7">
        <v>13.49</v>
      </c>
      <c r="R34" s="5">
        <v>40309.806250000001</v>
      </c>
      <c r="S34" s="8">
        <v>1.49</v>
      </c>
      <c r="T34" s="5">
        <v>1336.34375</v>
      </c>
      <c r="AK34" s="5" t="str">
        <f t="shared" si="2"/>
        <v/>
      </c>
      <c r="AL34" s="3">
        <v>0.96</v>
      </c>
      <c r="AM34" s="5">
        <f t="shared" si="3"/>
        <v>11293.439999999999</v>
      </c>
      <c r="AO34" s="5" t="str">
        <f t="shared" si="4"/>
        <v/>
      </c>
      <c r="AP34" s="2">
        <v>1.6</v>
      </c>
      <c r="AR34" s="5">
        <f t="shared" si="5"/>
        <v>93292.430000000022</v>
      </c>
      <c r="AS34" s="11">
        <f t="shared" si="6"/>
        <v>7.69602194766785</v>
      </c>
      <c r="AT34" s="5">
        <f t="shared" si="7"/>
        <v>3848.0109738339247</v>
      </c>
    </row>
    <row r="35" spans="1:56" x14ac:dyDescent="0.25">
      <c r="A35" s="1" t="s">
        <v>161</v>
      </c>
      <c r="B35" s="1" t="s">
        <v>162</v>
      </c>
      <c r="C35" s="1" t="s">
        <v>163</v>
      </c>
      <c r="D35" s="1" t="s">
        <v>88</v>
      </c>
      <c r="E35" s="1" t="s">
        <v>67</v>
      </c>
      <c r="F35" s="1" t="s">
        <v>123</v>
      </c>
      <c r="G35" s="1" t="s">
        <v>70</v>
      </c>
      <c r="H35" s="1" t="s">
        <v>62</v>
      </c>
      <c r="I35" s="2">
        <v>53.63498937</v>
      </c>
      <c r="J35" s="2">
        <v>23.04</v>
      </c>
      <c r="K35" s="2">
        <f t="shared" si="0"/>
        <v>0.1</v>
      </c>
      <c r="L35" s="2">
        <f t="shared" si="1"/>
        <v>0.74</v>
      </c>
      <c r="Q35" s="7">
        <v>0.1</v>
      </c>
      <c r="R35" s="5">
        <v>298.8125</v>
      </c>
      <c r="AK35" s="5" t="str">
        <f t="shared" si="2"/>
        <v/>
      </c>
      <c r="AM35" s="5" t="str">
        <f t="shared" si="3"/>
        <v/>
      </c>
      <c r="AN35" s="2">
        <v>0.06</v>
      </c>
      <c r="AO35" s="5">
        <f t="shared" si="4"/>
        <v>0.06</v>
      </c>
      <c r="AP35" s="2">
        <v>0.11</v>
      </c>
      <c r="AQ35" s="2">
        <v>0.56999999999999995</v>
      </c>
      <c r="AR35" s="5">
        <f t="shared" si="5"/>
        <v>298.8125</v>
      </c>
      <c r="AS35" s="11">
        <f t="shared" si="6"/>
        <v>2.465009817235438E-2</v>
      </c>
      <c r="AT35" s="5">
        <f t="shared" si="7"/>
        <v>12.32504908617719</v>
      </c>
    </row>
    <row r="36" spans="1:56" x14ac:dyDescent="0.25">
      <c r="A36" s="1" t="s">
        <v>161</v>
      </c>
      <c r="B36" s="1" t="s">
        <v>162</v>
      </c>
      <c r="C36" s="1" t="s">
        <v>163</v>
      </c>
      <c r="D36" s="1" t="s">
        <v>88</v>
      </c>
      <c r="E36" s="1" t="s">
        <v>117</v>
      </c>
      <c r="F36" s="1" t="s">
        <v>123</v>
      </c>
      <c r="G36" s="1" t="s">
        <v>70</v>
      </c>
      <c r="H36" s="1" t="s">
        <v>62</v>
      </c>
      <c r="I36" s="2">
        <v>53.63498937</v>
      </c>
      <c r="J36" s="2">
        <v>30.21</v>
      </c>
      <c r="K36" s="2">
        <f t="shared" si="0"/>
        <v>3.0700000000000003</v>
      </c>
      <c r="L36" s="2">
        <f t="shared" si="1"/>
        <v>0</v>
      </c>
      <c r="Q36" s="7">
        <v>0.24</v>
      </c>
      <c r="R36" s="5">
        <v>717.15</v>
      </c>
      <c r="S36" s="8">
        <v>2.83</v>
      </c>
      <c r="T36" s="5">
        <v>2538.15625</v>
      </c>
      <c r="AK36" s="5" t="str">
        <f t="shared" si="2"/>
        <v/>
      </c>
      <c r="AM36" s="5" t="str">
        <f t="shared" si="3"/>
        <v/>
      </c>
      <c r="AO36" s="5" t="str">
        <f t="shared" si="4"/>
        <v/>
      </c>
      <c r="AR36" s="5">
        <f t="shared" si="5"/>
        <v>3255.3062500000001</v>
      </c>
      <c r="AS36" s="11">
        <f t="shared" si="6"/>
        <v>0.26854170639976171</v>
      </c>
      <c r="AT36" s="5">
        <f t="shared" si="7"/>
        <v>134.27085319988086</v>
      </c>
    </row>
    <row r="37" spans="1:56" x14ac:dyDescent="0.25">
      <c r="B37" s="41" t="s">
        <v>168</v>
      </c>
      <c r="L37" s="2">
        <f t="shared" si="1"/>
        <v>0</v>
      </c>
      <c r="AR37" s="5">
        <f t="shared" si="5"/>
        <v>0</v>
      </c>
      <c r="AS37" s="11">
        <f t="shared" si="6"/>
        <v>0</v>
      </c>
      <c r="AT37" s="5">
        <f t="shared" si="7"/>
        <v>0</v>
      </c>
    </row>
    <row r="38" spans="1:56" x14ac:dyDescent="0.25">
      <c r="B38" s="1" t="s">
        <v>171</v>
      </c>
      <c r="C38" s="1" t="s">
        <v>169</v>
      </c>
      <c r="D38" s="1" t="s">
        <v>66</v>
      </c>
      <c r="J38" s="2">
        <v>7.55</v>
      </c>
      <c r="K38" s="2">
        <f>SUM(M38,O38,Q38,S38,U38,W38,Y38,AA38,AD38,AF38,AH38,AU38,AW38,AY38,BA38,BC38)</f>
        <v>3.57</v>
      </c>
      <c r="L38" s="2">
        <f t="shared" si="1"/>
        <v>0</v>
      </c>
      <c r="AF38" s="9">
        <v>3.57</v>
      </c>
      <c r="AG38" s="5">
        <v>13760.11875</v>
      </c>
      <c r="AK38" s="5" t="str">
        <f>IF(AJ38&gt;0,AJ38*$AK$1,"")</f>
        <v/>
      </c>
      <c r="AM38" s="5" t="str">
        <f>IF(AL38&gt;0,AL38*$AM$1,"")</f>
        <v/>
      </c>
      <c r="AO38" s="5" t="str">
        <f>IF(AN38&gt;0,AN38*$AO$1,"")</f>
        <v/>
      </c>
      <c r="AR38" s="5">
        <f t="shared" si="5"/>
        <v>13760.11875</v>
      </c>
      <c r="AS38" s="11">
        <f t="shared" si="6"/>
        <v>1.1351207799230429</v>
      </c>
      <c r="AT38" s="5">
        <f t="shared" si="7"/>
        <v>567.56038996152142</v>
      </c>
    </row>
    <row r="39" spans="1:56" x14ac:dyDescent="0.25">
      <c r="B39" s="1" t="s">
        <v>172</v>
      </c>
      <c r="C39" s="1" t="s">
        <v>169</v>
      </c>
      <c r="D39" s="1" t="s">
        <v>66</v>
      </c>
      <c r="J39" s="2">
        <v>10.52</v>
      </c>
      <c r="K39" s="2">
        <f>SUM(M39,O39,Q39,S39,U39,W39,Y39,AA39,AD39,AF39,AH39,AU39,AW39,AY39,BA39,BC39)</f>
        <v>7.81</v>
      </c>
      <c r="L39" s="2">
        <f t="shared" si="1"/>
        <v>0</v>
      </c>
      <c r="AF39" s="9">
        <v>7.81</v>
      </c>
      <c r="AG39" s="5">
        <v>30102.668750000001</v>
      </c>
      <c r="AK39" s="5" t="str">
        <f>IF(AJ39&gt;0,AJ39*$AK$1,"")</f>
        <v/>
      </c>
      <c r="AM39" s="5" t="str">
        <f>IF(AL39&gt;0,AL39*$AM$1,"")</f>
        <v/>
      </c>
      <c r="AO39" s="5" t="str">
        <f>IF(AN39&gt;0,AN39*$AO$1,"")</f>
        <v/>
      </c>
      <c r="AR39" s="5">
        <f t="shared" si="5"/>
        <v>30102.668750000001</v>
      </c>
      <c r="AS39" s="11">
        <f t="shared" si="6"/>
        <v>2.4832754317083934</v>
      </c>
      <c r="AT39" s="5">
        <f t="shared" si="7"/>
        <v>1241.6377158541968</v>
      </c>
    </row>
    <row r="40" spans="1:56" x14ac:dyDescent="0.25">
      <c r="B40" s="41" t="s">
        <v>167</v>
      </c>
      <c r="L40" s="2">
        <f t="shared" si="1"/>
        <v>0</v>
      </c>
      <c r="AR40" s="5">
        <f t="shared" si="5"/>
        <v>0</v>
      </c>
      <c r="AS40" s="11">
        <f t="shared" si="6"/>
        <v>0</v>
      </c>
      <c r="AT40" s="5">
        <f t="shared" si="7"/>
        <v>0</v>
      </c>
    </row>
    <row r="41" spans="1:56" x14ac:dyDescent="0.25">
      <c r="B41" s="1" t="s">
        <v>164</v>
      </c>
      <c r="C41" s="1" t="s">
        <v>170</v>
      </c>
      <c r="D41" s="1" t="s">
        <v>97</v>
      </c>
      <c r="J41" s="2">
        <v>6.03</v>
      </c>
      <c r="K41" s="2">
        <f>SUM(M41,O41,Q41,S41,U41,W41,Y41,AA41,AD41,AF41,AH41,AU41,AW41,AY41,BA41,BC41)</f>
        <v>4.92</v>
      </c>
      <c r="L41" s="2">
        <f t="shared" si="1"/>
        <v>0</v>
      </c>
      <c r="AF41" s="9">
        <v>4.92</v>
      </c>
      <c r="AG41" s="5">
        <v>18963.525000000001</v>
      </c>
      <c r="AK41" s="5" t="str">
        <f>IF(AJ41&gt;0,AJ41*$AK$1,"")</f>
        <v/>
      </c>
      <c r="AM41" s="5" t="str">
        <f>IF(AL41&gt;0,AL41*$AM$1,"")</f>
        <v/>
      </c>
      <c r="AO41" s="5" t="str">
        <f>IF(AN41&gt;0,AN41*$AO$1,"")</f>
        <v/>
      </c>
      <c r="AR41" s="5">
        <f t="shared" si="5"/>
        <v>18963.525000000001</v>
      </c>
      <c r="AS41" s="11">
        <f t="shared" si="6"/>
        <v>1.564368133675454</v>
      </c>
      <c r="AT41" s="5">
        <f t="shared" si="7"/>
        <v>782.18406683772707</v>
      </c>
    </row>
    <row r="42" spans="1:56" ht="15.75" thickBot="1" x14ac:dyDescent="0.3">
      <c r="B42" s="1" t="s">
        <v>165</v>
      </c>
      <c r="C42" s="1" t="s">
        <v>170</v>
      </c>
      <c r="D42" s="1" t="s">
        <v>97</v>
      </c>
      <c r="J42" s="2">
        <v>2.72</v>
      </c>
      <c r="K42" s="2">
        <f>SUM(M42,O42,Q42,S42,U42,W42,Y42,AA42,AD42,AF42,AH42,AU42,AW42,AY42,BA42,BC42)</f>
        <v>0.08</v>
      </c>
      <c r="L42" s="2">
        <f>SUM(AC42,AJ42,AL42,AN42,AP42,AQ42)</f>
        <v>0</v>
      </c>
      <c r="AF42" s="9">
        <v>0.08</v>
      </c>
      <c r="AG42" s="5">
        <v>308.35000000000002</v>
      </c>
      <c r="AK42" s="5" t="str">
        <f>IF(AJ42&gt;0,AJ42*$AK$1,"")</f>
        <v/>
      </c>
      <c r="AM42" s="5" t="str">
        <f>IF(AL42&gt;0,AL42*$AM$1,"")</f>
        <v/>
      </c>
      <c r="AO42" s="5" t="str">
        <f>IF(AN42&gt;0,AN42*$AO$1,"")</f>
        <v/>
      </c>
      <c r="AR42" s="5">
        <f t="shared" si="5"/>
        <v>308.35000000000002</v>
      </c>
      <c r="AS42" s="11">
        <f t="shared" si="6"/>
        <v>2.5436880222365104E-2</v>
      </c>
      <c r="AT42" s="5">
        <f t="shared" si="7"/>
        <v>12.718440111182552</v>
      </c>
    </row>
    <row r="43" spans="1:56" ht="15.75" thickTop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>
        <f t="shared" ref="K43:BD43" si="8">SUM(K3:K42)</f>
        <v>370.59000000000003</v>
      </c>
      <c r="L43" s="28">
        <f t="shared" si="8"/>
        <v>211.88000000000005</v>
      </c>
      <c r="M43" s="30">
        <f t="shared" si="8"/>
        <v>0</v>
      </c>
      <c r="N43" s="31">
        <f t="shared" si="8"/>
        <v>0</v>
      </c>
      <c r="O43" s="32">
        <f t="shared" si="8"/>
        <v>118.72000000000001</v>
      </c>
      <c r="P43" s="31">
        <f t="shared" si="8"/>
        <v>571963.27999999991</v>
      </c>
      <c r="Q43" s="33">
        <f t="shared" si="8"/>
        <v>179.86000000000004</v>
      </c>
      <c r="R43" s="31">
        <f t="shared" si="8"/>
        <v>537444.16249999998</v>
      </c>
      <c r="S43" s="34">
        <f t="shared" si="8"/>
        <v>36.64</v>
      </c>
      <c r="T43" s="31">
        <f t="shared" si="8"/>
        <v>32861.5</v>
      </c>
      <c r="U43" s="28">
        <f t="shared" si="8"/>
        <v>0</v>
      </c>
      <c r="V43" s="31">
        <f t="shared" si="8"/>
        <v>0</v>
      </c>
      <c r="W43" s="28">
        <f t="shared" si="8"/>
        <v>0</v>
      </c>
      <c r="X43" s="31">
        <f t="shared" si="8"/>
        <v>0</v>
      </c>
      <c r="Y43" s="35">
        <f t="shared" si="8"/>
        <v>18.989999999999998</v>
      </c>
      <c r="Z43" s="31">
        <f t="shared" si="8"/>
        <v>6812.6625000000004</v>
      </c>
      <c r="AA43" s="36">
        <f t="shared" si="8"/>
        <v>0</v>
      </c>
      <c r="AB43" s="31">
        <f t="shared" si="8"/>
        <v>0</v>
      </c>
      <c r="AC43" s="28">
        <f t="shared" si="8"/>
        <v>0</v>
      </c>
      <c r="AD43" s="28">
        <f t="shared" si="8"/>
        <v>0</v>
      </c>
      <c r="AE43" s="31">
        <f t="shared" si="8"/>
        <v>0</v>
      </c>
      <c r="AF43" s="35">
        <f t="shared" si="8"/>
        <v>16.379999999999995</v>
      </c>
      <c r="AG43" s="31">
        <f t="shared" si="8"/>
        <v>63134.662499999999</v>
      </c>
      <c r="AH43" s="28">
        <f t="shared" si="8"/>
        <v>0</v>
      </c>
      <c r="AI43" s="31">
        <f t="shared" si="8"/>
        <v>0</v>
      </c>
      <c r="AJ43" s="29">
        <f t="shared" si="8"/>
        <v>0</v>
      </c>
      <c r="AK43" s="31">
        <f t="shared" si="8"/>
        <v>0</v>
      </c>
      <c r="AL43" s="29">
        <f t="shared" si="8"/>
        <v>1.8299999999999998</v>
      </c>
      <c r="AM43" s="31">
        <f t="shared" si="8"/>
        <v>21528.12</v>
      </c>
      <c r="AN43" s="28">
        <f t="shared" si="8"/>
        <v>4.8699999999999992</v>
      </c>
      <c r="AO43" s="31">
        <f t="shared" si="8"/>
        <v>4.8699999999999992</v>
      </c>
      <c r="AP43" s="28">
        <f t="shared" si="8"/>
        <v>10.119999999999999</v>
      </c>
      <c r="AQ43" s="28">
        <f t="shared" si="8"/>
        <v>195.06</v>
      </c>
      <c r="AR43" s="31">
        <f t="shared" si="8"/>
        <v>1212216.2675000001</v>
      </c>
      <c r="AS43" s="28">
        <f t="shared" si="8"/>
        <v>99.999999999999986</v>
      </c>
      <c r="AT43" s="31">
        <f t="shared" si="8"/>
        <v>49999.999999999993</v>
      </c>
      <c r="AU43" s="37">
        <f t="shared" si="8"/>
        <v>0</v>
      </c>
      <c r="AV43" s="31">
        <f t="shared" si="8"/>
        <v>0</v>
      </c>
      <c r="AW43" s="38">
        <f t="shared" si="8"/>
        <v>0</v>
      </c>
      <c r="AX43" s="31">
        <f t="shared" si="8"/>
        <v>0</v>
      </c>
      <c r="AY43" s="39">
        <f t="shared" si="8"/>
        <v>0</v>
      </c>
      <c r="AZ43" s="31">
        <f t="shared" si="8"/>
        <v>0</v>
      </c>
      <c r="BA43" s="40">
        <f t="shared" si="8"/>
        <v>0</v>
      </c>
      <c r="BB43" s="31">
        <f t="shared" si="8"/>
        <v>0</v>
      </c>
      <c r="BC43" s="28">
        <f t="shared" si="8"/>
        <v>0</v>
      </c>
      <c r="BD43" s="31">
        <f t="shared" si="8"/>
        <v>0</v>
      </c>
    </row>
    <row r="46" spans="1:56" x14ac:dyDescent="0.25">
      <c r="B46" s="41" t="s">
        <v>166</v>
      </c>
      <c r="C46" s="1">
        <f>SUM(K43,L43)</f>
        <v>582.47</v>
      </c>
    </row>
  </sheetData>
  <autoFilter ref="A2:BD43" xr:uid="{00000000-0001-0000-0000-000000000000}"/>
  <conditionalFormatting sqref="I38:I59">
    <cfRule type="notContainsText" dxfId="0" priority="8" operator="notContains" text="#########">
      <formula>ISERROR(SEARCH("#########",I38))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E9BBA4E8-EE89-4114-B5C3-8DE8DC754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BB7C6D-BBEE-4C30-BF65-A5EACC9B0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51B8A-B95A-4489-AAE1-2B3D037553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Kody Fossum</cp:lastModifiedBy>
  <dcterms:created xsi:type="dcterms:W3CDTF">2025-08-29T18:21:47Z</dcterms:created>
  <dcterms:modified xsi:type="dcterms:W3CDTF">2025-12-18T02:42:56Z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