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Cottonwood County/Group 4/CD09/"/>
    </mc:Choice>
  </mc:AlternateContent>
  <xr:revisionPtr revIDLastSave="2" documentId="13_ncr:1_{33ABA159-39D6-46AA-8BBC-CABE24058C4D}" xr6:coauthVersionLast="47" xr6:coauthVersionMax="47" xr10:uidLastSave="{D6049661-E298-4D62-B069-2541A75161D8}"/>
  <bookViews>
    <workbookView minimized="1" xWindow="29820" yWindow="1035" windowWidth="21600" windowHeight="10170" xr2:uid="{00000000-000D-0000-FFFF-FFFF00000000}"/>
  </bookViews>
  <sheets>
    <sheet name="Sheet1" sheetId="1" r:id="rId1"/>
  </sheets>
  <definedNames>
    <definedName name="_xlnm._FilterDatabase" localSheetId="0" hidden="1">Sheet1!$A$2:$BE$55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4" i="1" l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K3" i="1" l="1"/>
  <c r="AS3" i="1"/>
  <c r="AR55" i="1"/>
  <c r="AH55" i="1"/>
  <c r="AG55" i="1"/>
  <c r="AA55" i="1"/>
  <c r="Z55" i="1"/>
  <c r="U55" i="1"/>
  <c r="T55" i="1"/>
  <c r="S55" i="1"/>
  <c r="R55" i="1"/>
  <c r="Q55" i="1"/>
  <c r="P55" i="1"/>
  <c r="O55" i="1"/>
  <c r="N55" i="1"/>
  <c r="BE55" i="1"/>
  <c r="BD55" i="1"/>
  <c r="BC55" i="1"/>
  <c r="BB55" i="1"/>
  <c r="BA55" i="1"/>
  <c r="AZ55" i="1"/>
  <c r="AY55" i="1"/>
  <c r="AX55" i="1"/>
  <c r="AW55" i="1"/>
  <c r="AV55" i="1"/>
  <c r="AQ55" i="1"/>
  <c r="AO55" i="1"/>
  <c r="AM55" i="1"/>
  <c r="AK55" i="1"/>
  <c r="AJ55" i="1"/>
  <c r="AI55" i="1"/>
  <c r="AF55" i="1"/>
  <c r="AE55" i="1"/>
  <c r="AD55" i="1"/>
  <c r="AC55" i="1"/>
  <c r="AB55" i="1"/>
  <c r="Y55" i="1"/>
  <c r="X55" i="1"/>
  <c r="W55" i="1"/>
  <c r="V55" i="1"/>
  <c r="M55" i="1"/>
  <c r="AP54" i="1"/>
  <c r="AN54" i="1"/>
  <c r="AL54" i="1"/>
  <c r="L54" i="1"/>
  <c r="K54" i="1"/>
  <c r="AP53" i="1"/>
  <c r="AN53" i="1"/>
  <c r="AL53" i="1"/>
  <c r="L53" i="1"/>
  <c r="K53" i="1"/>
  <c r="AP51" i="1"/>
  <c r="AN51" i="1"/>
  <c r="AL51" i="1"/>
  <c r="L51" i="1"/>
  <c r="K51" i="1"/>
  <c r="AP50" i="1"/>
  <c r="AN50" i="1"/>
  <c r="AL50" i="1"/>
  <c r="L50" i="1"/>
  <c r="K50" i="1"/>
  <c r="AP49" i="1"/>
  <c r="AN49" i="1"/>
  <c r="AL49" i="1"/>
  <c r="L49" i="1"/>
  <c r="K49" i="1"/>
  <c r="AP47" i="1"/>
  <c r="AN47" i="1"/>
  <c r="AL47" i="1"/>
  <c r="L47" i="1"/>
  <c r="K47" i="1"/>
  <c r="AP46" i="1"/>
  <c r="AN46" i="1"/>
  <c r="AL46" i="1"/>
  <c r="L46" i="1"/>
  <c r="K46" i="1"/>
  <c r="AP45" i="1"/>
  <c r="AN45" i="1"/>
  <c r="AL45" i="1"/>
  <c r="L45" i="1"/>
  <c r="K45" i="1"/>
  <c r="AP44" i="1"/>
  <c r="AN44" i="1"/>
  <c r="AL44" i="1"/>
  <c r="L44" i="1"/>
  <c r="K44" i="1"/>
  <c r="AP43" i="1"/>
  <c r="AN43" i="1"/>
  <c r="AL43" i="1"/>
  <c r="L43" i="1"/>
  <c r="K43" i="1"/>
  <c r="AP42" i="1"/>
  <c r="AN42" i="1"/>
  <c r="AL42" i="1"/>
  <c r="L42" i="1"/>
  <c r="K42" i="1"/>
  <c r="AP41" i="1"/>
  <c r="AN41" i="1"/>
  <c r="AL41" i="1"/>
  <c r="L41" i="1"/>
  <c r="K41" i="1"/>
  <c r="AP40" i="1"/>
  <c r="AN40" i="1"/>
  <c r="AL40" i="1"/>
  <c r="L40" i="1"/>
  <c r="K40" i="1"/>
  <c r="AP39" i="1"/>
  <c r="AN39" i="1"/>
  <c r="AL39" i="1"/>
  <c r="L39" i="1"/>
  <c r="K39" i="1"/>
  <c r="AP38" i="1"/>
  <c r="AN38" i="1"/>
  <c r="AL38" i="1"/>
  <c r="L38" i="1"/>
  <c r="K38" i="1"/>
  <c r="AP37" i="1"/>
  <c r="AN37" i="1"/>
  <c r="AL37" i="1"/>
  <c r="L37" i="1"/>
  <c r="K37" i="1"/>
  <c r="AP36" i="1"/>
  <c r="AN36" i="1"/>
  <c r="AL36" i="1"/>
  <c r="L36" i="1"/>
  <c r="K36" i="1"/>
  <c r="AP35" i="1"/>
  <c r="AN35" i="1"/>
  <c r="AL35" i="1"/>
  <c r="L35" i="1"/>
  <c r="K35" i="1"/>
  <c r="AP34" i="1"/>
  <c r="AN34" i="1"/>
  <c r="AL34" i="1"/>
  <c r="L34" i="1"/>
  <c r="K34" i="1"/>
  <c r="AP33" i="1"/>
  <c r="AN33" i="1"/>
  <c r="AL33" i="1"/>
  <c r="L33" i="1"/>
  <c r="K33" i="1"/>
  <c r="AP32" i="1"/>
  <c r="AN32" i="1"/>
  <c r="AL32" i="1"/>
  <c r="L32" i="1"/>
  <c r="K32" i="1"/>
  <c r="AP31" i="1"/>
  <c r="AN31" i="1"/>
  <c r="AL31" i="1"/>
  <c r="L31" i="1"/>
  <c r="K31" i="1"/>
  <c r="AP30" i="1"/>
  <c r="AN30" i="1"/>
  <c r="AL30" i="1"/>
  <c r="L30" i="1"/>
  <c r="K30" i="1"/>
  <c r="AP29" i="1"/>
  <c r="AN29" i="1"/>
  <c r="AL29" i="1"/>
  <c r="L29" i="1"/>
  <c r="K29" i="1"/>
  <c r="AP28" i="1"/>
  <c r="AN28" i="1"/>
  <c r="AL28" i="1"/>
  <c r="L28" i="1"/>
  <c r="K28" i="1"/>
  <c r="AP27" i="1"/>
  <c r="AN27" i="1"/>
  <c r="AL27" i="1"/>
  <c r="L27" i="1"/>
  <c r="K27" i="1"/>
  <c r="AP26" i="1"/>
  <c r="AN26" i="1"/>
  <c r="AL26" i="1"/>
  <c r="L26" i="1"/>
  <c r="K26" i="1"/>
  <c r="AP25" i="1"/>
  <c r="AN25" i="1"/>
  <c r="AL25" i="1"/>
  <c r="L25" i="1"/>
  <c r="K25" i="1"/>
  <c r="AP24" i="1"/>
  <c r="AN24" i="1"/>
  <c r="AL24" i="1"/>
  <c r="L24" i="1"/>
  <c r="K24" i="1"/>
  <c r="AP23" i="1"/>
  <c r="AN23" i="1"/>
  <c r="AL23" i="1"/>
  <c r="L23" i="1"/>
  <c r="K23" i="1"/>
  <c r="AP22" i="1"/>
  <c r="AN22" i="1"/>
  <c r="AL22" i="1"/>
  <c r="L22" i="1"/>
  <c r="K22" i="1"/>
  <c r="AP21" i="1"/>
  <c r="AN21" i="1"/>
  <c r="AL21" i="1"/>
  <c r="L21" i="1"/>
  <c r="K21" i="1"/>
  <c r="AP20" i="1"/>
  <c r="AN20" i="1"/>
  <c r="AL20" i="1"/>
  <c r="L20" i="1"/>
  <c r="K20" i="1"/>
  <c r="AP19" i="1"/>
  <c r="AN19" i="1"/>
  <c r="AL19" i="1"/>
  <c r="L19" i="1"/>
  <c r="K19" i="1"/>
  <c r="AP18" i="1"/>
  <c r="AN18" i="1"/>
  <c r="AL18" i="1"/>
  <c r="L18" i="1"/>
  <c r="K18" i="1"/>
  <c r="AP17" i="1"/>
  <c r="AN17" i="1"/>
  <c r="AL17" i="1"/>
  <c r="L17" i="1"/>
  <c r="K17" i="1"/>
  <c r="AP16" i="1"/>
  <c r="AN16" i="1"/>
  <c r="AL16" i="1"/>
  <c r="L16" i="1"/>
  <c r="K16" i="1"/>
  <c r="AP15" i="1"/>
  <c r="AN15" i="1"/>
  <c r="AL15" i="1"/>
  <c r="L15" i="1"/>
  <c r="K15" i="1"/>
  <c r="AP14" i="1"/>
  <c r="AN14" i="1"/>
  <c r="AL14" i="1"/>
  <c r="L14" i="1"/>
  <c r="K14" i="1"/>
  <c r="AP13" i="1"/>
  <c r="AN13" i="1"/>
  <c r="AL13" i="1"/>
  <c r="L13" i="1"/>
  <c r="K13" i="1"/>
  <c r="AP12" i="1"/>
  <c r="AN12" i="1"/>
  <c r="AL12" i="1"/>
  <c r="L12" i="1"/>
  <c r="K12" i="1"/>
  <c r="AP11" i="1"/>
  <c r="AN11" i="1"/>
  <c r="AL11" i="1"/>
  <c r="L11" i="1"/>
  <c r="K11" i="1"/>
  <c r="AP10" i="1"/>
  <c r="AN10" i="1"/>
  <c r="AL10" i="1"/>
  <c r="L10" i="1"/>
  <c r="K10" i="1"/>
  <c r="AP9" i="1"/>
  <c r="AN9" i="1"/>
  <c r="AL9" i="1"/>
  <c r="L9" i="1"/>
  <c r="K9" i="1"/>
  <c r="AP8" i="1"/>
  <c r="AN8" i="1"/>
  <c r="AL8" i="1"/>
  <c r="L8" i="1"/>
  <c r="K8" i="1"/>
  <c r="AP7" i="1"/>
  <c r="AN7" i="1"/>
  <c r="AL7" i="1"/>
  <c r="L7" i="1"/>
  <c r="K7" i="1"/>
  <c r="AP6" i="1"/>
  <c r="AN6" i="1"/>
  <c r="AL6" i="1"/>
  <c r="L6" i="1"/>
  <c r="K6" i="1"/>
  <c r="AP5" i="1"/>
  <c r="AN5" i="1"/>
  <c r="AL5" i="1"/>
  <c r="L5" i="1"/>
  <c r="K5" i="1"/>
  <c r="AP4" i="1"/>
  <c r="AN4" i="1"/>
  <c r="AL4" i="1"/>
  <c r="L4" i="1"/>
  <c r="K4" i="1"/>
  <c r="L55" i="1" l="1"/>
  <c r="K55" i="1"/>
  <c r="AS55" i="1"/>
  <c r="AN55" i="1"/>
  <c r="AP55" i="1"/>
  <c r="AL55" i="1"/>
  <c r="AT19" i="1" l="1"/>
  <c r="AU19" i="1" s="1"/>
  <c r="AT23" i="1"/>
  <c r="AU23" i="1" s="1"/>
  <c r="AT31" i="1"/>
  <c r="AU31" i="1" s="1"/>
  <c r="AT39" i="1"/>
  <c r="AU39" i="1" s="1"/>
  <c r="AT47" i="1"/>
  <c r="AU47" i="1" s="1"/>
  <c r="AT51" i="1"/>
  <c r="AU51" i="1" s="1"/>
  <c r="AT6" i="1"/>
  <c r="AU6" i="1" s="1"/>
  <c r="AT10" i="1"/>
  <c r="AU10" i="1" s="1"/>
  <c r="AT18" i="1"/>
  <c r="AU18" i="1" s="1"/>
  <c r="AT26" i="1"/>
  <c r="AU26" i="1" s="1"/>
  <c r="AT34" i="1"/>
  <c r="AU34" i="1" s="1"/>
  <c r="AT42" i="1"/>
  <c r="AU42" i="1" s="1"/>
  <c r="AT46" i="1"/>
  <c r="AU46" i="1" s="1"/>
  <c r="AT7" i="1"/>
  <c r="AU7" i="1" s="1"/>
  <c r="AT11" i="1"/>
  <c r="AU11" i="1" s="1"/>
  <c r="AT15" i="1"/>
  <c r="AU15" i="1" s="1"/>
  <c r="AT27" i="1"/>
  <c r="AU27" i="1" s="1"/>
  <c r="AT35" i="1"/>
  <c r="AU35" i="1" s="1"/>
  <c r="AT43" i="1"/>
  <c r="AU43" i="1" s="1"/>
  <c r="AT14" i="1"/>
  <c r="AU14" i="1" s="1"/>
  <c r="AT22" i="1"/>
  <c r="AU22" i="1" s="1"/>
  <c r="AT30" i="1"/>
  <c r="AU30" i="1" s="1"/>
  <c r="AT38" i="1"/>
  <c r="AU38" i="1" s="1"/>
  <c r="AT50" i="1"/>
  <c r="AU50" i="1" s="1"/>
  <c r="AT54" i="1"/>
  <c r="AU54" i="1" s="1"/>
  <c r="AT49" i="1"/>
  <c r="AU49" i="1" s="1"/>
  <c r="AT53" i="1"/>
  <c r="AU53" i="1" s="1"/>
  <c r="AT33" i="1"/>
  <c r="AU33" i="1" s="1"/>
  <c r="AT9" i="1"/>
  <c r="AU9" i="1" s="1"/>
  <c r="AT40" i="1"/>
  <c r="AU40" i="1" s="1"/>
  <c r="AT24" i="1"/>
  <c r="AU24" i="1" s="1"/>
  <c r="AT8" i="1"/>
  <c r="AU8" i="1" s="1"/>
  <c r="AT17" i="1"/>
  <c r="AU17" i="1" s="1"/>
  <c r="AT5" i="1"/>
  <c r="AU5" i="1" s="1"/>
  <c r="AT13" i="1"/>
  <c r="AU13" i="1" s="1"/>
  <c r="AT28" i="1"/>
  <c r="AU28" i="1" s="1"/>
  <c r="AT29" i="1"/>
  <c r="AU29" i="1" s="1"/>
  <c r="AT45" i="1"/>
  <c r="AU45" i="1" s="1"/>
  <c r="AT25" i="1"/>
  <c r="AU25" i="1" s="1"/>
  <c r="AT52" i="1"/>
  <c r="AU52" i="1" s="1"/>
  <c r="AT36" i="1"/>
  <c r="AU36" i="1" s="1"/>
  <c r="AT20" i="1"/>
  <c r="AU20" i="1" s="1"/>
  <c r="AT4" i="1"/>
  <c r="AU4" i="1" s="1"/>
  <c r="AT41" i="1"/>
  <c r="AU41" i="1" s="1"/>
  <c r="AT21" i="1"/>
  <c r="AU21" i="1" s="1"/>
  <c r="AT48" i="1"/>
  <c r="AU48" i="1" s="1"/>
  <c r="AT32" i="1"/>
  <c r="AU32" i="1" s="1"/>
  <c r="AT16" i="1"/>
  <c r="AU16" i="1" s="1"/>
  <c r="AT37" i="1"/>
  <c r="AU37" i="1" s="1"/>
  <c r="AT44" i="1"/>
  <c r="AU44" i="1" s="1"/>
  <c r="AT12" i="1"/>
  <c r="AU12" i="1" s="1"/>
  <c r="AT3" i="1"/>
  <c r="AU3" i="1" s="1"/>
  <c r="C58" i="1"/>
  <c r="AU55" i="1" l="1"/>
  <c r="AT55" i="1"/>
</calcChain>
</file>

<file path=xl/sharedStrings.xml><?xml version="1.0" encoding="utf-8"?>
<sst xmlns="http://schemas.openxmlformats.org/spreadsheetml/2006/main" count="436" uniqueCount="152">
  <si>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</si>
  <si>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</si>
  <si>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</si>
  <si>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</si>
  <si>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</si>
  <si>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</si>
  <si>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</si>
  <si>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</si>
  <si>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</si>
  <si>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</si>
  <si>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</si>
  <si>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</si>
  <si>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</si>
  <si>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</si>
  <si>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</si>
  <si>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</si>
  <si>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</si>
  <si>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</si>
  <si>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</si>
  <si>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</si>
  <si>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</si>
  <si>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</si>
  <si>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</si>
  <si>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</si>
  <si>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</si>
  <si>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</si>
  <si>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</si>
  <si>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</si>
  <si>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</si>
  <si>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</si>
  <si>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</si>
  <si>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</si>
  <si>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</si>
  <si>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</si>
  <si>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</si>
  <si>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</si>
  <si>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</si>
  <si>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</si>
  <si>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</si>
  <si>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</si>
  <si>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</si>
  <si>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</si>
  <si>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</si>
  <si>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</si>
  <si>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</si>
  <si>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</si>
  <si>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</si>
  <si>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</si>
  <si>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</si>
  <si>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</si>
  <si>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</si>
  <si>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</si>
  <si>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</si>
  <si>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</si>
  <si>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</si>
  <si>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</si>
  <si>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</si>
  <si>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</si>
  <si>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03-019-0700</t>
  </si>
  <si>
    <t>KLEVEN/JAMES E &amp; CARRIE L</t>
  </si>
  <si>
    <t>23805  COUNTY RD 7</t>
  </si>
  <si>
    <t>SESE</t>
  </si>
  <si>
    <t>19</t>
  </si>
  <si>
    <t>108</t>
  </si>
  <si>
    <t>038</t>
  </si>
  <si>
    <t>03-019-0701</t>
  </si>
  <si>
    <t>SANNER/MARILYN L</t>
  </si>
  <si>
    <t>204 1ST AVE NW APT 309</t>
  </si>
  <si>
    <t>03-020-0100</t>
  </si>
  <si>
    <t>WIGGINS/JOHN A</t>
  </si>
  <si>
    <t>32683 COUNTY RD 11</t>
  </si>
  <si>
    <t>SENW</t>
  </si>
  <si>
    <t>20</t>
  </si>
  <si>
    <t>SWNE</t>
  </si>
  <si>
    <t>03-020-0300</t>
  </si>
  <si>
    <t>WARNER/DEAN L &amp; LOIS A/TSTEE</t>
  </si>
  <si>
    <t>1/2 DEAN TRUST, 1/2 LOIS TRUST 26 SANDBAR RD</t>
  </si>
  <si>
    <t>03-020-0500</t>
  </si>
  <si>
    <t>BAKKEN/JOHN &amp; SHARON</t>
  </si>
  <si>
    <t>545 FIR AVE</t>
  </si>
  <si>
    <t>SWSE</t>
  </si>
  <si>
    <t>03-020-0501</t>
  </si>
  <si>
    <t>NESW</t>
  </si>
  <si>
    <t>SESW</t>
  </si>
  <si>
    <t>NWSE</t>
  </si>
  <si>
    <t>03-020-0600</t>
  </si>
  <si>
    <t>JARMER/JACE J &amp; WHITNEY L</t>
  </si>
  <si>
    <t>32260 240TH ST</t>
  </si>
  <si>
    <t>SWSW</t>
  </si>
  <si>
    <t>03-020-0601</t>
  </si>
  <si>
    <t>NWSW</t>
  </si>
  <si>
    <t>03-029-0104</t>
  </si>
  <si>
    <t>JOHNSON/LORNA &amp; LYNDON B/TSTEE</t>
  </si>
  <si>
    <t>LORNA JOHNSON TRUST 21919 167TH ST NW</t>
  </si>
  <si>
    <t>NENW</t>
  </si>
  <si>
    <t>29</t>
  </si>
  <si>
    <t>NWNE</t>
  </si>
  <si>
    <t>03-029-0300</t>
  </si>
  <si>
    <t>KUEHN/PEGGY/TRUST</t>
  </si>
  <si>
    <t>33263 RIVER RD</t>
  </si>
  <si>
    <t>SWNW</t>
  </si>
  <si>
    <t>03-029-0400</t>
  </si>
  <si>
    <t>JOHNSON/JAMES K</t>
  </si>
  <si>
    <t>26903 COUNTY RD 7</t>
  </si>
  <si>
    <t>NWNW</t>
  </si>
  <si>
    <t>03-029-0401</t>
  </si>
  <si>
    <t>JOHNSON/MARK C</t>
  </si>
  <si>
    <t>411 BEDAL ST PO BOX 443</t>
  </si>
  <si>
    <t>03-029-0500</t>
  </si>
  <si>
    <t>KOTTKE/RONALD L</t>
  </si>
  <si>
    <t>24884 COUNTY RD 7</t>
  </si>
  <si>
    <t>03-030-0200</t>
  </si>
  <si>
    <t>SCHMITZ/SUSAN K/ TRUSTEE</t>
  </si>
  <si>
    <t>SUSAN SCHMITZ TRUST 1361 200TH AVE</t>
  </si>
  <si>
    <t>NENE</t>
  </si>
  <si>
    <t>30</t>
  </si>
  <si>
    <t>SENE</t>
  </si>
  <si>
    <t>03-030-0500</t>
  </si>
  <si>
    <t>03-030-0600</t>
  </si>
  <si>
    <t>KOTTKE/LEONA M</t>
  </si>
  <si>
    <t>24779 COUNTY RD 7</t>
  </si>
  <si>
    <t>NESE</t>
  </si>
  <si>
    <t>03-031-0100</t>
  </si>
  <si>
    <t>ENSTAD/DON-CAROLYN/JANE N TTEE</t>
  </si>
  <si>
    <t>LLOYD TST 1/2  DON TST 1/2 25463 COUNTY RD 7</t>
  </si>
  <si>
    <t>31</t>
  </si>
  <si>
    <t>03-031-0101</t>
  </si>
  <si>
    <t>ENSTAD/DON &amp; CAROLYN/TRUSTEES</t>
  </si>
  <si>
    <t>DON ENSTAD TRUST 25463 COUNTY RD 7</t>
  </si>
  <si>
    <t>CSAH 7</t>
  </si>
  <si>
    <t>CSAH 11</t>
  </si>
  <si>
    <t>CSAH 10</t>
  </si>
  <si>
    <t>TOTAL WATERSHED ACRES:</t>
  </si>
  <si>
    <t>COTTONWOOD CTY RDS</t>
  </si>
  <si>
    <t>ANN TWP RDS</t>
  </si>
  <si>
    <t>RON KEOTTKE 24884 COUNTY RD 7</t>
  </si>
  <si>
    <t>WALNUT GROVE, MN</t>
  </si>
  <si>
    <t>COTTONWOOD COUNTY HWY DEPT. 46705 COUNTY RD 15</t>
  </si>
  <si>
    <t>WINDOM, MN 56101</t>
  </si>
  <si>
    <t>240TH ST</t>
  </si>
  <si>
    <t>250TH AVE</t>
  </si>
  <si>
    <t>WALNUT GROVE MN 56180</t>
  </si>
  <si>
    <t>REDWOOD FALLS MN 56283</t>
  </si>
  <si>
    <t>WALNUT GROVE MN 56180-2010</t>
  </si>
  <si>
    <t>BUFFALO MN 55313</t>
  </si>
  <si>
    <t>TRACY MN 56175</t>
  </si>
  <si>
    <t>WESTBROOK MN 56183</t>
  </si>
  <si>
    <t>BIG LAKE MN 55309</t>
  </si>
  <si>
    <t>CURRIE MN 56123</t>
  </si>
  <si>
    <t>03-019-0600</t>
  </si>
  <si>
    <t>KLEVEN/ELIZABETH A</t>
  </si>
  <si>
    <t>21953 COUNTY RD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</si>
</sst>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58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RowHeight="15" x14ac:dyDescent="0.25"/>
  <cols>
    <col min="1" max="1" width="14.7109375" style="1" customWidth="1"/>
    <col min="2" max="2" width="35.7109375" style="1" customWidth="1"/>
    <col min="3" max="3" width="46.85546875" style="1" bestFit="1" customWidth="1"/>
    <col min="4" max="4" width="25.7109375" style="1" customWidth="1"/>
    <col min="5" max="5" width="20.7109375" style="1" customWidth="1"/>
    <col min="6" max="8" width="9.7109375" style="1" customWidth="1"/>
    <col min="9" max="12" width="17.7109375" style="2" customWidth="1"/>
    <col min="13" max="13" width="20.7109375" style="3" customWidth="1"/>
    <col min="14" max="14" width="13.7109375" style="4" customWidth="1"/>
    <col min="15" max="15" width="13.7109375" style="5" customWidth="1"/>
    <col min="16" max="16" width="13.7109375" style="6" customWidth="1"/>
    <col min="17" max="17" width="13.7109375" style="5" customWidth="1"/>
    <col min="18" max="18" width="13.7109375" style="7" customWidth="1"/>
    <col min="19" max="19" width="13.7109375" style="5" customWidth="1"/>
    <col min="20" max="20" width="13.7109375" style="8" customWidth="1"/>
    <col min="21" max="21" width="13.7109375" style="5" customWidth="1"/>
    <col min="22" max="22" width="17.7109375" style="2" hidden="1" customWidth="1"/>
    <col min="23" max="23" width="17.7109375" style="5" hidden="1" customWidth="1"/>
    <col min="24" max="24" width="17.7109375" style="2" hidden="1" customWidth="1"/>
    <col min="25" max="25" width="17.7109375" style="5" hidden="1" customWidth="1"/>
    <col min="26" max="26" width="17.7109375" style="9" customWidth="1"/>
    <col min="27" max="27" width="17.7109375" style="5" customWidth="1"/>
    <col min="28" max="28" width="17.7109375" style="10" hidden="1" customWidth="1"/>
    <col min="29" max="29" width="17.7109375" style="5" hidden="1" customWidth="1"/>
    <col min="30" max="31" width="17.7109375" style="2" hidden="1" customWidth="1"/>
    <col min="32" max="32" width="17.7109375" style="5" hidden="1" customWidth="1"/>
    <col min="33" max="33" width="17.7109375" style="9" customWidth="1"/>
    <col min="34" max="34" width="17.7109375" style="5" customWidth="1"/>
    <col min="35" max="35" width="19.7109375" style="2" hidden="1" customWidth="1"/>
    <col min="36" max="36" width="19.7109375" style="5" hidden="1" customWidth="1"/>
    <col min="37" max="37" width="17.7109375" style="3" hidden="1" customWidth="1"/>
    <col min="38" max="38" width="17.7109375" style="5" hidden="1" customWidth="1"/>
    <col min="39" max="39" width="17.7109375" style="3" hidden="1" customWidth="1"/>
    <col min="40" max="40" width="17.7109375" style="5" hidden="1" customWidth="1"/>
    <col min="41" max="41" width="17.7109375" style="2" hidden="1" customWidth="1"/>
    <col min="42" max="42" width="17.7109375" style="5" hidden="1" customWidth="1"/>
    <col min="43" max="43" width="17.7109375" style="2" hidden="1" customWidth="1"/>
    <col min="44" max="44" width="17.7109375" style="2" customWidth="1"/>
    <col min="45" max="45" width="17.7109375" style="5" customWidth="1"/>
    <col min="46" max="46" width="17.7109375" style="11" customWidth="1"/>
    <col min="47" max="47" width="17.7109375" style="5" customWidth="1"/>
    <col min="48" max="48" width="13.7109375" style="12" hidden="1" customWidth="1"/>
    <col min="49" max="49" width="13.7109375" style="5" hidden="1" customWidth="1"/>
    <col min="50" max="50" width="13.7109375" style="13" hidden="1" customWidth="1"/>
    <col min="51" max="51" width="13.7109375" style="5" hidden="1" customWidth="1"/>
    <col min="52" max="52" width="13.7109375" style="14" hidden="1" customWidth="1"/>
    <col min="53" max="53" width="13.7109375" style="5" hidden="1" customWidth="1"/>
    <col min="54" max="54" width="13.7109375" style="15" hidden="1" customWidth="1"/>
    <col min="55" max="55" width="13.7109375" style="5" hidden="1" customWidth="1"/>
    <col min="56" max="56" width="13.7109375" style="2" hidden="1" customWidth="1"/>
    <col min="57" max="57" width="13.7109375" style="5" hidden="1" customWidth="1"/>
  </cols>
  <sheetData>
    <row r="1" spans="1:57" x14ac:dyDescent="0.25">
      <c r="AL1" s="5">
        <v>0</v>
      </c>
      <c r="AN1" s="5">
        <v>0</v>
      </c>
      <c r="AP1" s="5">
        <v>0</v>
      </c>
      <c r="AU1" s="5" t="s">
        <v>0</v>
      </c>
    </row>
    <row r="2" spans="1:57" ht="67.900000000000006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22" t="s">
        <v>26</v>
      </c>
      <c r="AA2" s="16" t="s">
        <v>27</v>
      </c>
      <c r="AB2" s="23" t="s">
        <v>28</v>
      </c>
      <c r="AC2" s="16" t="s">
        <v>29</v>
      </c>
      <c r="AD2" s="16" t="s">
        <v>30</v>
      </c>
      <c r="AE2" s="16" t="s">
        <v>31</v>
      </c>
      <c r="AF2" s="16" t="s">
        <v>32</v>
      </c>
      <c r="AG2" s="22" t="s">
        <v>33</v>
      </c>
      <c r="AH2" s="16" t="s">
        <v>34</v>
      </c>
      <c r="AI2" s="16" t="s">
        <v>35</v>
      </c>
      <c r="AJ2" s="16" t="s">
        <v>36</v>
      </c>
      <c r="AK2" s="17" t="s">
        <v>37</v>
      </c>
      <c r="AL2" s="16" t="s">
        <v>38</v>
      </c>
      <c r="AM2" s="17" t="s">
        <v>39</v>
      </c>
      <c r="AN2" s="16" t="s">
        <v>40</v>
      </c>
      <c r="AO2" s="16" t="s">
        <v>41</v>
      </c>
      <c r="AP2" s="16" t="s">
        <v>42</v>
      </c>
      <c r="AQ2" s="16" t="s">
        <v>43</v>
      </c>
      <c r="AR2" s="16" t="s">
        <v>44</v>
      </c>
      <c r="AS2" s="16" t="s">
        <v>45</v>
      </c>
      <c r="AT2" s="16" t="s">
        <v>46</v>
      </c>
      <c r="AU2" s="16" t="s">
        <v>47</v>
      </c>
      <c r="AV2" s="24" t="s">
        <v>48</v>
      </c>
      <c r="AW2" s="16" t="s">
        <v>49</v>
      </c>
      <c r="AX2" s="25" t="s">
        <v>50</v>
      </c>
      <c r="AY2" s="16" t="s">
        <v>51</v>
      </c>
      <c r="AZ2" s="26" t="s">
        <v>52</v>
      </c>
      <c r="BA2" s="16" t="s">
        <v>53</v>
      </c>
      <c r="BB2" s="27" t="s">
        <v>54</v>
      </c>
      <c r="BC2" s="16" t="s">
        <v>55</v>
      </c>
      <c r="BD2" s="16" t="s">
        <v>56</v>
      </c>
      <c r="BE2" s="16" t="s">
        <v>57</v>
      </c>
    </row>
    <row r="3" spans="1:57" x14ac:dyDescent="0.25">
      <c r="A3" s="1" t="s">
        <v>149</v>
      </c>
      <c r="B3" s="1" t="s">
        <v>150</v>
      </c>
      <c r="C3" s="1" t="s">
        <v>151</v>
      </c>
      <c r="D3" s="1" t="s">
        <v>141</v>
      </c>
      <c r="E3" s="1" t="s">
        <v>121</v>
      </c>
      <c r="F3" s="1" t="s">
        <v>62</v>
      </c>
      <c r="G3" s="1" t="s">
        <v>63</v>
      </c>
      <c r="H3" s="1" t="s">
        <v>64</v>
      </c>
      <c r="I3" s="2">
        <v>80</v>
      </c>
      <c r="J3" s="2">
        <v>4.7</v>
      </c>
      <c r="K3" s="2">
        <f t="shared" ref="K3:K35" si="0">SUM(N3,P3,R3,T3,V3,X3,Z3,AB3,AE3,AG3,AI3,AV3,AX3,AZ3,BB3,BD3)</f>
        <v>4.7</v>
      </c>
      <c r="L3" s="2">
        <v>0</v>
      </c>
      <c r="P3" s="6">
        <v>3.29</v>
      </c>
      <c r="Q3" s="5">
        <v>11221.371999999999</v>
      </c>
      <c r="R3" s="7">
        <v>1.41</v>
      </c>
      <c r="S3" s="5">
        <v>2755.0770000000002</v>
      </c>
      <c r="AS3" s="5">
        <f>SUM(O3,Q3,S3,U3,W3,Y3,AA3,AC3,AF3,AH3,AJ3,AW3,AY3,BA3,BC3,BE3)</f>
        <v>13976.449000000001</v>
      </c>
      <c r="AT3" s="11">
        <f>(AS3/$AS$55)*100</f>
        <v>0.87012835816829803</v>
      </c>
      <c r="AU3" s="5">
        <f t="shared" ref="AU3" si="1">(AT3/100)*$AU$1</f>
        <v>870.12835816829806</v>
      </c>
    </row>
    <row r="4" spans="1:57" x14ac:dyDescent="0.25">
      <c r="A4" s="1" t="s">
        <v>58</v>
      </c>
      <c r="B4" s="1" t="s">
        <v>59</v>
      </c>
      <c r="C4" s="1" t="s">
        <v>60</v>
      </c>
      <c r="D4" s="1" t="s">
        <v>141</v>
      </c>
      <c r="E4" s="1" t="s">
        <v>61</v>
      </c>
      <c r="F4" s="1" t="s">
        <v>62</v>
      </c>
      <c r="G4" s="1" t="s">
        <v>63</v>
      </c>
      <c r="H4" s="1" t="s">
        <v>64</v>
      </c>
      <c r="I4" s="2">
        <v>10</v>
      </c>
      <c r="J4" s="2">
        <v>9.2200000000000006</v>
      </c>
      <c r="K4" s="2">
        <f t="shared" si="0"/>
        <v>6.71</v>
      </c>
      <c r="L4" s="2">
        <f t="shared" ref="L4:L35" si="2">SUM(M4,AD4,AK4,AM4,AO4,AQ4,AR4)</f>
        <v>0.81</v>
      </c>
      <c r="P4" s="6">
        <v>1.38</v>
      </c>
      <c r="Q4" s="5">
        <v>4699.1989999999996</v>
      </c>
      <c r="R4" s="7">
        <v>1.0900000000000001</v>
      </c>
      <c r="S4" s="5">
        <v>2113.98</v>
      </c>
      <c r="Z4" s="9">
        <v>4.24</v>
      </c>
      <c r="AA4" s="5">
        <v>1042.9059999999999</v>
      </c>
      <c r="AL4" s="5" t="str">
        <f t="shared" ref="AL4:AL35" si="3">IF(AK4&gt;0,AK4*$AL$1,"")</f>
        <v/>
      </c>
      <c r="AN4" s="5" t="str">
        <f t="shared" ref="AN4:AN35" si="4">IF(AM4&gt;0,AM4*$AN$1,"")</f>
        <v/>
      </c>
      <c r="AP4" s="5" t="str">
        <f t="shared" ref="AP4:AP35" si="5">IF(AO4&gt;0,AO4*$AP$1,"")</f>
        <v/>
      </c>
      <c r="AR4" s="2">
        <v>0.81</v>
      </c>
      <c r="AS4" s="5">
        <f t="shared" ref="AS4:AS54" si="6">SUM(O4,Q4,S4,U4,W4,Y4,AA4,AC4,AF4,AH4,AJ4,AW4,AY4,BA4,BC4,BE4)</f>
        <v>7856.085</v>
      </c>
      <c r="AT4" s="11">
        <f t="shared" ref="AT4:AT54" si="7">(AS4/$AS$55)*100</f>
        <v>0.48909435742087232</v>
      </c>
      <c r="AU4" s="5">
        <f t="shared" ref="AU4:AU54" si="8">(AT4/100)*$AU$1</f>
        <v>489.09435742087231</v>
      </c>
    </row>
    <row r="5" spans="1:57" x14ac:dyDescent="0.25">
      <c r="A5" s="1" t="s">
        <v>65</v>
      </c>
      <c r="B5" s="1" t="s">
        <v>66</v>
      </c>
      <c r="C5" s="1" t="s">
        <v>67</v>
      </c>
      <c r="D5" s="1" t="s">
        <v>144</v>
      </c>
      <c r="E5" s="1" t="s">
        <v>61</v>
      </c>
      <c r="F5" s="1" t="s">
        <v>62</v>
      </c>
      <c r="G5" s="1" t="s">
        <v>63</v>
      </c>
      <c r="H5" s="1" t="s">
        <v>64</v>
      </c>
      <c r="I5" s="2">
        <v>70</v>
      </c>
      <c r="J5" s="2">
        <v>26.94</v>
      </c>
      <c r="K5" s="2">
        <f t="shared" si="0"/>
        <v>11.429999828338623</v>
      </c>
      <c r="L5" s="2">
        <f t="shared" si="2"/>
        <v>0</v>
      </c>
      <c r="P5" s="6">
        <v>6.5</v>
      </c>
      <c r="Q5" s="5">
        <v>22147.125</v>
      </c>
      <c r="R5" s="7">
        <v>4.929999828338623</v>
      </c>
      <c r="S5" s="5">
        <v>9583.9196662902832</v>
      </c>
      <c r="AL5" s="5" t="str">
        <f t="shared" si="3"/>
        <v/>
      </c>
      <c r="AN5" s="5" t="str">
        <f t="shared" si="4"/>
        <v/>
      </c>
      <c r="AP5" s="5" t="str">
        <f t="shared" si="5"/>
        <v/>
      </c>
      <c r="AS5" s="5">
        <f t="shared" si="6"/>
        <v>31731.044666290283</v>
      </c>
      <c r="AT5" s="11">
        <f t="shared" si="7"/>
        <v>1.9754718668843632</v>
      </c>
      <c r="AU5" s="5">
        <f t="shared" si="8"/>
        <v>1975.4718668843632</v>
      </c>
    </row>
    <row r="6" spans="1:57" x14ac:dyDescent="0.25">
      <c r="A6" s="1" t="s">
        <v>68</v>
      </c>
      <c r="B6" s="1" t="s">
        <v>69</v>
      </c>
      <c r="C6" s="1" t="s">
        <v>70</v>
      </c>
      <c r="D6" s="1" t="s">
        <v>141</v>
      </c>
      <c r="E6" s="1" t="s">
        <v>71</v>
      </c>
      <c r="F6" s="1" t="s">
        <v>72</v>
      </c>
      <c r="G6" s="1" t="s">
        <v>63</v>
      </c>
      <c r="H6" s="1" t="s">
        <v>64</v>
      </c>
      <c r="I6" s="2">
        <v>100</v>
      </c>
      <c r="J6" s="2">
        <v>7.0000000000000007E-2</v>
      </c>
      <c r="K6" s="2">
        <f t="shared" si="0"/>
        <v>2.999999932944775E-2</v>
      </c>
      <c r="L6" s="2">
        <f t="shared" si="2"/>
        <v>0</v>
      </c>
      <c r="P6" s="6">
        <v>2.999999932944775E-2</v>
      </c>
      <c r="Q6" s="5">
        <v>102.21749771526081</v>
      </c>
      <c r="AL6" s="5" t="str">
        <f t="shared" si="3"/>
        <v/>
      </c>
      <c r="AN6" s="5" t="str">
        <f t="shared" si="4"/>
        <v/>
      </c>
      <c r="AP6" s="5" t="str">
        <f t="shared" si="5"/>
        <v/>
      </c>
      <c r="AS6" s="5">
        <f t="shared" si="6"/>
        <v>102.21749771526081</v>
      </c>
      <c r="AT6" s="11">
        <f t="shared" si="7"/>
        <v>6.3637296900701766E-3</v>
      </c>
      <c r="AU6" s="5">
        <f t="shared" si="8"/>
        <v>6.3637296900701763</v>
      </c>
    </row>
    <row r="7" spans="1:57" x14ac:dyDescent="0.25">
      <c r="A7" s="1" t="s">
        <v>68</v>
      </c>
      <c r="B7" s="1" t="s">
        <v>69</v>
      </c>
      <c r="C7" s="1" t="s">
        <v>70</v>
      </c>
      <c r="D7" s="1" t="s">
        <v>141</v>
      </c>
      <c r="E7" s="1" t="s">
        <v>73</v>
      </c>
      <c r="F7" s="1" t="s">
        <v>72</v>
      </c>
      <c r="G7" s="1" t="s">
        <v>63</v>
      </c>
      <c r="H7" s="1" t="s">
        <v>64</v>
      </c>
      <c r="I7" s="2">
        <v>100</v>
      </c>
      <c r="J7" s="2">
        <v>40.35</v>
      </c>
      <c r="K7" s="2">
        <f t="shared" si="0"/>
        <v>11.619999885559082</v>
      </c>
      <c r="L7" s="2">
        <f t="shared" si="2"/>
        <v>0</v>
      </c>
      <c r="P7" s="6">
        <v>3.4200000762939449</v>
      </c>
      <c r="Q7" s="5">
        <v>11652.795259952551</v>
      </c>
      <c r="R7" s="7">
        <v>8.1999998092651367</v>
      </c>
      <c r="S7" s="5">
        <v>15940.799629211429</v>
      </c>
      <c r="AL7" s="5" t="str">
        <f t="shared" si="3"/>
        <v/>
      </c>
      <c r="AN7" s="5" t="str">
        <f t="shared" si="4"/>
        <v/>
      </c>
      <c r="AP7" s="5" t="str">
        <f t="shared" si="5"/>
        <v/>
      </c>
      <c r="AS7" s="5">
        <f t="shared" si="6"/>
        <v>27593.594889163978</v>
      </c>
      <c r="AT7" s="11">
        <f t="shared" si="7"/>
        <v>1.7178876706715269</v>
      </c>
      <c r="AU7" s="5">
        <f t="shared" si="8"/>
        <v>1717.8876706715268</v>
      </c>
    </row>
    <row r="8" spans="1:57" x14ac:dyDescent="0.25">
      <c r="A8" s="1" t="s">
        <v>74</v>
      </c>
      <c r="B8" s="1" t="s">
        <v>75</v>
      </c>
      <c r="C8" s="1" t="s">
        <v>76</v>
      </c>
      <c r="D8" s="1" t="s">
        <v>145</v>
      </c>
      <c r="E8" s="1" t="s">
        <v>71</v>
      </c>
      <c r="F8" s="1" t="s">
        <v>72</v>
      </c>
      <c r="G8" s="1" t="s">
        <v>63</v>
      </c>
      <c r="H8" s="1" t="s">
        <v>64</v>
      </c>
      <c r="I8" s="2">
        <v>151.77000000000001</v>
      </c>
      <c r="J8" s="2">
        <v>40.18</v>
      </c>
      <c r="K8" s="2">
        <f t="shared" si="0"/>
        <v>4.2800002098083496</v>
      </c>
      <c r="L8" s="2">
        <f t="shared" si="2"/>
        <v>0</v>
      </c>
      <c r="P8" s="6">
        <v>4.2800002098083496</v>
      </c>
      <c r="Q8" s="5">
        <v>14583.030714869499</v>
      </c>
      <c r="AL8" s="5" t="str">
        <f t="shared" si="3"/>
        <v/>
      </c>
      <c r="AN8" s="5" t="str">
        <f t="shared" si="4"/>
        <v/>
      </c>
      <c r="AP8" s="5" t="str">
        <f t="shared" si="5"/>
        <v/>
      </c>
      <c r="AS8" s="5">
        <f t="shared" si="6"/>
        <v>14583.030714869499</v>
      </c>
      <c r="AT8" s="11">
        <f t="shared" si="7"/>
        <v>0.90789216724843758</v>
      </c>
      <c r="AU8" s="5">
        <f t="shared" si="8"/>
        <v>907.89216724843754</v>
      </c>
    </row>
    <row r="9" spans="1:57" x14ac:dyDescent="0.25">
      <c r="A9" s="1" t="s">
        <v>77</v>
      </c>
      <c r="B9" s="1" t="s">
        <v>78</v>
      </c>
      <c r="C9" s="1" t="s">
        <v>79</v>
      </c>
      <c r="D9" s="1" t="s">
        <v>146</v>
      </c>
      <c r="E9" s="1" t="s">
        <v>80</v>
      </c>
      <c r="F9" s="1" t="s">
        <v>72</v>
      </c>
      <c r="G9" s="1" t="s">
        <v>63</v>
      </c>
      <c r="H9" s="1" t="s">
        <v>64</v>
      </c>
      <c r="I9" s="2">
        <v>40</v>
      </c>
      <c r="J9" s="2">
        <v>19.66</v>
      </c>
      <c r="K9" s="2">
        <f t="shared" si="0"/>
        <v>9.7600002288818359</v>
      </c>
      <c r="L9" s="2">
        <f t="shared" si="2"/>
        <v>0</v>
      </c>
      <c r="P9" s="6">
        <v>6.7800002098083496</v>
      </c>
      <c r="Q9" s="5">
        <v>23101.155714869499</v>
      </c>
      <c r="R9" s="7">
        <v>1.5199999809265139</v>
      </c>
      <c r="S9" s="5">
        <v>2954.879962921143</v>
      </c>
      <c r="T9" s="8">
        <v>1.4600000381469731</v>
      </c>
      <c r="U9" s="5">
        <v>851.91002225875854</v>
      </c>
      <c r="AL9" s="5" t="str">
        <f t="shared" si="3"/>
        <v/>
      </c>
      <c r="AN9" s="5" t="str">
        <f t="shared" si="4"/>
        <v/>
      </c>
      <c r="AP9" s="5" t="str">
        <f t="shared" si="5"/>
        <v/>
      </c>
      <c r="AS9" s="5">
        <f t="shared" si="6"/>
        <v>26907.9457000494</v>
      </c>
      <c r="AT9" s="11">
        <f t="shared" si="7"/>
        <v>1.6752013772357841</v>
      </c>
      <c r="AU9" s="5">
        <f t="shared" si="8"/>
        <v>1675.2013772357841</v>
      </c>
    </row>
    <row r="10" spans="1:57" x14ac:dyDescent="0.25">
      <c r="A10" s="1" t="s">
        <v>81</v>
      </c>
      <c r="B10" s="1" t="s">
        <v>78</v>
      </c>
      <c r="C10" s="1" t="s">
        <v>79</v>
      </c>
      <c r="D10" s="1" t="s">
        <v>146</v>
      </c>
      <c r="E10" s="1" t="s">
        <v>82</v>
      </c>
      <c r="F10" s="1" t="s">
        <v>72</v>
      </c>
      <c r="G10" s="1" t="s">
        <v>63</v>
      </c>
      <c r="H10" s="1" t="s">
        <v>64</v>
      </c>
      <c r="I10" s="2">
        <v>40</v>
      </c>
      <c r="J10" s="2">
        <v>7.0000000000000007E-2</v>
      </c>
      <c r="K10" s="2">
        <f t="shared" si="0"/>
        <v>3.9999999105930328E-2</v>
      </c>
      <c r="L10" s="2">
        <f t="shared" si="2"/>
        <v>0</v>
      </c>
      <c r="R10" s="7">
        <v>3.9999999105930328E-2</v>
      </c>
      <c r="S10" s="5">
        <v>77.759998261928558</v>
      </c>
      <c r="AL10" s="5" t="str">
        <f t="shared" si="3"/>
        <v/>
      </c>
      <c r="AN10" s="5" t="str">
        <f t="shared" si="4"/>
        <v/>
      </c>
      <c r="AP10" s="5" t="str">
        <f t="shared" si="5"/>
        <v/>
      </c>
      <c r="AS10" s="5">
        <f t="shared" si="6"/>
        <v>77.759998261928558</v>
      </c>
      <c r="AT10" s="11">
        <f t="shared" si="7"/>
        <v>4.8410851439318814E-3</v>
      </c>
      <c r="AU10" s="5">
        <f t="shared" si="8"/>
        <v>4.8410851439318812</v>
      </c>
    </row>
    <row r="11" spans="1:57" x14ac:dyDescent="0.25">
      <c r="A11" s="1" t="s">
        <v>81</v>
      </c>
      <c r="B11" s="1" t="s">
        <v>78</v>
      </c>
      <c r="C11" s="1" t="s">
        <v>79</v>
      </c>
      <c r="D11" s="1" t="s">
        <v>146</v>
      </c>
      <c r="E11" s="1" t="s">
        <v>83</v>
      </c>
      <c r="F11" s="1" t="s">
        <v>72</v>
      </c>
      <c r="G11" s="1" t="s">
        <v>63</v>
      </c>
      <c r="H11" s="1" t="s">
        <v>64</v>
      </c>
      <c r="I11" s="2">
        <v>40</v>
      </c>
      <c r="J11" s="2">
        <v>0.06</v>
      </c>
      <c r="K11" s="2">
        <f t="shared" si="0"/>
        <v>6.0000000521540642E-2</v>
      </c>
      <c r="L11" s="2">
        <f t="shared" si="2"/>
        <v>0</v>
      </c>
      <c r="P11" s="6">
        <v>6.0000000521540642E-2</v>
      </c>
      <c r="Q11" s="5">
        <v>204.43500177701941</v>
      </c>
      <c r="AL11" s="5" t="str">
        <f t="shared" si="3"/>
        <v/>
      </c>
      <c r="AN11" s="5" t="str">
        <f t="shared" si="4"/>
        <v/>
      </c>
      <c r="AP11" s="5" t="str">
        <f t="shared" si="5"/>
        <v/>
      </c>
      <c r="AS11" s="5">
        <f t="shared" si="6"/>
        <v>204.43500177701941</v>
      </c>
      <c r="AT11" s="11">
        <f t="shared" si="7"/>
        <v>1.2727459775252711E-2</v>
      </c>
      <c r="AU11" s="5">
        <f t="shared" si="8"/>
        <v>12.727459775252711</v>
      </c>
    </row>
    <row r="12" spans="1:57" x14ac:dyDescent="0.25">
      <c r="A12" s="1" t="s">
        <v>81</v>
      </c>
      <c r="B12" s="1" t="s">
        <v>78</v>
      </c>
      <c r="C12" s="1" t="s">
        <v>79</v>
      </c>
      <c r="D12" s="1" t="s">
        <v>146</v>
      </c>
      <c r="E12" s="1" t="s">
        <v>80</v>
      </c>
      <c r="F12" s="1" t="s">
        <v>72</v>
      </c>
      <c r="G12" s="1" t="s">
        <v>63</v>
      </c>
      <c r="H12" s="1" t="s">
        <v>64</v>
      </c>
      <c r="I12" s="2">
        <v>40</v>
      </c>
      <c r="J12" s="2">
        <v>19.62</v>
      </c>
      <c r="K12" s="2">
        <f t="shared" si="0"/>
        <v>18.329999472945929</v>
      </c>
      <c r="L12" s="2">
        <f t="shared" si="2"/>
        <v>0</v>
      </c>
      <c r="P12" s="6">
        <v>14.42999954149127</v>
      </c>
      <c r="Q12" s="5">
        <v>49166.61593774613</v>
      </c>
      <c r="R12" s="7">
        <v>3.179999902844429</v>
      </c>
      <c r="S12" s="5">
        <v>6181.91981112957</v>
      </c>
      <c r="T12" s="8">
        <v>0.72000002861022949</v>
      </c>
      <c r="U12" s="5">
        <v>420.12001669406891</v>
      </c>
      <c r="AL12" s="5" t="str">
        <f t="shared" si="3"/>
        <v/>
      </c>
      <c r="AN12" s="5" t="str">
        <f t="shared" si="4"/>
        <v/>
      </c>
      <c r="AP12" s="5" t="str">
        <f t="shared" si="5"/>
        <v/>
      </c>
      <c r="AS12" s="5">
        <f t="shared" si="6"/>
        <v>55768.655765569769</v>
      </c>
      <c r="AT12" s="11">
        <f t="shared" si="7"/>
        <v>3.4719755267270105</v>
      </c>
      <c r="AU12" s="5">
        <f t="shared" si="8"/>
        <v>3471.9755267270107</v>
      </c>
    </row>
    <row r="13" spans="1:57" x14ac:dyDescent="0.25">
      <c r="A13" s="1" t="s">
        <v>81</v>
      </c>
      <c r="B13" s="1" t="s">
        <v>78</v>
      </c>
      <c r="C13" s="1" t="s">
        <v>79</v>
      </c>
      <c r="D13" s="1" t="s">
        <v>146</v>
      </c>
      <c r="E13" s="1" t="s">
        <v>84</v>
      </c>
      <c r="F13" s="1" t="s">
        <v>72</v>
      </c>
      <c r="G13" s="1" t="s">
        <v>63</v>
      </c>
      <c r="H13" s="1" t="s">
        <v>64</v>
      </c>
      <c r="I13" s="2">
        <v>40</v>
      </c>
      <c r="J13" s="2">
        <v>20.03</v>
      </c>
      <c r="K13" s="2">
        <f t="shared" si="0"/>
        <v>4.1899999789893627</v>
      </c>
      <c r="L13" s="2">
        <f t="shared" si="2"/>
        <v>0</v>
      </c>
      <c r="P13" s="6">
        <v>0.14000000059604639</v>
      </c>
      <c r="Q13" s="5">
        <v>477.01500203087932</v>
      </c>
      <c r="R13" s="7">
        <v>3.5799999795854092</v>
      </c>
      <c r="S13" s="5">
        <v>6959.5199603140354</v>
      </c>
      <c r="T13" s="8">
        <v>0.4699999988079071</v>
      </c>
      <c r="U13" s="5">
        <v>274.2449993044138</v>
      </c>
      <c r="AL13" s="5" t="str">
        <f t="shared" si="3"/>
        <v/>
      </c>
      <c r="AN13" s="5" t="str">
        <f t="shared" si="4"/>
        <v/>
      </c>
      <c r="AP13" s="5" t="str">
        <f t="shared" si="5"/>
        <v/>
      </c>
      <c r="AS13" s="5">
        <f t="shared" si="6"/>
        <v>7710.7799616493285</v>
      </c>
      <c r="AT13" s="11">
        <f t="shared" si="7"/>
        <v>0.48004813727914303</v>
      </c>
      <c r="AU13" s="5">
        <f t="shared" si="8"/>
        <v>480.04813727914302</v>
      </c>
    </row>
    <row r="14" spans="1:57" x14ac:dyDescent="0.25">
      <c r="A14" s="1" t="s">
        <v>81</v>
      </c>
      <c r="B14" s="1" t="s">
        <v>78</v>
      </c>
      <c r="C14" s="1" t="s">
        <v>79</v>
      </c>
      <c r="D14" s="1" t="s">
        <v>146</v>
      </c>
      <c r="E14" s="1" t="s">
        <v>73</v>
      </c>
      <c r="F14" s="1" t="s">
        <v>72</v>
      </c>
      <c r="G14" s="1" t="s">
        <v>63</v>
      </c>
      <c r="H14" s="1" t="s">
        <v>64</v>
      </c>
      <c r="I14" s="2">
        <v>40</v>
      </c>
      <c r="J14" s="2">
        <v>0.04</v>
      </c>
      <c r="K14" s="2">
        <f t="shared" si="0"/>
        <v>2.9999999329447743E-2</v>
      </c>
      <c r="L14" s="2">
        <f t="shared" si="2"/>
        <v>0</v>
      </c>
      <c r="P14" s="6">
        <v>9.9999997764825821E-3</v>
      </c>
      <c r="Q14" s="5">
        <v>34.072499238420278</v>
      </c>
      <c r="R14" s="7">
        <v>1.9999999552965161E-2</v>
      </c>
      <c r="S14" s="5">
        <v>38.879999130964279</v>
      </c>
      <c r="AL14" s="5" t="str">
        <f t="shared" si="3"/>
        <v/>
      </c>
      <c r="AN14" s="5" t="str">
        <f t="shared" si="4"/>
        <v/>
      </c>
      <c r="AP14" s="5" t="str">
        <f t="shared" si="5"/>
        <v/>
      </c>
      <c r="AS14" s="5">
        <f t="shared" si="6"/>
        <v>72.952498369384557</v>
      </c>
      <c r="AT14" s="11">
        <f t="shared" si="7"/>
        <v>4.5417858019893339E-3</v>
      </c>
      <c r="AU14" s="5">
        <f t="shared" si="8"/>
        <v>4.5417858019893336</v>
      </c>
    </row>
    <row r="15" spans="1:57" x14ac:dyDescent="0.25">
      <c r="A15" s="1" t="s">
        <v>85</v>
      </c>
      <c r="B15" s="1" t="s">
        <v>86</v>
      </c>
      <c r="C15" s="1" t="s">
        <v>87</v>
      </c>
      <c r="D15" s="1" t="s">
        <v>141</v>
      </c>
      <c r="E15" s="1" t="s">
        <v>88</v>
      </c>
      <c r="F15" s="1" t="s">
        <v>72</v>
      </c>
      <c r="G15" s="1" t="s">
        <v>63</v>
      </c>
      <c r="H15" s="1" t="s">
        <v>64</v>
      </c>
      <c r="I15" s="2">
        <v>9.81</v>
      </c>
      <c r="J15" s="2">
        <v>5.81</v>
      </c>
      <c r="K15" s="2">
        <f t="shared" si="0"/>
        <v>2.7999999653548007</v>
      </c>
      <c r="L15" s="2">
        <f t="shared" si="2"/>
        <v>3.020000040531158</v>
      </c>
      <c r="N15" s="4">
        <v>9.9999997764825821E-3</v>
      </c>
      <c r="O15" s="5">
        <v>35.606249204138287</v>
      </c>
      <c r="P15" s="6">
        <v>3.9999999105930328E-2</v>
      </c>
      <c r="Q15" s="5">
        <v>136.28999695368111</v>
      </c>
      <c r="R15" s="7">
        <v>9.9999997764825821E-3</v>
      </c>
      <c r="S15" s="5">
        <v>19.43999956548214</v>
      </c>
      <c r="Z15" s="9">
        <v>2.7399999666959052</v>
      </c>
      <c r="AA15" s="5">
        <v>676.59993007041066</v>
      </c>
      <c r="AL15" s="5" t="str">
        <f t="shared" si="3"/>
        <v/>
      </c>
      <c r="AN15" s="5" t="str">
        <f t="shared" si="4"/>
        <v/>
      </c>
      <c r="AP15" s="5" t="str">
        <f t="shared" si="5"/>
        <v/>
      </c>
      <c r="AR15" s="2">
        <v>3.020000040531158</v>
      </c>
      <c r="AS15" s="5">
        <f t="shared" si="6"/>
        <v>867.93617579371221</v>
      </c>
      <c r="AT15" s="11">
        <f t="shared" si="7"/>
        <v>5.4034889666055665E-2</v>
      </c>
      <c r="AU15" s="5">
        <f t="shared" si="8"/>
        <v>54.034889666055662</v>
      </c>
    </row>
    <row r="16" spans="1:57" x14ac:dyDescent="0.25">
      <c r="A16" s="1" t="s">
        <v>85</v>
      </c>
      <c r="B16" s="1" t="s">
        <v>86</v>
      </c>
      <c r="C16" s="1" t="s">
        <v>87</v>
      </c>
      <c r="D16" s="1" t="s">
        <v>141</v>
      </c>
      <c r="E16" s="1" t="s">
        <v>83</v>
      </c>
      <c r="F16" s="1" t="s">
        <v>72</v>
      </c>
      <c r="G16" s="1" t="s">
        <v>63</v>
      </c>
      <c r="H16" s="1" t="s">
        <v>64</v>
      </c>
      <c r="I16" s="2">
        <v>9.81</v>
      </c>
      <c r="J16" s="2">
        <v>3.62</v>
      </c>
      <c r="K16" s="2">
        <f t="shared" si="0"/>
        <v>2.1799999885261063</v>
      </c>
      <c r="L16" s="2">
        <f t="shared" si="2"/>
        <v>1.429999947547913</v>
      </c>
      <c r="P16" s="6">
        <v>1.9999999552965161E-2</v>
      </c>
      <c r="Q16" s="5">
        <v>68.144998476840556</v>
      </c>
      <c r="Z16" s="9">
        <v>2.1599999889731412</v>
      </c>
      <c r="AA16" s="5">
        <v>539.66274727853022</v>
      </c>
      <c r="AL16" s="5" t="str">
        <f t="shared" si="3"/>
        <v/>
      </c>
      <c r="AN16" s="5" t="str">
        <f t="shared" si="4"/>
        <v/>
      </c>
      <c r="AP16" s="5" t="str">
        <f t="shared" si="5"/>
        <v/>
      </c>
      <c r="AR16" s="2">
        <v>1.429999947547913</v>
      </c>
      <c r="AS16" s="5">
        <f t="shared" si="6"/>
        <v>607.80774575537077</v>
      </c>
      <c r="AT16" s="11">
        <f t="shared" si="7"/>
        <v>3.7840137784361037E-2</v>
      </c>
      <c r="AU16" s="5">
        <f t="shared" si="8"/>
        <v>37.840137784361033</v>
      </c>
    </row>
    <row r="17" spans="1:47" x14ac:dyDescent="0.25">
      <c r="A17" s="1" t="s">
        <v>89</v>
      </c>
      <c r="B17" s="1" t="s">
        <v>78</v>
      </c>
      <c r="C17" s="1" t="s">
        <v>79</v>
      </c>
      <c r="D17" s="1" t="s">
        <v>146</v>
      </c>
      <c r="E17" s="1" t="s">
        <v>88</v>
      </c>
      <c r="F17" s="1" t="s">
        <v>72</v>
      </c>
      <c r="G17" s="1" t="s">
        <v>63</v>
      </c>
      <c r="H17" s="1" t="s">
        <v>64</v>
      </c>
      <c r="I17" s="2">
        <v>150.19</v>
      </c>
      <c r="J17" s="2">
        <v>31.72</v>
      </c>
      <c r="K17" s="2">
        <f t="shared" si="0"/>
        <v>31.710000162944201</v>
      </c>
      <c r="L17" s="2">
        <f t="shared" si="2"/>
        <v>0</v>
      </c>
      <c r="N17" s="4">
        <v>7.3700001332908869</v>
      </c>
      <c r="O17" s="5">
        <v>26248.927974439692</v>
      </c>
      <c r="P17" s="6">
        <v>24.280000030994419</v>
      </c>
      <c r="Q17" s="5">
        <v>83636.630152992904</v>
      </c>
      <c r="R17" s="7">
        <v>5.9999998658895493E-2</v>
      </c>
      <c r="S17" s="5">
        <v>116.63999739289279</v>
      </c>
      <c r="AL17" s="5" t="str">
        <f t="shared" si="3"/>
        <v/>
      </c>
      <c r="AN17" s="5" t="str">
        <f t="shared" si="4"/>
        <v/>
      </c>
      <c r="AP17" s="5" t="str">
        <f t="shared" si="5"/>
        <v/>
      </c>
      <c r="AS17" s="5">
        <f t="shared" si="6"/>
        <v>110002.19812482549</v>
      </c>
      <c r="AT17" s="11">
        <f t="shared" si="7"/>
        <v>6.8483798745488382</v>
      </c>
      <c r="AU17" s="5">
        <f t="shared" si="8"/>
        <v>6848.3798745488375</v>
      </c>
    </row>
    <row r="18" spans="1:47" x14ac:dyDescent="0.25">
      <c r="A18" s="1" t="s">
        <v>89</v>
      </c>
      <c r="B18" s="1" t="s">
        <v>78</v>
      </c>
      <c r="C18" s="1" t="s">
        <v>79</v>
      </c>
      <c r="D18" s="1" t="s">
        <v>146</v>
      </c>
      <c r="E18" s="1" t="s">
        <v>90</v>
      </c>
      <c r="F18" s="1" t="s">
        <v>72</v>
      </c>
      <c r="G18" s="1" t="s">
        <v>63</v>
      </c>
      <c r="H18" s="1" t="s">
        <v>64</v>
      </c>
      <c r="I18" s="2">
        <v>150.19</v>
      </c>
      <c r="J18" s="2">
        <v>38.36</v>
      </c>
      <c r="K18" s="2">
        <f t="shared" si="0"/>
        <v>22.749999523162838</v>
      </c>
      <c r="L18" s="2">
        <f t="shared" si="2"/>
        <v>0</v>
      </c>
      <c r="P18" s="6">
        <v>22.749999523162838</v>
      </c>
      <c r="Q18" s="5">
        <v>86447.609365344048</v>
      </c>
      <c r="AL18" s="5" t="str">
        <f t="shared" si="3"/>
        <v/>
      </c>
      <c r="AN18" s="5" t="str">
        <f t="shared" si="4"/>
        <v/>
      </c>
      <c r="AP18" s="5" t="str">
        <f t="shared" si="5"/>
        <v/>
      </c>
      <c r="AS18" s="5">
        <f t="shared" si="6"/>
        <v>86447.609365344048</v>
      </c>
      <c r="AT18" s="11">
        <f t="shared" si="7"/>
        <v>5.3819476180710275</v>
      </c>
      <c r="AU18" s="5">
        <f t="shared" si="8"/>
        <v>5381.947618071028</v>
      </c>
    </row>
    <row r="19" spans="1:47" x14ac:dyDescent="0.25">
      <c r="A19" s="1" t="s">
        <v>89</v>
      </c>
      <c r="B19" s="1" t="s">
        <v>78</v>
      </c>
      <c r="C19" s="1" t="s">
        <v>79</v>
      </c>
      <c r="D19" s="1" t="s">
        <v>146</v>
      </c>
      <c r="E19" s="1" t="s">
        <v>71</v>
      </c>
      <c r="F19" s="1" t="s">
        <v>72</v>
      </c>
      <c r="G19" s="1" t="s">
        <v>63</v>
      </c>
      <c r="H19" s="1" t="s">
        <v>64</v>
      </c>
      <c r="I19" s="2">
        <v>150.19</v>
      </c>
      <c r="J19" s="2">
        <v>0.09</v>
      </c>
      <c r="K19" s="2">
        <f t="shared" si="0"/>
        <v>5.000000074505806E-2</v>
      </c>
      <c r="L19" s="2">
        <f t="shared" si="2"/>
        <v>0</v>
      </c>
      <c r="P19" s="6">
        <v>5.000000074505806E-2</v>
      </c>
      <c r="Q19" s="5">
        <v>170.3625025385991</v>
      </c>
      <c r="AL19" s="5" t="str">
        <f t="shared" si="3"/>
        <v/>
      </c>
      <c r="AN19" s="5" t="str">
        <f t="shared" si="4"/>
        <v/>
      </c>
      <c r="AP19" s="5" t="str">
        <f t="shared" si="5"/>
        <v/>
      </c>
      <c r="AS19" s="5">
        <f t="shared" si="6"/>
        <v>170.3625025385991</v>
      </c>
      <c r="AT19" s="11">
        <f t="shared" si="7"/>
        <v>1.0606216545229316E-2</v>
      </c>
      <c r="AU19" s="5">
        <f t="shared" si="8"/>
        <v>10.606216545229318</v>
      </c>
    </row>
    <row r="20" spans="1:47" x14ac:dyDescent="0.25">
      <c r="A20" s="1" t="s">
        <v>89</v>
      </c>
      <c r="B20" s="1" t="s">
        <v>78</v>
      </c>
      <c r="C20" s="1" t="s">
        <v>79</v>
      </c>
      <c r="D20" s="1" t="s">
        <v>146</v>
      </c>
      <c r="E20" s="1" t="s">
        <v>82</v>
      </c>
      <c r="F20" s="1" t="s">
        <v>72</v>
      </c>
      <c r="G20" s="1" t="s">
        <v>63</v>
      </c>
      <c r="H20" s="1" t="s">
        <v>64</v>
      </c>
      <c r="I20" s="2">
        <v>150.19</v>
      </c>
      <c r="J20" s="2">
        <v>39.630000000000003</v>
      </c>
      <c r="K20" s="2">
        <f t="shared" si="0"/>
        <v>34.349999666213989</v>
      </c>
      <c r="L20" s="2">
        <f t="shared" si="2"/>
        <v>0</v>
      </c>
      <c r="N20" s="4">
        <v>5.7800002098083496</v>
      </c>
      <c r="O20" s="5">
        <v>24696.495896458629</v>
      </c>
      <c r="P20" s="6">
        <v>21.509999632835392</v>
      </c>
      <c r="Q20" s="5">
        <v>73289.946248978376</v>
      </c>
      <c r="R20" s="7">
        <v>6.1599998474121094</v>
      </c>
      <c r="S20" s="5">
        <v>11975.039703369141</v>
      </c>
      <c r="T20" s="8">
        <v>0.89999997615814209</v>
      </c>
      <c r="U20" s="5">
        <v>525.14998608827591</v>
      </c>
      <c r="AL20" s="5" t="str">
        <f t="shared" si="3"/>
        <v/>
      </c>
      <c r="AN20" s="5" t="str">
        <f t="shared" si="4"/>
        <v/>
      </c>
      <c r="AP20" s="5" t="str">
        <f t="shared" si="5"/>
        <v/>
      </c>
      <c r="AS20" s="5">
        <f t="shared" si="6"/>
        <v>110486.63183489442</v>
      </c>
      <c r="AT20" s="11">
        <f t="shared" si="7"/>
        <v>6.878539145246541</v>
      </c>
      <c r="AU20" s="5">
        <f t="shared" si="8"/>
        <v>6878.539145246541</v>
      </c>
    </row>
    <row r="21" spans="1:47" x14ac:dyDescent="0.25">
      <c r="A21" s="1" t="s">
        <v>89</v>
      </c>
      <c r="B21" s="1" t="s">
        <v>78</v>
      </c>
      <c r="C21" s="1" t="s">
        <v>79</v>
      </c>
      <c r="D21" s="1" t="s">
        <v>146</v>
      </c>
      <c r="E21" s="1" t="s">
        <v>83</v>
      </c>
      <c r="F21" s="1" t="s">
        <v>72</v>
      </c>
      <c r="G21" s="1" t="s">
        <v>63</v>
      </c>
      <c r="H21" s="1" t="s">
        <v>64</v>
      </c>
      <c r="I21" s="2">
        <v>150.19</v>
      </c>
      <c r="J21" s="2">
        <v>35.01</v>
      </c>
      <c r="K21" s="2">
        <f t="shared" si="0"/>
        <v>34.979999195784323</v>
      </c>
      <c r="L21" s="2">
        <f t="shared" si="2"/>
        <v>9.9999997764825821E-3</v>
      </c>
      <c r="N21" s="4">
        <v>0.43999999761581421</v>
      </c>
      <c r="O21" s="5">
        <v>1880.0099898129699</v>
      </c>
      <c r="P21" s="6">
        <v>34.339999198913567</v>
      </c>
      <c r="Q21" s="5">
        <v>119503.6123246551</v>
      </c>
      <c r="R21" s="7">
        <v>0.1799999997019768</v>
      </c>
      <c r="S21" s="5">
        <v>382.31999990344048</v>
      </c>
      <c r="Z21" s="9">
        <v>1.9999999552965161E-2</v>
      </c>
      <c r="AA21" s="5">
        <v>5.5591248757438736</v>
      </c>
      <c r="AL21" s="5" t="str">
        <f t="shared" si="3"/>
        <v/>
      </c>
      <c r="AN21" s="5" t="str">
        <f t="shared" si="4"/>
        <v/>
      </c>
      <c r="AP21" s="5" t="str">
        <f t="shared" si="5"/>
        <v/>
      </c>
      <c r="AR21" s="2">
        <v>9.9999997764825821E-3</v>
      </c>
      <c r="AS21" s="5">
        <f t="shared" si="6"/>
        <v>121771.50143924725</v>
      </c>
      <c r="AT21" s="11">
        <f t="shared" si="7"/>
        <v>7.5810985049937036</v>
      </c>
      <c r="AU21" s="5">
        <f t="shared" si="8"/>
        <v>7581.0985049937035</v>
      </c>
    </row>
    <row r="22" spans="1:47" x14ac:dyDescent="0.25">
      <c r="A22" s="1" t="s">
        <v>91</v>
      </c>
      <c r="B22" s="1" t="s">
        <v>92</v>
      </c>
      <c r="C22" s="1" t="s">
        <v>93</v>
      </c>
      <c r="D22" s="1" t="s">
        <v>147</v>
      </c>
      <c r="E22" s="1" t="s">
        <v>94</v>
      </c>
      <c r="F22" s="1" t="s">
        <v>95</v>
      </c>
      <c r="G22" s="1" t="s">
        <v>63</v>
      </c>
      <c r="H22" s="1" t="s">
        <v>64</v>
      </c>
      <c r="I22" s="2">
        <v>40</v>
      </c>
      <c r="J22" s="2">
        <v>0.06</v>
      </c>
      <c r="K22" s="2">
        <f t="shared" si="0"/>
        <v>5.9999998658895499E-2</v>
      </c>
      <c r="L22" s="2">
        <f t="shared" si="2"/>
        <v>0</v>
      </c>
      <c r="P22" s="6">
        <v>2.999999932944775E-2</v>
      </c>
      <c r="Q22" s="5">
        <v>102.21749771526081</v>
      </c>
      <c r="R22" s="7">
        <v>2.999999932944775E-2</v>
      </c>
      <c r="S22" s="5">
        <v>58.319998696446419</v>
      </c>
      <c r="AL22" s="5" t="str">
        <f t="shared" si="3"/>
        <v/>
      </c>
      <c r="AN22" s="5" t="str">
        <f t="shared" si="4"/>
        <v/>
      </c>
      <c r="AP22" s="5" t="str">
        <f t="shared" si="5"/>
        <v/>
      </c>
      <c r="AS22" s="5">
        <f t="shared" si="6"/>
        <v>160.53749641170722</v>
      </c>
      <c r="AT22" s="11">
        <f t="shared" si="7"/>
        <v>9.9945435480190883E-3</v>
      </c>
      <c r="AU22" s="5">
        <f t="shared" si="8"/>
        <v>9.9945435480190881</v>
      </c>
    </row>
    <row r="23" spans="1:47" x14ac:dyDescent="0.25">
      <c r="A23" s="1" t="s">
        <v>91</v>
      </c>
      <c r="B23" s="1" t="s">
        <v>92</v>
      </c>
      <c r="C23" s="1" t="s">
        <v>93</v>
      </c>
      <c r="D23" s="1" t="s">
        <v>147</v>
      </c>
      <c r="E23" s="1" t="s">
        <v>96</v>
      </c>
      <c r="F23" s="1" t="s">
        <v>95</v>
      </c>
      <c r="G23" s="1" t="s">
        <v>63</v>
      </c>
      <c r="H23" s="1" t="s">
        <v>64</v>
      </c>
      <c r="I23" s="2">
        <v>40</v>
      </c>
      <c r="J23" s="2">
        <v>38.54</v>
      </c>
      <c r="K23" s="2">
        <f t="shared" si="0"/>
        <v>6.0299999713897705</v>
      </c>
      <c r="L23" s="2">
        <f t="shared" si="2"/>
        <v>0</v>
      </c>
      <c r="P23" s="6">
        <v>4.0799999237060547</v>
      </c>
      <c r="Q23" s="5">
        <v>13901.579740047449</v>
      </c>
      <c r="R23" s="7">
        <v>1.950000047683716</v>
      </c>
      <c r="S23" s="5">
        <v>3790.800092697144</v>
      </c>
      <c r="AL23" s="5" t="str">
        <f t="shared" si="3"/>
        <v/>
      </c>
      <c r="AN23" s="5" t="str">
        <f t="shared" si="4"/>
        <v/>
      </c>
      <c r="AP23" s="5" t="str">
        <f t="shared" si="5"/>
        <v/>
      </c>
      <c r="AS23" s="5">
        <f t="shared" si="6"/>
        <v>17692.379832744595</v>
      </c>
      <c r="AT23" s="11">
        <f t="shared" si="7"/>
        <v>1.1014701528232214</v>
      </c>
      <c r="AU23" s="5">
        <f t="shared" si="8"/>
        <v>1101.4701528232213</v>
      </c>
    </row>
    <row r="24" spans="1:47" x14ac:dyDescent="0.25">
      <c r="A24" s="1" t="s">
        <v>97</v>
      </c>
      <c r="B24" s="1" t="s">
        <v>98</v>
      </c>
      <c r="C24" s="1" t="s">
        <v>99</v>
      </c>
      <c r="D24" s="1" t="s">
        <v>142</v>
      </c>
      <c r="E24" s="1" t="s">
        <v>90</v>
      </c>
      <c r="F24" s="1" t="s">
        <v>95</v>
      </c>
      <c r="G24" s="1" t="s">
        <v>63</v>
      </c>
      <c r="H24" s="1" t="s">
        <v>64</v>
      </c>
      <c r="I24" s="2">
        <v>40</v>
      </c>
      <c r="J24" s="2">
        <v>37.69</v>
      </c>
      <c r="K24" s="2">
        <f t="shared" si="0"/>
        <v>21.15999960899353</v>
      </c>
      <c r="L24" s="2">
        <f t="shared" si="2"/>
        <v>8.9999999850988388E-2</v>
      </c>
      <c r="P24" s="6">
        <v>12.359999820590019</v>
      </c>
      <c r="Q24" s="5">
        <v>46809.935602488003</v>
      </c>
      <c r="R24" s="7">
        <v>7.1399998217821121</v>
      </c>
      <c r="S24" s="5">
        <v>15921.35959947109</v>
      </c>
      <c r="T24" s="8">
        <v>1.6599999666213989</v>
      </c>
      <c r="U24" s="5">
        <v>968.60998052358627</v>
      </c>
      <c r="AL24" s="5" t="str">
        <f t="shared" si="3"/>
        <v/>
      </c>
      <c r="AN24" s="5" t="str">
        <f t="shared" si="4"/>
        <v/>
      </c>
      <c r="AP24" s="5" t="str">
        <f t="shared" si="5"/>
        <v/>
      </c>
      <c r="AR24" s="2">
        <v>8.9999999850988388E-2</v>
      </c>
      <c r="AS24" s="5">
        <f t="shared" si="6"/>
        <v>63699.905182482682</v>
      </c>
      <c r="AT24" s="11">
        <f t="shared" si="7"/>
        <v>3.9657493768202428</v>
      </c>
      <c r="AU24" s="5">
        <f t="shared" si="8"/>
        <v>3965.7493768202426</v>
      </c>
    </row>
    <row r="25" spans="1:47" x14ac:dyDescent="0.25">
      <c r="A25" s="1" t="s">
        <v>97</v>
      </c>
      <c r="B25" s="1" t="s">
        <v>98</v>
      </c>
      <c r="C25" s="1" t="s">
        <v>99</v>
      </c>
      <c r="D25" s="1" t="s">
        <v>142</v>
      </c>
      <c r="E25" s="1" t="s">
        <v>100</v>
      </c>
      <c r="F25" s="1" t="s">
        <v>95</v>
      </c>
      <c r="G25" s="1" t="s">
        <v>63</v>
      </c>
      <c r="H25" s="1" t="s">
        <v>64</v>
      </c>
      <c r="I25" s="2">
        <v>40</v>
      </c>
      <c r="J25" s="2">
        <v>0.08</v>
      </c>
      <c r="K25" s="2">
        <f t="shared" si="0"/>
        <v>5.9999998658895493E-2</v>
      </c>
      <c r="L25" s="2">
        <f t="shared" si="2"/>
        <v>0</v>
      </c>
      <c r="P25" s="6">
        <v>9.9999997764825821E-3</v>
      </c>
      <c r="Q25" s="5">
        <v>28.393749365350232</v>
      </c>
      <c r="R25" s="7">
        <v>9.9999997764825821E-3</v>
      </c>
      <c r="S25" s="5">
        <v>16.199999637901779</v>
      </c>
      <c r="T25" s="8">
        <v>3.9999999105930328E-2</v>
      </c>
      <c r="U25" s="5">
        <v>23.33999947831035</v>
      </c>
      <c r="AL25" s="5" t="str">
        <f t="shared" si="3"/>
        <v/>
      </c>
      <c r="AN25" s="5" t="str">
        <f t="shared" si="4"/>
        <v/>
      </c>
      <c r="AP25" s="5" t="str">
        <f t="shared" si="5"/>
        <v/>
      </c>
      <c r="AS25" s="5">
        <f t="shared" si="6"/>
        <v>67.933748481562361</v>
      </c>
      <c r="AT25" s="11">
        <f t="shared" si="7"/>
        <v>4.2293347208922638E-3</v>
      </c>
      <c r="AU25" s="5">
        <f t="shared" si="8"/>
        <v>4.2293347208922638</v>
      </c>
    </row>
    <row r="26" spans="1:47" x14ac:dyDescent="0.25">
      <c r="A26" s="1" t="s">
        <v>101</v>
      </c>
      <c r="B26" s="1" t="s">
        <v>102</v>
      </c>
      <c r="C26" s="1" t="s">
        <v>103</v>
      </c>
      <c r="D26" s="1" t="s">
        <v>146</v>
      </c>
      <c r="E26" s="1" t="s">
        <v>100</v>
      </c>
      <c r="F26" s="1" t="s">
        <v>95</v>
      </c>
      <c r="G26" s="1" t="s">
        <v>63</v>
      </c>
      <c r="H26" s="1" t="s">
        <v>64</v>
      </c>
      <c r="I26" s="2">
        <v>80</v>
      </c>
      <c r="J26" s="2">
        <v>37.880000000000003</v>
      </c>
      <c r="K26" s="2">
        <f t="shared" si="0"/>
        <v>37.860001191496849</v>
      </c>
      <c r="L26" s="2">
        <f t="shared" si="2"/>
        <v>0</v>
      </c>
      <c r="N26" s="4">
        <v>0.239999994635582</v>
      </c>
      <c r="O26" s="5">
        <v>854.54998089931905</v>
      </c>
      <c r="P26" s="6">
        <v>2.7900000810623169</v>
      </c>
      <c r="Q26" s="5">
        <v>8472.6952464133501</v>
      </c>
      <c r="R26" s="7">
        <v>20.23000073432922</v>
      </c>
      <c r="S26" s="5">
        <v>38857.321412086487</v>
      </c>
      <c r="T26" s="8">
        <v>14.60000038146973</v>
      </c>
      <c r="U26" s="5">
        <v>8519.1002225875854</v>
      </c>
      <c r="AL26" s="5" t="str">
        <f t="shared" si="3"/>
        <v/>
      </c>
      <c r="AN26" s="5" t="str">
        <f t="shared" si="4"/>
        <v/>
      </c>
      <c r="AP26" s="5" t="str">
        <f t="shared" si="5"/>
        <v/>
      </c>
      <c r="AS26" s="5">
        <f t="shared" si="6"/>
        <v>56703.666861986741</v>
      </c>
      <c r="AT26" s="11">
        <f t="shared" si="7"/>
        <v>3.5301862832785815</v>
      </c>
      <c r="AU26" s="5">
        <f t="shared" si="8"/>
        <v>3530.1862832785814</v>
      </c>
    </row>
    <row r="27" spans="1:47" x14ac:dyDescent="0.25">
      <c r="A27" s="1" t="s">
        <v>101</v>
      </c>
      <c r="B27" s="1" t="s">
        <v>102</v>
      </c>
      <c r="C27" s="1" t="s">
        <v>103</v>
      </c>
      <c r="D27" s="1" t="s">
        <v>146</v>
      </c>
      <c r="E27" s="1" t="s">
        <v>104</v>
      </c>
      <c r="F27" s="1" t="s">
        <v>95</v>
      </c>
      <c r="G27" s="1" t="s">
        <v>63</v>
      </c>
      <c r="H27" s="1" t="s">
        <v>64</v>
      </c>
      <c r="I27" s="2">
        <v>80</v>
      </c>
      <c r="J27" s="2">
        <v>0.08</v>
      </c>
      <c r="K27" s="2">
        <f t="shared" si="0"/>
        <v>8.9999999850988388E-2</v>
      </c>
      <c r="L27" s="2">
        <f t="shared" si="2"/>
        <v>0</v>
      </c>
      <c r="N27" s="4">
        <v>9.9999997764825821E-3</v>
      </c>
      <c r="O27" s="5">
        <v>35.606249204138287</v>
      </c>
      <c r="P27" s="6">
        <v>2.999999932944775E-2</v>
      </c>
      <c r="Q27" s="5">
        <v>96.538747842190787</v>
      </c>
      <c r="R27" s="7">
        <v>5.000000074505806E-2</v>
      </c>
      <c r="S27" s="5">
        <v>97.200001448392868</v>
      </c>
      <c r="AL27" s="5" t="str">
        <f t="shared" si="3"/>
        <v/>
      </c>
      <c r="AN27" s="5" t="str">
        <f t="shared" si="4"/>
        <v/>
      </c>
      <c r="AP27" s="5" t="str">
        <f t="shared" si="5"/>
        <v/>
      </c>
      <c r="AS27" s="5">
        <f t="shared" si="6"/>
        <v>229.34499849472195</v>
      </c>
      <c r="AT27" s="11">
        <f t="shared" si="7"/>
        <v>1.4278275332620121E-2</v>
      </c>
      <c r="AU27" s="5">
        <f t="shared" si="8"/>
        <v>14.278275332620121</v>
      </c>
    </row>
    <row r="28" spans="1:47" x14ac:dyDescent="0.25">
      <c r="A28" s="1" t="s">
        <v>101</v>
      </c>
      <c r="B28" s="1" t="s">
        <v>102</v>
      </c>
      <c r="C28" s="1" t="s">
        <v>103</v>
      </c>
      <c r="D28" s="1" t="s">
        <v>146</v>
      </c>
      <c r="E28" s="1" t="s">
        <v>94</v>
      </c>
      <c r="F28" s="1" t="s">
        <v>95</v>
      </c>
      <c r="G28" s="1" t="s">
        <v>63</v>
      </c>
      <c r="H28" s="1" t="s">
        <v>64</v>
      </c>
      <c r="I28" s="2">
        <v>80</v>
      </c>
      <c r="J28" s="2">
        <v>0.09</v>
      </c>
      <c r="K28" s="2">
        <f t="shared" si="0"/>
        <v>7.9999998211860657E-2</v>
      </c>
      <c r="L28" s="2">
        <f t="shared" si="2"/>
        <v>0</v>
      </c>
      <c r="R28" s="7">
        <v>7.9999998211860657E-2</v>
      </c>
      <c r="S28" s="5">
        <v>155.51999652385709</v>
      </c>
      <c r="AL28" s="5" t="str">
        <f t="shared" si="3"/>
        <v/>
      </c>
      <c r="AN28" s="5" t="str">
        <f t="shared" si="4"/>
        <v/>
      </c>
      <c r="AP28" s="5" t="str">
        <f t="shared" si="5"/>
        <v/>
      </c>
      <c r="AS28" s="5">
        <f t="shared" si="6"/>
        <v>155.51999652385709</v>
      </c>
      <c r="AT28" s="11">
        <f t="shared" si="7"/>
        <v>9.682170287863761E-3</v>
      </c>
      <c r="AU28" s="5">
        <f t="shared" si="8"/>
        <v>9.6821702878637605</v>
      </c>
    </row>
    <row r="29" spans="1:47" x14ac:dyDescent="0.25">
      <c r="A29" s="1" t="s">
        <v>101</v>
      </c>
      <c r="B29" s="1" t="s">
        <v>102</v>
      </c>
      <c r="C29" s="1" t="s">
        <v>103</v>
      </c>
      <c r="D29" s="1" t="s">
        <v>146</v>
      </c>
      <c r="E29" s="1" t="s">
        <v>71</v>
      </c>
      <c r="F29" s="1" t="s">
        <v>95</v>
      </c>
      <c r="G29" s="1" t="s">
        <v>63</v>
      </c>
      <c r="H29" s="1" t="s">
        <v>64</v>
      </c>
      <c r="I29" s="2">
        <v>80</v>
      </c>
      <c r="J29" s="2">
        <v>39.75</v>
      </c>
      <c r="K29" s="2">
        <f t="shared" si="0"/>
        <v>22.87999963760376</v>
      </c>
      <c r="L29" s="2">
        <f t="shared" si="2"/>
        <v>0</v>
      </c>
      <c r="R29" s="7">
        <v>17.909999847412109</v>
      </c>
      <c r="S29" s="5">
        <v>34817.039703369141</v>
      </c>
      <c r="T29" s="8">
        <v>4.9699997901916504</v>
      </c>
      <c r="U29" s="5">
        <v>2899.994877576828</v>
      </c>
      <c r="AL29" s="5" t="str">
        <f t="shared" si="3"/>
        <v/>
      </c>
      <c r="AN29" s="5" t="str">
        <f t="shared" si="4"/>
        <v/>
      </c>
      <c r="AP29" s="5" t="str">
        <f t="shared" si="5"/>
        <v/>
      </c>
      <c r="AS29" s="5">
        <f t="shared" si="6"/>
        <v>37717.034580945969</v>
      </c>
      <c r="AT29" s="11">
        <f t="shared" si="7"/>
        <v>2.3481401731509508</v>
      </c>
      <c r="AU29" s="5">
        <f t="shared" si="8"/>
        <v>2348.1401731509509</v>
      </c>
    </row>
    <row r="30" spans="1:47" x14ac:dyDescent="0.25">
      <c r="A30" s="1" t="s">
        <v>105</v>
      </c>
      <c r="B30" s="1" t="s">
        <v>106</v>
      </c>
      <c r="C30" s="1" t="s">
        <v>107</v>
      </c>
      <c r="D30" s="1" t="s">
        <v>141</v>
      </c>
      <c r="E30" s="1" t="s">
        <v>104</v>
      </c>
      <c r="F30" s="1" t="s">
        <v>95</v>
      </c>
      <c r="G30" s="1" t="s">
        <v>63</v>
      </c>
      <c r="H30" s="1" t="s">
        <v>64</v>
      </c>
      <c r="I30" s="2">
        <v>80</v>
      </c>
      <c r="J30" s="2">
        <v>37.049999999999997</v>
      </c>
      <c r="K30" s="2">
        <f t="shared" si="0"/>
        <v>37.029999673366547</v>
      </c>
      <c r="L30" s="2">
        <f t="shared" si="2"/>
        <v>0</v>
      </c>
      <c r="N30" s="4">
        <v>10.819999694824221</v>
      </c>
      <c r="O30" s="5">
        <v>38525.961413383477</v>
      </c>
      <c r="P30" s="6">
        <v>14.24000024795532</v>
      </c>
      <c r="Q30" s="5">
        <v>47196.092138171203</v>
      </c>
      <c r="R30" s="7">
        <v>11.969999730587009</v>
      </c>
      <c r="S30" s="5">
        <v>23269.679476261139</v>
      </c>
      <c r="AL30" s="5" t="str">
        <f t="shared" si="3"/>
        <v/>
      </c>
      <c r="AN30" s="5" t="str">
        <f t="shared" si="4"/>
        <v/>
      </c>
      <c r="AP30" s="5" t="str">
        <f t="shared" si="5"/>
        <v/>
      </c>
      <c r="AS30" s="5">
        <f t="shared" si="6"/>
        <v>108991.73302781582</v>
      </c>
      <c r="AT30" s="11">
        <f t="shared" si="7"/>
        <v>6.785471596784765</v>
      </c>
      <c r="AU30" s="5">
        <f t="shared" si="8"/>
        <v>6785.4715967847642</v>
      </c>
    </row>
    <row r="31" spans="1:47" x14ac:dyDescent="0.25">
      <c r="A31" s="1" t="s">
        <v>105</v>
      </c>
      <c r="B31" s="1" t="s">
        <v>106</v>
      </c>
      <c r="C31" s="1" t="s">
        <v>107</v>
      </c>
      <c r="D31" s="1" t="s">
        <v>141</v>
      </c>
      <c r="E31" s="1" t="s">
        <v>94</v>
      </c>
      <c r="F31" s="1" t="s">
        <v>95</v>
      </c>
      <c r="G31" s="1" t="s">
        <v>63</v>
      </c>
      <c r="H31" s="1" t="s">
        <v>64</v>
      </c>
      <c r="I31" s="2">
        <v>80</v>
      </c>
      <c r="J31" s="2">
        <v>38.200000000000003</v>
      </c>
      <c r="K31" s="2">
        <f t="shared" si="0"/>
        <v>37.990000575780869</v>
      </c>
      <c r="L31" s="2">
        <f t="shared" si="2"/>
        <v>0</v>
      </c>
      <c r="P31" s="6">
        <v>12.89000019431114</v>
      </c>
      <c r="Q31" s="5">
        <v>43970.561914097518</v>
      </c>
      <c r="R31" s="7">
        <v>25.10000038146973</v>
      </c>
      <c r="S31" s="5">
        <v>48794.400741577148</v>
      </c>
      <c r="AL31" s="5" t="str">
        <f t="shared" si="3"/>
        <v/>
      </c>
      <c r="AN31" s="5" t="str">
        <f t="shared" si="4"/>
        <v/>
      </c>
      <c r="AP31" s="5" t="str">
        <f t="shared" si="5"/>
        <v/>
      </c>
      <c r="AS31" s="5">
        <f t="shared" si="6"/>
        <v>92764.962655674666</v>
      </c>
      <c r="AT31" s="11">
        <f t="shared" si="7"/>
        <v>5.775245532761982</v>
      </c>
      <c r="AU31" s="5">
        <f t="shared" si="8"/>
        <v>5775.2455327619818</v>
      </c>
    </row>
    <row r="32" spans="1:47" x14ac:dyDescent="0.25">
      <c r="A32" s="1" t="s">
        <v>108</v>
      </c>
      <c r="B32" s="1" t="s">
        <v>109</v>
      </c>
      <c r="C32" s="1" t="s">
        <v>110</v>
      </c>
      <c r="D32" s="1" t="s">
        <v>141</v>
      </c>
      <c r="E32" s="1" t="s">
        <v>88</v>
      </c>
      <c r="F32" s="1" t="s">
        <v>95</v>
      </c>
      <c r="G32" s="1" t="s">
        <v>63</v>
      </c>
      <c r="H32" s="1" t="s">
        <v>64</v>
      </c>
      <c r="I32" s="2">
        <v>80</v>
      </c>
      <c r="J32" s="2">
        <v>35.979999999999997</v>
      </c>
      <c r="K32" s="2">
        <f t="shared" si="0"/>
        <v>21.389999657869339</v>
      </c>
      <c r="L32" s="2">
        <f t="shared" si="2"/>
        <v>0.63000002317130566</v>
      </c>
      <c r="P32" s="6">
        <v>2.7299999296665192</v>
      </c>
      <c r="Q32" s="5">
        <v>8217.1510462351143</v>
      </c>
      <c r="R32" s="7">
        <v>15.80999982357025</v>
      </c>
      <c r="S32" s="5">
        <v>26007.479723453522</v>
      </c>
      <c r="Z32" s="9">
        <v>2.8499999046325679</v>
      </c>
      <c r="AA32" s="5">
        <v>553.96873146295547</v>
      </c>
      <c r="AL32" s="5" t="str">
        <f t="shared" si="3"/>
        <v/>
      </c>
      <c r="AN32" s="5" t="str">
        <f t="shared" si="4"/>
        <v/>
      </c>
      <c r="AP32" s="5" t="str">
        <f t="shared" si="5"/>
        <v/>
      </c>
      <c r="AR32" s="2">
        <v>0.63000002317130566</v>
      </c>
      <c r="AS32" s="5">
        <f t="shared" si="6"/>
        <v>34778.599501151592</v>
      </c>
      <c r="AT32" s="11">
        <f t="shared" si="7"/>
        <v>2.1652027409343977</v>
      </c>
      <c r="AU32" s="5">
        <f t="shared" si="8"/>
        <v>2165.2027409343978</v>
      </c>
    </row>
    <row r="33" spans="1:47" x14ac:dyDescent="0.25">
      <c r="A33" s="1" t="s">
        <v>108</v>
      </c>
      <c r="B33" s="1" t="s">
        <v>109</v>
      </c>
      <c r="C33" s="1" t="s">
        <v>110</v>
      </c>
      <c r="D33" s="1" t="s">
        <v>141</v>
      </c>
      <c r="E33" s="1" t="s">
        <v>90</v>
      </c>
      <c r="F33" s="1" t="s">
        <v>95</v>
      </c>
      <c r="G33" s="1" t="s">
        <v>63</v>
      </c>
      <c r="H33" s="1" t="s">
        <v>64</v>
      </c>
      <c r="I33" s="2">
        <v>80</v>
      </c>
      <c r="J33" s="2">
        <v>0.08</v>
      </c>
      <c r="K33" s="2">
        <f t="shared" si="0"/>
        <v>2.9999999329447743E-2</v>
      </c>
      <c r="L33" s="2">
        <f t="shared" si="2"/>
        <v>1.9999999552965161E-2</v>
      </c>
      <c r="P33" s="6">
        <v>1.9999999552965161E-2</v>
      </c>
      <c r="Q33" s="5">
        <v>68.144998476840556</v>
      </c>
      <c r="R33" s="7">
        <v>9.9999997764825821E-3</v>
      </c>
      <c r="S33" s="5">
        <v>22.6799994930625</v>
      </c>
      <c r="AL33" s="5" t="str">
        <f t="shared" si="3"/>
        <v/>
      </c>
      <c r="AN33" s="5" t="str">
        <f t="shared" si="4"/>
        <v/>
      </c>
      <c r="AP33" s="5" t="str">
        <f t="shared" si="5"/>
        <v/>
      </c>
      <c r="AR33" s="2">
        <v>1.9999999552965161E-2</v>
      </c>
      <c r="AS33" s="5">
        <f t="shared" si="6"/>
        <v>90.824997969903052</v>
      </c>
      <c r="AT33" s="11">
        <f t="shared" si="7"/>
        <v>5.6544696270269179E-3</v>
      </c>
      <c r="AU33" s="5">
        <f t="shared" si="8"/>
        <v>5.6544696270269172</v>
      </c>
    </row>
    <row r="34" spans="1:47" x14ac:dyDescent="0.25">
      <c r="A34" s="1" t="s">
        <v>111</v>
      </c>
      <c r="B34" s="1" t="s">
        <v>112</v>
      </c>
      <c r="C34" s="1" t="s">
        <v>113</v>
      </c>
      <c r="D34" s="1" t="s">
        <v>148</v>
      </c>
      <c r="E34" s="1" t="s">
        <v>114</v>
      </c>
      <c r="F34" s="1" t="s">
        <v>115</v>
      </c>
      <c r="G34" s="1" t="s">
        <v>63</v>
      </c>
      <c r="H34" s="1" t="s">
        <v>64</v>
      </c>
      <c r="I34" s="2">
        <v>160</v>
      </c>
      <c r="J34" s="2">
        <v>35.83</v>
      </c>
      <c r="K34" s="2">
        <f t="shared" si="0"/>
        <v>35.030000776052475</v>
      </c>
      <c r="L34" s="2">
        <f t="shared" si="2"/>
        <v>0</v>
      </c>
      <c r="P34" s="6">
        <v>2.0300000011920929</v>
      </c>
      <c r="Q34" s="5">
        <v>6825.8575060926378</v>
      </c>
      <c r="R34" s="7">
        <v>32.080000758171082</v>
      </c>
      <c r="S34" s="5">
        <v>62321.401475429528</v>
      </c>
      <c r="T34" s="8">
        <v>0.92000001668930054</v>
      </c>
      <c r="U34" s="5">
        <v>536.82000973820686</v>
      </c>
      <c r="AL34" s="5" t="str">
        <f t="shared" si="3"/>
        <v/>
      </c>
      <c r="AN34" s="5" t="str">
        <f t="shared" si="4"/>
        <v/>
      </c>
      <c r="AP34" s="5" t="str">
        <f t="shared" si="5"/>
        <v/>
      </c>
      <c r="AS34" s="5">
        <f t="shared" si="6"/>
        <v>69684.07899126038</v>
      </c>
      <c r="AT34" s="11">
        <f t="shared" si="7"/>
        <v>4.3383046182285199</v>
      </c>
      <c r="AU34" s="5">
        <f t="shared" si="8"/>
        <v>4338.3046182285198</v>
      </c>
    </row>
    <row r="35" spans="1:47" x14ac:dyDescent="0.25">
      <c r="A35" s="1" t="s">
        <v>111</v>
      </c>
      <c r="B35" s="1" t="s">
        <v>112</v>
      </c>
      <c r="C35" s="1" t="s">
        <v>113</v>
      </c>
      <c r="D35" s="1" t="s">
        <v>148</v>
      </c>
      <c r="E35" s="1" t="s">
        <v>116</v>
      </c>
      <c r="F35" s="1" t="s">
        <v>115</v>
      </c>
      <c r="G35" s="1" t="s">
        <v>63</v>
      </c>
      <c r="H35" s="1" t="s">
        <v>64</v>
      </c>
      <c r="I35" s="2">
        <v>160</v>
      </c>
      <c r="J35" s="2">
        <v>37.67</v>
      </c>
      <c r="K35" s="2">
        <f t="shared" si="0"/>
        <v>37.389999765902758</v>
      </c>
      <c r="L35" s="2">
        <f t="shared" si="2"/>
        <v>0.29000001028180122</v>
      </c>
      <c r="P35" s="6">
        <v>24.80999972298741</v>
      </c>
      <c r="Q35" s="5">
        <v>89281.306361184455</v>
      </c>
      <c r="R35" s="7">
        <v>5.7700001001358032</v>
      </c>
      <c r="S35" s="5">
        <v>11851.920207023621</v>
      </c>
      <c r="T35" s="8">
        <v>6.809999942779541</v>
      </c>
      <c r="U35" s="5">
        <v>3973.6349666118622</v>
      </c>
      <c r="AL35" s="5" t="str">
        <f t="shared" si="3"/>
        <v/>
      </c>
      <c r="AN35" s="5" t="str">
        <f t="shared" si="4"/>
        <v/>
      </c>
      <c r="AP35" s="5" t="str">
        <f t="shared" si="5"/>
        <v/>
      </c>
      <c r="AR35" s="2">
        <v>0.29000001028180122</v>
      </c>
      <c r="AS35" s="5">
        <f t="shared" si="6"/>
        <v>105106.86153481994</v>
      </c>
      <c r="AT35" s="11">
        <f t="shared" si="7"/>
        <v>6.5436121048712366</v>
      </c>
      <c r="AU35" s="5">
        <f t="shared" si="8"/>
        <v>6543.6121048712366</v>
      </c>
    </row>
    <row r="36" spans="1:47" x14ac:dyDescent="0.25">
      <c r="A36" s="1" t="s">
        <v>111</v>
      </c>
      <c r="B36" s="1" t="s">
        <v>112</v>
      </c>
      <c r="C36" s="1" t="s">
        <v>113</v>
      </c>
      <c r="D36" s="1" t="s">
        <v>148</v>
      </c>
      <c r="E36" s="1" t="s">
        <v>73</v>
      </c>
      <c r="F36" s="1" t="s">
        <v>115</v>
      </c>
      <c r="G36" s="1" t="s">
        <v>63</v>
      </c>
      <c r="H36" s="1" t="s">
        <v>64</v>
      </c>
      <c r="I36" s="2">
        <v>160</v>
      </c>
      <c r="J36" s="2">
        <v>40.119999999999997</v>
      </c>
      <c r="K36" s="2">
        <f t="shared" ref="K36:K54" si="9">SUM(N36,P36,R36,T36,V36,X36,Z36,AB36,AE36,AG36,AI36,AV36,AX36,AZ36,BB36,BD36)</f>
        <v>8.869999922811985</v>
      </c>
      <c r="L36" s="2">
        <f t="shared" ref="L36:L54" si="10">SUM(M36,AD36,AK36,AM36,AO36,AQ36,AR36)</f>
        <v>0</v>
      </c>
      <c r="R36" s="7">
        <v>0.78999999910593033</v>
      </c>
      <c r="S36" s="5">
        <v>1568.159998744726</v>
      </c>
      <c r="T36" s="8">
        <v>8.0799999237060547</v>
      </c>
      <c r="U36" s="5">
        <v>4714.6799554824829</v>
      </c>
      <c r="AL36" s="5" t="str">
        <f t="shared" ref="AL36:AL47" si="11">IF(AK36&gt;0,AK36*$AL$1,"")</f>
        <v/>
      </c>
      <c r="AN36" s="5" t="str">
        <f t="shared" ref="AN36:AN47" si="12">IF(AM36&gt;0,AM36*$AN$1,"")</f>
        <v/>
      </c>
      <c r="AP36" s="5" t="str">
        <f t="shared" ref="AP36:AP47" si="13">IF(AO36&gt;0,AO36*$AP$1,"")</f>
        <v/>
      </c>
      <c r="AS36" s="5">
        <f t="shared" si="6"/>
        <v>6282.8399542272091</v>
      </c>
      <c r="AT36" s="11">
        <f t="shared" si="7"/>
        <v>0.39114922638832694</v>
      </c>
      <c r="AU36" s="5">
        <f t="shared" si="8"/>
        <v>391.14922638832695</v>
      </c>
    </row>
    <row r="37" spans="1:47" x14ac:dyDescent="0.25">
      <c r="A37" s="1" t="s">
        <v>111</v>
      </c>
      <c r="B37" s="1" t="s">
        <v>112</v>
      </c>
      <c r="C37" s="1" t="s">
        <v>113</v>
      </c>
      <c r="D37" s="1" t="s">
        <v>148</v>
      </c>
      <c r="E37" s="1" t="s">
        <v>96</v>
      </c>
      <c r="F37" s="1" t="s">
        <v>115</v>
      </c>
      <c r="G37" s="1" t="s">
        <v>63</v>
      </c>
      <c r="H37" s="1" t="s">
        <v>64</v>
      </c>
      <c r="I37" s="2">
        <v>160</v>
      </c>
      <c r="J37" s="2">
        <v>38.61</v>
      </c>
      <c r="K37" s="2">
        <f t="shared" si="9"/>
        <v>1.4299999624490733</v>
      </c>
      <c r="L37" s="2">
        <f t="shared" si="10"/>
        <v>0</v>
      </c>
      <c r="R37" s="7">
        <v>1.2899999618530269</v>
      </c>
      <c r="S37" s="5">
        <v>2507.7599258422852</v>
      </c>
      <c r="T37" s="8">
        <v>0.14000000059604639</v>
      </c>
      <c r="U37" s="5">
        <v>81.690000347793102</v>
      </c>
      <c r="AL37" s="5" t="str">
        <f t="shared" si="11"/>
        <v/>
      </c>
      <c r="AN37" s="5" t="str">
        <f t="shared" si="12"/>
        <v/>
      </c>
      <c r="AP37" s="5" t="str">
        <f t="shared" si="13"/>
        <v/>
      </c>
      <c r="AS37" s="5">
        <f t="shared" si="6"/>
        <v>2589.4499261900783</v>
      </c>
      <c r="AT37" s="11">
        <f t="shared" si="7"/>
        <v>0.16121074908474914</v>
      </c>
      <c r="AU37" s="5">
        <f t="shared" si="8"/>
        <v>161.21074908474912</v>
      </c>
    </row>
    <row r="38" spans="1:47" x14ac:dyDescent="0.25">
      <c r="A38" s="1" t="s">
        <v>117</v>
      </c>
      <c r="B38" s="1" t="s">
        <v>106</v>
      </c>
      <c r="C38" s="1" t="s">
        <v>107</v>
      </c>
      <c r="D38" s="1" t="s">
        <v>141</v>
      </c>
      <c r="E38" s="1" t="s">
        <v>83</v>
      </c>
      <c r="F38" s="1" t="s">
        <v>115</v>
      </c>
      <c r="G38" s="1" t="s">
        <v>63</v>
      </c>
      <c r="H38" s="1" t="s">
        <v>64</v>
      </c>
      <c r="I38" s="2">
        <v>40</v>
      </c>
      <c r="J38" s="2">
        <v>39.049999999999997</v>
      </c>
      <c r="K38" s="2">
        <f t="shared" si="9"/>
        <v>0.14999999664723873</v>
      </c>
      <c r="L38" s="2">
        <f t="shared" si="10"/>
        <v>0</v>
      </c>
      <c r="P38" s="6">
        <v>7.9999998211860657E-2</v>
      </c>
      <c r="Q38" s="5">
        <v>318.00999289192259</v>
      </c>
      <c r="R38" s="7">
        <v>3.9999999105930328E-2</v>
      </c>
      <c r="S38" s="5">
        <v>90.719997972249985</v>
      </c>
      <c r="T38" s="8">
        <v>2.999999932944775E-2</v>
      </c>
      <c r="U38" s="5">
        <v>20.42249954352155</v>
      </c>
      <c r="AL38" s="5" t="str">
        <f t="shared" si="11"/>
        <v/>
      </c>
      <c r="AN38" s="5" t="str">
        <f t="shared" si="12"/>
        <v/>
      </c>
      <c r="AP38" s="5" t="str">
        <f t="shared" si="13"/>
        <v/>
      </c>
      <c r="AS38" s="5">
        <f t="shared" si="6"/>
        <v>429.15249040769413</v>
      </c>
      <c r="AT38" s="11">
        <f t="shared" si="7"/>
        <v>2.6717641360998284E-2</v>
      </c>
      <c r="AU38" s="5">
        <f t="shared" si="8"/>
        <v>26.717641360998286</v>
      </c>
    </row>
    <row r="39" spans="1:47" x14ac:dyDescent="0.25">
      <c r="A39" s="1" t="s">
        <v>118</v>
      </c>
      <c r="B39" s="1" t="s">
        <v>119</v>
      </c>
      <c r="C39" s="1" t="s">
        <v>120</v>
      </c>
      <c r="D39" s="1" t="s">
        <v>141</v>
      </c>
      <c r="E39" s="1" t="s">
        <v>116</v>
      </c>
      <c r="F39" s="1" t="s">
        <v>115</v>
      </c>
      <c r="G39" s="1" t="s">
        <v>63</v>
      </c>
      <c r="H39" s="1" t="s">
        <v>64</v>
      </c>
      <c r="I39" s="2">
        <v>160</v>
      </c>
      <c r="J39" s="2">
        <v>0.08</v>
      </c>
      <c r="K39" s="2">
        <f t="shared" si="9"/>
        <v>3.9999999105930328E-2</v>
      </c>
      <c r="L39" s="2">
        <f t="shared" si="10"/>
        <v>3.9999999105930328E-2</v>
      </c>
      <c r="P39" s="6">
        <v>2.999999932944775E-2</v>
      </c>
      <c r="Q39" s="5">
        <v>113.5749974614009</v>
      </c>
      <c r="R39" s="7">
        <v>9.9999997764825821E-3</v>
      </c>
      <c r="S39" s="5">
        <v>22.6799994930625</v>
      </c>
      <c r="AL39" s="5" t="str">
        <f t="shared" si="11"/>
        <v/>
      </c>
      <c r="AN39" s="5" t="str">
        <f t="shared" si="12"/>
        <v/>
      </c>
      <c r="AP39" s="5" t="str">
        <f t="shared" si="13"/>
        <v/>
      </c>
      <c r="AR39" s="2">
        <v>3.9999999105930328E-2</v>
      </c>
      <c r="AS39" s="5">
        <f t="shared" si="6"/>
        <v>136.25499695446339</v>
      </c>
      <c r="AT39" s="11">
        <f t="shared" si="7"/>
        <v>8.4827939337247735E-3</v>
      </c>
      <c r="AU39" s="5">
        <f t="shared" si="8"/>
        <v>8.4827939337247731</v>
      </c>
    </row>
    <row r="40" spans="1:47" x14ac:dyDescent="0.25">
      <c r="A40" s="1" t="s">
        <v>118</v>
      </c>
      <c r="B40" s="1" t="s">
        <v>119</v>
      </c>
      <c r="C40" s="1" t="s">
        <v>120</v>
      </c>
      <c r="D40" s="1" t="s">
        <v>141</v>
      </c>
      <c r="E40" s="1" t="s">
        <v>121</v>
      </c>
      <c r="F40" s="1" t="s">
        <v>115</v>
      </c>
      <c r="G40" s="1" t="s">
        <v>63</v>
      </c>
      <c r="H40" s="1" t="s">
        <v>64</v>
      </c>
      <c r="I40" s="2">
        <v>160</v>
      </c>
      <c r="J40" s="2">
        <v>38</v>
      </c>
      <c r="K40" s="2">
        <f t="shared" si="9"/>
        <v>34.109999198466539</v>
      </c>
      <c r="L40" s="2">
        <f t="shared" si="10"/>
        <v>3.8900000900030141</v>
      </c>
      <c r="P40" s="6">
        <v>29.449999332427979</v>
      </c>
      <c r="Q40" s="5">
        <v>104159.6301062703</v>
      </c>
      <c r="R40" s="7">
        <v>4.6399998664855957</v>
      </c>
      <c r="S40" s="5">
        <v>9156.2397651672363</v>
      </c>
      <c r="Z40" s="9">
        <v>1.9999999552965161E-2</v>
      </c>
      <c r="AA40" s="5">
        <v>4.2762499044183651</v>
      </c>
      <c r="AL40" s="5" t="str">
        <f t="shared" si="11"/>
        <v/>
      </c>
      <c r="AN40" s="5" t="str">
        <f t="shared" si="12"/>
        <v/>
      </c>
      <c r="AP40" s="5" t="str">
        <f t="shared" si="13"/>
        <v/>
      </c>
      <c r="AR40" s="2">
        <v>3.8900000900030141</v>
      </c>
      <c r="AS40" s="5">
        <f t="shared" si="6"/>
        <v>113320.14612134195</v>
      </c>
      <c r="AT40" s="11">
        <f t="shared" si="7"/>
        <v>7.0549445493597762</v>
      </c>
      <c r="AU40" s="5">
        <f t="shared" si="8"/>
        <v>7054.9445493597759</v>
      </c>
    </row>
    <row r="41" spans="1:47" x14ac:dyDescent="0.25">
      <c r="A41" s="1" t="s">
        <v>118</v>
      </c>
      <c r="B41" s="1" t="s">
        <v>119</v>
      </c>
      <c r="C41" s="1" t="s">
        <v>120</v>
      </c>
      <c r="D41" s="1" t="s">
        <v>141</v>
      </c>
      <c r="E41" s="1" t="s">
        <v>61</v>
      </c>
      <c r="F41" s="1" t="s">
        <v>115</v>
      </c>
      <c r="G41" s="1" t="s">
        <v>63</v>
      </c>
      <c r="H41" s="1" t="s">
        <v>64</v>
      </c>
      <c r="I41" s="2">
        <v>160</v>
      </c>
      <c r="J41" s="2">
        <v>36.979999999999997</v>
      </c>
      <c r="K41" s="2">
        <f t="shared" si="9"/>
        <v>35.88999942690134</v>
      </c>
      <c r="L41" s="2">
        <f t="shared" si="10"/>
        <v>1.080000042915344</v>
      </c>
      <c r="P41" s="6">
        <v>13.39000034332275</v>
      </c>
      <c r="Q41" s="5">
        <v>38019.232224822037</v>
      </c>
      <c r="R41" s="7">
        <v>18.629999160766602</v>
      </c>
      <c r="S41" s="5">
        <v>30180.598640441891</v>
      </c>
      <c r="Z41" s="9">
        <v>3.869999922811985</v>
      </c>
      <c r="AA41" s="5">
        <v>753.00873497920111</v>
      </c>
      <c r="AL41" s="5" t="str">
        <f t="shared" si="11"/>
        <v/>
      </c>
      <c r="AN41" s="5" t="str">
        <f t="shared" si="12"/>
        <v/>
      </c>
      <c r="AP41" s="5" t="str">
        <f t="shared" si="13"/>
        <v/>
      </c>
      <c r="AR41" s="2">
        <v>1.080000042915344</v>
      </c>
      <c r="AS41" s="5">
        <f t="shared" si="6"/>
        <v>68952.839600243125</v>
      </c>
      <c r="AT41" s="11">
        <f t="shared" si="7"/>
        <v>4.2927800267722898</v>
      </c>
      <c r="AU41" s="5">
        <f t="shared" si="8"/>
        <v>4292.7800267722896</v>
      </c>
    </row>
    <row r="42" spans="1:47" x14ac:dyDescent="0.25">
      <c r="A42" s="1" t="s">
        <v>118</v>
      </c>
      <c r="B42" s="1" t="s">
        <v>119</v>
      </c>
      <c r="C42" s="1" t="s">
        <v>120</v>
      </c>
      <c r="D42" s="1" t="s">
        <v>141</v>
      </c>
      <c r="E42" s="1" t="s">
        <v>83</v>
      </c>
      <c r="F42" s="1" t="s">
        <v>115</v>
      </c>
      <c r="G42" s="1" t="s">
        <v>63</v>
      </c>
      <c r="H42" s="1" t="s">
        <v>64</v>
      </c>
      <c r="I42" s="2">
        <v>160</v>
      </c>
      <c r="J42" s="2">
        <v>0.06</v>
      </c>
      <c r="K42" s="2">
        <f t="shared" si="9"/>
        <v>2.9999999329447746E-2</v>
      </c>
      <c r="L42" s="2">
        <f t="shared" si="10"/>
        <v>0</v>
      </c>
      <c r="P42" s="6">
        <v>9.9999997764825821E-3</v>
      </c>
      <c r="Q42" s="5">
        <v>39.751249111490317</v>
      </c>
      <c r="R42" s="7">
        <v>9.9999997764825821E-3</v>
      </c>
      <c r="S42" s="5">
        <v>22.6799994930625</v>
      </c>
      <c r="T42" s="8">
        <v>9.9999997764825821E-3</v>
      </c>
      <c r="U42" s="5">
        <v>6.8074998478405178</v>
      </c>
      <c r="AL42" s="5" t="str">
        <f t="shared" si="11"/>
        <v/>
      </c>
      <c r="AN42" s="5" t="str">
        <f t="shared" si="12"/>
        <v/>
      </c>
      <c r="AP42" s="5" t="str">
        <f t="shared" si="13"/>
        <v/>
      </c>
      <c r="AS42" s="5">
        <f t="shared" si="6"/>
        <v>69.238748452393338</v>
      </c>
      <c r="AT42" s="11">
        <f t="shared" si="7"/>
        <v>4.3105797840716758E-3</v>
      </c>
      <c r="AU42" s="5">
        <f t="shared" si="8"/>
        <v>4.3105797840716757</v>
      </c>
    </row>
    <row r="43" spans="1:47" x14ac:dyDescent="0.25">
      <c r="A43" s="1" t="s">
        <v>118</v>
      </c>
      <c r="B43" s="1" t="s">
        <v>119</v>
      </c>
      <c r="C43" s="1" t="s">
        <v>120</v>
      </c>
      <c r="D43" s="1" t="s">
        <v>141</v>
      </c>
      <c r="E43" s="1" t="s">
        <v>80</v>
      </c>
      <c r="F43" s="1" t="s">
        <v>115</v>
      </c>
      <c r="G43" s="1" t="s">
        <v>63</v>
      </c>
      <c r="H43" s="1" t="s">
        <v>64</v>
      </c>
      <c r="I43" s="2">
        <v>160</v>
      </c>
      <c r="J43" s="2">
        <v>38.99</v>
      </c>
      <c r="K43" s="2">
        <f t="shared" si="9"/>
        <v>32.179999709129333</v>
      </c>
      <c r="L43" s="2">
        <f t="shared" si="10"/>
        <v>0</v>
      </c>
      <c r="P43" s="6">
        <v>1.8500000238418579</v>
      </c>
      <c r="Q43" s="5">
        <v>7353.9813447743654</v>
      </c>
      <c r="R43" s="7">
        <v>23.89999961853027</v>
      </c>
      <c r="S43" s="5">
        <v>47777.039085388184</v>
      </c>
      <c r="T43" s="8">
        <v>6.4300000667572021</v>
      </c>
      <c r="U43" s="5">
        <v>3704.2525380253792</v>
      </c>
      <c r="AL43" s="5" t="str">
        <f t="shared" si="11"/>
        <v/>
      </c>
      <c r="AN43" s="5" t="str">
        <f t="shared" si="12"/>
        <v/>
      </c>
      <c r="AP43" s="5" t="str">
        <f t="shared" si="13"/>
        <v/>
      </c>
      <c r="AS43" s="5">
        <f t="shared" si="6"/>
        <v>58835.272968187928</v>
      </c>
      <c r="AT43" s="11">
        <f t="shared" si="7"/>
        <v>3.6628931619321188</v>
      </c>
      <c r="AU43" s="5">
        <f t="shared" si="8"/>
        <v>3662.8931619321188</v>
      </c>
    </row>
    <row r="44" spans="1:47" x14ac:dyDescent="0.25">
      <c r="A44" s="1" t="s">
        <v>118</v>
      </c>
      <c r="B44" s="1" t="s">
        <v>119</v>
      </c>
      <c r="C44" s="1" t="s">
        <v>120</v>
      </c>
      <c r="D44" s="1" t="s">
        <v>141</v>
      </c>
      <c r="E44" s="1" t="s">
        <v>84</v>
      </c>
      <c r="F44" s="1" t="s">
        <v>115</v>
      </c>
      <c r="G44" s="1" t="s">
        <v>63</v>
      </c>
      <c r="H44" s="1" t="s">
        <v>64</v>
      </c>
      <c r="I44" s="2">
        <v>160</v>
      </c>
      <c r="J44" s="2">
        <v>40.450000000000003</v>
      </c>
      <c r="K44" s="2">
        <f t="shared" si="9"/>
        <v>15.169999467208982</v>
      </c>
      <c r="L44" s="2">
        <f t="shared" si="10"/>
        <v>0</v>
      </c>
      <c r="P44" s="6">
        <v>9.3599996566772461</v>
      </c>
      <c r="Q44" s="5">
        <v>37207.168635249138</v>
      </c>
      <c r="R44" s="7">
        <v>5.8099998105317354</v>
      </c>
      <c r="S44" s="5">
        <v>13109.0395693928</v>
      </c>
      <c r="AL44" s="5" t="str">
        <f t="shared" si="11"/>
        <v/>
      </c>
      <c r="AN44" s="5" t="str">
        <f t="shared" si="12"/>
        <v/>
      </c>
      <c r="AP44" s="5" t="str">
        <f t="shared" si="13"/>
        <v/>
      </c>
      <c r="AS44" s="5">
        <f t="shared" si="6"/>
        <v>50316.208204641938</v>
      </c>
      <c r="AT44" s="11">
        <f t="shared" si="7"/>
        <v>3.1325238359442613</v>
      </c>
      <c r="AU44" s="5">
        <f t="shared" si="8"/>
        <v>3132.5238359442615</v>
      </c>
    </row>
    <row r="45" spans="1:47" x14ac:dyDescent="0.25">
      <c r="A45" s="1" t="s">
        <v>122</v>
      </c>
      <c r="B45" s="1" t="s">
        <v>123</v>
      </c>
      <c r="C45" s="1" t="s">
        <v>124</v>
      </c>
      <c r="D45" s="1" t="s">
        <v>143</v>
      </c>
      <c r="E45" s="1" t="s">
        <v>96</v>
      </c>
      <c r="F45" s="1" t="s">
        <v>125</v>
      </c>
      <c r="G45" s="1" t="s">
        <v>63</v>
      </c>
      <c r="H45" s="1" t="s">
        <v>64</v>
      </c>
      <c r="I45" s="2">
        <v>40</v>
      </c>
      <c r="J45" s="2">
        <v>38.82</v>
      </c>
      <c r="K45" s="2">
        <f t="shared" si="9"/>
        <v>0.68</v>
      </c>
      <c r="L45" s="2">
        <f t="shared" si="10"/>
        <v>0.31999999284744263</v>
      </c>
      <c r="T45" s="8">
        <v>0.68</v>
      </c>
      <c r="U45" s="5">
        <v>330.649</v>
      </c>
      <c r="AL45" s="5" t="str">
        <f t="shared" si="11"/>
        <v/>
      </c>
      <c r="AN45" s="5" t="str">
        <f t="shared" si="12"/>
        <v/>
      </c>
      <c r="AP45" s="5" t="str">
        <f t="shared" si="13"/>
        <v/>
      </c>
      <c r="AR45" s="2">
        <v>0.31999999284744263</v>
      </c>
      <c r="AS45" s="5">
        <f t="shared" si="6"/>
        <v>330.649</v>
      </c>
      <c r="AT45" s="11">
        <f t="shared" si="7"/>
        <v>2.0585133713147706E-2</v>
      </c>
      <c r="AU45" s="5">
        <f t="shared" si="8"/>
        <v>20.585133713147705</v>
      </c>
    </row>
    <row r="46" spans="1:47" x14ac:dyDescent="0.25">
      <c r="A46" s="1" t="s">
        <v>126</v>
      </c>
      <c r="B46" s="1" t="s">
        <v>127</v>
      </c>
      <c r="C46" s="1" t="s">
        <v>128</v>
      </c>
      <c r="D46" s="1" t="s">
        <v>141</v>
      </c>
      <c r="E46" s="1" t="s">
        <v>114</v>
      </c>
      <c r="F46" s="1" t="s">
        <v>125</v>
      </c>
      <c r="G46" s="1" t="s">
        <v>63</v>
      </c>
      <c r="H46" s="1" t="s">
        <v>64</v>
      </c>
      <c r="I46" s="2">
        <v>40</v>
      </c>
      <c r="J46" s="2">
        <v>37.03</v>
      </c>
      <c r="K46" s="2">
        <f t="shared" si="9"/>
        <v>6.6899999999999995</v>
      </c>
      <c r="L46" s="2">
        <f t="shared" si="10"/>
        <v>0.2800000011920929</v>
      </c>
      <c r="P46" s="6">
        <v>0.45</v>
      </c>
      <c r="Q46" s="5">
        <v>1277.71875</v>
      </c>
      <c r="R46" s="7">
        <v>2.44</v>
      </c>
      <c r="S46" s="5">
        <v>3952.7999999999997</v>
      </c>
      <c r="T46" s="8">
        <v>3.8</v>
      </c>
      <c r="U46" s="5">
        <v>1847.7500000000005</v>
      </c>
      <c r="AL46" s="5" t="str">
        <f t="shared" si="11"/>
        <v/>
      </c>
      <c r="AN46" s="5" t="str">
        <f t="shared" si="12"/>
        <v/>
      </c>
      <c r="AP46" s="5" t="str">
        <f t="shared" si="13"/>
        <v/>
      </c>
      <c r="AR46" s="2">
        <v>0.2800000011920929</v>
      </c>
      <c r="AS46" s="5">
        <f t="shared" si="6"/>
        <v>7078.2687499999993</v>
      </c>
      <c r="AT46" s="11">
        <f t="shared" si="7"/>
        <v>0.44067004187626413</v>
      </c>
      <c r="AU46" s="5">
        <f t="shared" si="8"/>
        <v>440.67004187626412</v>
      </c>
    </row>
    <row r="47" spans="1:47" x14ac:dyDescent="0.25">
      <c r="A47" s="1" t="s">
        <v>126</v>
      </c>
      <c r="B47" s="1" t="s">
        <v>127</v>
      </c>
      <c r="C47" s="1" t="s">
        <v>128</v>
      </c>
      <c r="D47" s="1" t="s">
        <v>141</v>
      </c>
      <c r="E47" s="1" t="s">
        <v>96</v>
      </c>
      <c r="F47" s="1" t="s">
        <v>125</v>
      </c>
      <c r="G47" s="1" t="s">
        <v>63</v>
      </c>
      <c r="H47" s="1" t="s">
        <v>64</v>
      </c>
      <c r="I47" s="2">
        <v>40</v>
      </c>
      <c r="J47" s="2">
        <v>0.06</v>
      </c>
      <c r="K47" s="2">
        <f t="shared" si="9"/>
        <v>2.999999932944775E-2</v>
      </c>
      <c r="L47" s="2">
        <f t="shared" si="10"/>
        <v>0</v>
      </c>
      <c r="T47" s="8">
        <v>2.999999932944775E-2</v>
      </c>
      <c r="U47" s="5">
        <v>14.58749967394397</v>
      </c>
      <c r="AL47" s="5" t="str">
        <f t="shared" si="11"/>
        <v/>
      </c>
      <c r="AN47" s="5" t="str">
        <f t="shared" si="12"/>
        <v/>
      </c>
      <c r="AP47" s="5" t="str">
        <f t="shared" si="13"/>
        <v/>
      </c>
      <c r="AS47" s="5">
        <f t="shared" si="6"/>
        <v>14.58749967394397</v>
      </c>
      <c r="AT47" s="11">
        <f t="shared" si="7"/>
        <v>9.0817039013768423E-4</v>
      </c>
      <c r="AU47" s="5">
        <f t="shared" si="8"/>
        <v>0.9081703901376843</v>
      </c>
    </row>
    <row r="48" spans="1:47" x14ac:dyDescent="0.25">
      <c r="B48" s="41" t="s">
        <v>133</v>
      </c>
      <c r="AS48" s="5">
        <f t="shared" si="6"/>
        <v>0</v>
      </c>
      <c r="AT48" s="11">
        <f t="shared" si="7"/>
        <v>0</v>
      </c>
      <c r="AU48" s="5">
        <f t="shared" si="8"/>
        <v>0</v>
      </c>
    </row>
    <row r="49" spans="1:57" x14ac:dyDescent="0.25">
      <c r="B49" s="1" t="s">
        <v>129</v>
      </c>
      <c r="C49" s="1" t="s">
        <v>137</v>
      </c>
      <c r="D49" s="1" t="s">
        <v>138</v>
      </c>
      <c r="J49" s="2">
        <v>22.25</v>
      </c>
      <c r="K49" s="2">
        <f t="shared" si="9"/>
        <v>17.440000000000001</v>
      </c>
      <c r="L49" s="2">
        <f t="shared" si="10"/>
        <v>0</v>
      </c>
      <c r="AG49" s="9">
        <v>17.440000000000001</v>
      </c>
      <c r="AH49" s="5">
        <v>48479.24</v>
      </c>
      <c r="AL49" s="5" t="str">
        <f>IF(AK49&gt;0,AK49*$AL$1,"")</f>
        <v/>
      </c>
      <c r="AN49" s="5" t="str">
        <f>IF(AM49&gt;0,AM49*$AN$1,"")</f>
        <v/>
      </c>
      <c r="AP49" s="5" t="str">
        <f>IF(AO49&gt;0,AO49*$AP$1,"")</f>
        <v/>
      </c>
      <c r="AS49" s="5">
        <f t="shared" si="6"/>
        <v>48479.24</v>
      </c>
      <c r="AT49" s="11">
        <f t="shared" si="7"/>
        <v>3.0181601568786807</v>
      </c>
      <c r="AU49" s="5">
        <f t="shared" si="8"/>
        <v>3018.1601568786809</v>
      </c>
    </row>
    <row r="50" spans="1:57" x14ac:dyDescent="0.25">
      <c r="B50" s="1" t="s">
        <v>130</v>
      </c>
      <c r="C50" s="1" t="s">
        <v>137</v>
      </c>
      <c r="D50" s="1" t="s">
        <v>138</v>
      </c>
      <c r="J50" s="2">
        <v>3.78</v>
      </c>
      <c r="K50" s="2">
        <f t="shared" si="9"/>
        <v>5.9500000551342964</v>
      </c>
      <c r="L50" s="2">
        <f t="shared" si="10"/>
        <v>0</v>
      </c>
      <c r="AG50" s="9">
        <v>5.9500000551342964</v>
      </c>
      <c r="AH50" s="5">
        <v>17286.029674595778</v>
      </c>
      <c r="AL50" s="5" t="str">
        <f>IF(AK50&gt;0,AK50*$AL$1,"")</f>
        <v/>
      </c>
      <c r="AN50" s="5" t="str">
        <f>IF(AM50&gt;0,AM50*$AN$1,"")</f>
        <v/>
      </c>
      <c r="AP50" s="5" t="str">
        <f>IF(AO50&gt;0,AO50*$AP$1,"")</f>
        <v/>
      </c>
      <c r="AS50" s="5">
        <f t="shared" si="6"/>
        <v>17286.029674595778</v>
      </c>
      <c r="AT50" s="11">
        <f t="shared" si="7"/>
        <v>1.0761721106702069</v>
      </c>
      <c r="AU50" s="5">
        <f t="shared" si="8"/>
        <v>1076.1721106702068</v>
      </c>
    </row>
    <row r="51" spans="1:57" x14ac:dyDescent="0.25">
      <c r="B51" s="1" t="s">
        <v>131</v>
      </c>
      <c r="C51" s="1" t="s">
        <v>137</v>
      </c>
      <c r="D51" s="1" t="s">
        <v>138</v>
      </c>
      <c r="J51" s="2">
        <v>1.89</v>
      </c>
      <c r="K51" s="2">
        <f t="shared" si="9"/>
        <v>2.240000031888485</v>
      </c>
      <c r="L51" s="2">
        <f t="shared" si="10"/>
        <v>0</v>
      </c>
      <c r="AG51" s="9">
        <v>2.240000031888485</v>
      </c>
      <c r="AH51" s="5">
        <v>5230.6888162670657</v>
      </c>
      <c r="AL51" s="5" t="str">
        <f>IF(AK51&gt;0,AK51*$AL$1,"")</f>
        <v/>
      </c>
      <c r="AN51" s="5" t="str">
        <f>IF(AM51&gt;0,AM51*$AN$1,"")</f>
        <v/>
      </c>
      <c r="AP51" s="5" t="str">
        <f>IF(AO51&gt;0,AO51*$AP$1,"")</f>
        <v/>
      </c>
      <c r="AS51" s="5">
        <f t="shared" si="6"/>
        <v>5230.6888162670657</v>
      </c>
      <c r="AT51" s="11">
        <f t="shared" si="7"/>
        <v>0.32564571099481271</v>
      </c>
      <c r="AU51" s="5">
        <f t="shared" si="8"/>
        <v>325.6457109948127</v>
      </c>
    </row>
    <row r="52" spans="1:57" x14ac:dyDescent="0.25">
      <c r="B52" s="41" t="s">
        <v>134</v>
      </c>
      <c r="AS52" s="5">
        <f t="shared" si="6"/>
        <v>0</v>
      </c>
      <c r="AT52" s="11">
        <f t="shared" si="7"/>
        <v>0</v>
      </c>
      <c r="AU52" s="5">
        <f t="shared" si="8"/>
        <v>0</v>
      </c>
    </row>
    <row r="53" spans="1:57" x14ac:dyDescent="0.25">
      <c r="B53" s="1" t="s">
        <v>139</v>
      </c>
      <c r="C53" s="1" t="s">
        <v>135</v>
      </c>
      <c r="D53" s="1" t="s">
        <v>136</v>
      </c>
      <c r="J53" s="2">
        <v>5.89</v>
      </c>
      <c r="K53" s="2">
        <f t="shared" si="9"/>
        <v>5.2100000698119402</v>
      </c>
      <c r="L53" s="2">
        <f t="shared" si="10"/>
        <v>0</v>
      </c>
      <c r="AG53" s="9">
        <v>5.2100000698119402</v>
      </c>
      <c r="AH53" s="5">
        <v>15436.1419977527</v>
      </c>
      <c r="AL53" s="5" t="str">
        <f>IF(AK53&gt;0,AK53*$AL$1,"")</f>
        <v/>
      </c>
      <c r="AN53" s="5" t="str">
        <f>IF(AM53&gt;0,AM53*$AN$1,"")</f>
        <v/>
      </c>
      <c r="AP53" s="5" t="str">
        <f>IF(AO53&gt;0,AO53*$AP$1,"")</f>
        <v/>
      </c>
      <c r="AS53" s="5">
        <f t="shared" si="6"/>
        <v>15436.1419977527</v>
      </c>
      <c r="AT53" s="11">
        <f t="shared" si="7"/>
        <v>0.96100410719183871</v>
      </c>
      <c r="AU53" s="5">
        <f t="shared" si="8"/>
        <v>961.00410719183878</v>
      </c>
    </row>
    <row r="54" spans="1:57" ht="15.75" thickBot="1" x14ac:dyDescent="0.3">
      <c r="B54" s="1" t="s">
        <v>140</v>
      </c>
      <c r="C54" s="1" t="s">
        <v>135</v>
      </c>
      <c r="D54" s="1" t="s">
        <v>136</v>
      </c>
      <c r="J54" s="2">
        <v>3.88</v>
      </c>
      <c r="K54" s="2">
        <f t="shared" si="9"/>
        <v>2.969999972730875</v>
      </c>
      <c r="L54" s="2">
        <f t="shared" si="10"/>
        <v>0</v>
      </c>
      <c r="AG54" s="9">
        <v>2.969999972730875</v>
      </c>
      <c r="AH54" s="5">
        <v>6682.0174466783646</v>
      </c>
      <c r="AL54" s="5" t="str">
        <f>IF(AK54&gt;0,AK54*$AL$1,"")</f>
        <v/>
      </c>
      <c r="AN54" s="5" t="str">
        <f>IF(AM54&gt;0,AM54*$AN$1,"")</f>
        <v/>
      </c>
      <c r="AP54" s="5" t="str">
        <f>IF(AO54&gt;0,AO54*$AP$1,"")</f>
        <v/>
      </c>
      <c r="AS54" s="5">
        <f t="shared" si="6"/>
        <v>6682.0174466783646</v>
      </c>
      <c r="AT54" s="11">
        <f t="shared" si="7"/>
        <v>0.41600072165184215</v>
      </c>
      <c r="AU54" s="5">
        <f t="shared" si="8"/>
        <v>416.00072165184213</v>
      </c>
    </row>
    <row r="55" spans="1:57" ht="15.75" thickTop="1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>
        <f>SUM(K3:K54)</f>
        <v>626.1599967696518</v>
      </c>
      <c r="L55" s="28">
        <f>SUM(L3:L54)</f>
        <v>11.910000146776438</v>
      </c>
      <c r="M55" s="29">
        <f t="shared" ref="M55:BE55" si="14">SUM(M4:M54)</f>
        <v>0</v>
      </c>
      <c r="N55" s="30">
        <f t="shared" ref="N55:U55" si="15">SUM(N3:N54)</f>
        <v>24.670000029727817</v>
      </c>
      <c r="O55" s="31">
        <f t="shared" si="15"/>
        <v>92277.157753402367</v>
      </c>
      <c r="P55" s="32">
        <f t="shared" si="15"/>
        <v>273.9499976959824</v>
      </c>
      <c r="Q55" s="31">
        <f t="shared" si="15"/>
        <v>954101.17106684891</v>
      </c>
      <c r="R55" s="33">
        <f t="shared" si="15"/>
        <v>226.07999900408089</v>
      </c>
      <c r="S55" s="31">
        <f t="shared" si="15"/>
        <v>433469.21513659426</v>
      </c>
      <c r="T55" s="34">
        <f t="shared" si="15"/>
        <v>51.750000128075477</v>
      </c>
      <c r="U55" s="31">
        <f t="shared" si="15"/>
        <v>29713.764073782859</v>
      </c>
      <c r="V55" s="28">
        <f t="shared" si="14"/>
        <v>0</v>
      </c>
      <c r="W55" s="31">
        <f t="shared" si="14"/>
        <v>0</v>
      </c>
      <c r="X55" s="28">
        <f t="shared" si="14"/>
        <v>0</v>
      </c>
      <c r="Y55" s="31">
        <f t="shared" si="14"/>
        <v>0</v>
      </c>
      <c r="Z55" s="35">
        <f>SUM(Z3:Z54)</f>
        <v>15.899999782219529</v>
      </c>
      <c r="AA55" s="31">
        <f>SUM(AA3:AA54)</f>
        <v>3575.9815185712596</v>
      </c>
      <c r="AB55" s="36">
        <f t="shared" si="14"/>
        <v>0</v>
      </c>
      <c r="AC55" s="31">
        <f t="shared" si="14"/>
        <v>0</v>
      </c>
      <c r="AD55" s="28">
        <f t="shared" si="14"/>
        <v>0</v>
      </c>
      <c r="AE55" s="28">
        <f t="shared" si="14"/>
        <v>0</v>
      </c>
      <c r="AF55" s="31">
        <f t="shared" si="14"/>
        <v>0</v>
      </c>
      <c r="AG55" s="35">
        <f>SUM(AG3:AG54)</f>
        <v>33.810000129565594</v>
      </c>
      <c r="AH55" s="31">
        <f>SUM(AH3:AH54)</f>
        <v>93114.117935293907</v>
      </c>
      <c r="AI55" s="28">
        <f t="shared" si="14"/>
        <v>0</v>
      </c>
      <c r="AJ55" s="31">
        <f t="shared" si="14"/>
        <v>0</v>
      </c>
      <c r="AK55" s="29">
        <f t="shared" si="14"/>
        <v>0</v>
      </c>
      <c r="AL55" s="31">
        <f t="shared" si="14"/>
        <v>0</v>
      </c>
      <c r="AM55" s="29">
        <f t="shared" si="14"/>
        <v>0</v>
      </c>
      <c r="AN55" s="31">
        <f t="shared" si="14"/>
        <v>0</v>
      </c>
      <c r="AO55" s="28">
        <f t="shared" si="14"/>
        <v>0</v>
      </c>
      <c r="AP55" s="31">
        <f t="shared" si="14"/>
        <v>0</v>
      </c>
      <c r="AQ55" s="28">
        <f t="shared" si="14"/>
        <v>0</v>
      </c>
      <c r="AR55" s="28">
        <f>SUM(AR3:AR54)</f>
        <v>11.910000146776438</v>
      </c>
      <c r="AS55" s="31">
        <f>SUM(AS3:AS54)</f>
        <v>1606251.4074844935</v>
      </c>
      <c r="AT55" s="28">
        <f>SUM(AT3:AT54)</f>
        <v>99.999999999999972</v>
      </c>
      <c r="AU55" s="31">
        <f>SUM(AU3:AU54)</f>
        <v>100000.00000000001</v>
      </c>
      <c r="AV55" s="37">
        <f t="shared" si="14"/>
        <v>0</v>
      </c>
      <c r="AW55" s="31">
        <f t="shared" si="14"/>
        <v>0</v>
      </c>
      <c r="AX55" s="38">
        <f t="shared" si="14"/>
        <v>0</v>
      </c>
      <c r="AY55" s="31">
        <f t="shared" si="14"/>
        <v>0</v>
      </c>
      <c r="AZ55" s="39">
        <f t="shared" si="14"/>
        <v>0</v>
      </c>
      <c r="BA55" s="31">
        <f t="shared" si="14"/>
        <v>0</v>
      </c>
      <c r="BB55" s="40">
        <f t="shared" si="14"/>
        <v>0</v>
      </c>
      <c r="BC55" s="31">
        <f t="shared" si="14"/>
        <v>0</v>
      </c>
      <c r="BD55" s="28">
        <f t="shared" si="14"/>
        <v>0</v>
      </c>
      <c r="BE55" s="31">
        <f t="shared" si="14"/>
        <v>0</v>
      </c>
    </row>
    <row r="58" spans="1:57" x14ac:dyDescent="0.25">
      <c r="B58" s="41" t="s">
        <v>132</v>
      </c>
      <c r="C58" s="42">
        <f>SUM(K55,L55)</f>
        <v>638.06999691642818</v>
      </c>
    </row>
  </sheetData>
  <autoFilter ref="A2:BE55" xr:uid="{00000000-0001-0000-00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d8d7d0ca5acb54121605e7b3d82d5e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e0c05de5974e044f5048071f8a5a3fa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EF47C2-79A4-466B-BBDC-C8706089AB6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2.xml><?xml version="1.0" encoding="utf-8"?>
<ds:datastoreItem xmlns:ds="http://schemas.openxmlformats.org/officeDocument/2006/customXml" ds:itemID="{3CA099D4-1BBC-497E-8D19-0588766BF7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1844F0-80A7-4C04-B34F-8C534B74BD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Orthengren</dc:creator>
  <cp:lastModifiedBy>Scott Henderson</cp:lastModifiedBy>
  <dcterms:created xsi:type="dcterms:W3CDTF">2025-09-11T16:32:29Z</dcterms:created>
  <dcterms:modified xsi:type="dcterms:W3CDTF">2025-11-21T14:30:59Z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