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2overviewers.sharepoint.com/Shared Documents/H2Overviewers Master/Company Share/Cottonwood County/Group 4/CD08/"/>
    </mc:Choice>
  </mc:AlternateContent>
  <xr:revisionPtr revIDLastSave="7" documentId="13_ncr:1_{5BC1DB62-F40B-466E-875B-72D6687404FD}" xr6:coauthVersionLast="47" xr6:coauthVersionMax="47" xr10:uidLastSave="{2908FF94-7416-4B0C-BFD2-0A3666FA6F18}"/>
  <bookViews>
    <workbookView xWindow="28702" yWindow="-90" windowWidth="28995" windowHeight="15675" xr2:uid="{00000000-000D-0000-FFFF-FFFF00000000}"/>
  </bookViews>
  <sheets>
    <sheet name="Sheet1" sheetId="1" r:id="rId1"/>
  </sheets>
  <definedNames>
    <definedName name="_xlnm._FilterDatabase" localSheetId="0" hidden="1">Sheet1!$A$2:$BE$53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1" i="1" l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2" i="1"/>
  <c r="K9" i="1"/>
  <c r="BE53" i="1"/>
  <c r="BD53" i="1"/>
  <c r="BC53" i="1"/>
  <c r="BB53" i="1"/>
  <c r="BA53" i="1"/>
  <c r="AZ53" i="1"/>
  <c r="AY53" i="1"/>
  <c r="AX53" i="1"/>
  <c r="AW53" i="1"/>
  <c r="AV53" i="1"/>
  <c r="AR53" i="1"/>
  <c r="AQ53" i="1"/>
  <c r="AO53" i="1"/>
  <c r="AM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AP52" i="1"/>
  <c r="AN52" i="1"/>
  <c r="AL52" i="1"/>
  <c r="L52" i="1"/>
  <c r="K52" i="1"/>
  <c r="AP51" i="1"/>
  <c r="AN51" i="1"/>
  <c r="AL51" i="1"/>
  <c r="L51" i="1"/>
  <c r="K51" i="1"/>
  <c r="AP49" i="1"/>
  <c r="AN49" i="1"/>
  <c r="AL49" i="1"/>
  <c r="L49" i="1"/>
  <c r="K49" i="1"/>
  <c r="AP47" i="1"/>
  <c r="AN47" i="1"/>
  <c r="AL47" i="1"/>
  <c r="L47" i="1"/>
  <c r="K47" i="1"/>
  <c r="AP45" i="1"/>
  <c r="AN45" i="1"/>
  <c r="AL45" i="1"/>
  <c r="L45" i="1"/>
  <c r="K45" i="1"/>
  <c r="AP44" i="1"/>
  <c r="AN44" i="1"/>
  <c r="AL44" i="1"/>
  <c r="L44" i="1"/>
  <c r="K44" i="1"/>
  <c r="AP43" i="1"/>
  <c r="AN43" i="1"/>
  <c r="AL43" i="1"/>
  <c r="L43" i="1"/>
  <c r="K43" i="1"/>
  <c r="AP42" i="1"/>
  <c r="AN42" i="1"/>
  <c r="AL42" i="1"/>
  <c r="L42" i="1"/>
  <c r="K42" i="1"/>
  <c r="AP41" i="1"/>
  <c r="AN41" i="1"/>
  <c r="AL41" i="1"/>
  <c r="L41" i="1"/>
  <c r="K41" i="1"/>
  <c r="AP40" i="1"/>
  <c r="AN40" i="1"/>
  <c r="AL40" i="1"/>
  <c r="L40" i="1"/>
  <c r="K40" i="1"/>
  <c r="AP39" i="1"/>
  <c r="AN39" i="1"/>
  <c r="AL39" i="1"/>
  <c r="L39" i="1"/>
  <c r="K39" i="1"/>
  <c r="AP38" i="1"/>
  <c r="AN38" i="1"/>
  <c r="AL38" i="1"/>
  <c r="L38" i="1"/>
  <c r="K38" i="1"/>
  <c r="AP37" i="1"/>
  <c r="AN37" i="1"/>
  <c r="AL37" i="1"/>
  <c r="L37" i="1"/>
  <c r="K37" i="1"/>
  <c r="AP36" i="1"/>
  <c r="AN36" i="1"/>
  <c r="AL36" i="1"/>
  <c r="L36" i="1"/>
  <c r="K36" i="1"/>
  <c r="AP35" i="1"/>
  <c r="AN35" i="1"/>
  <c r="AL35" i="1"/>
  <c r="L35" i="1"/>
  <c r="K35" i="1"/>
  <c r="AP34" i="1"/>
  <c r="AN34" i="1"/>
  <c r="AL34" i="1"/>
  <c r="L34" i="1"/>
  <c r="K34" i="1"/>
  <c r="AP33" i="1"/>
  <c r="AN33" i="1"/>
  <c r="AL33" i="1"/>
  <c r="L33" i="1"/>
  <c r="K33" i="1"/>
  <c r="AP32" i="1"/>
  <c r="AN32" i="1"/>
  <c r="AL32" i="1"/>
  <c r="L32" i="1"/>
  <c r="K32" i="1"/>
  <c r="AP31" i="1"/>
  <c r="AN31" i="1"/>
  <c r="AL31" i="1"/>
  <c r="L31" i="1"/>
  <c r="K31" i="1"/>
  <c r="AP30" i="1"/>
  <c r="AN30" i="1"/>
  <c r="AL30" i="1"/>
  <c r="L30" i="1"/>
  <c r="K30" i="1"/>
  <c r="AP29" i="1"/>
  <c r="AN29" i="1"/>
  <c r="AL29" i="1"/>
  <c r="L29" i="1"/>
  <c r="K29" i="1"/>
  <c r="AP28" i="1"/>
  <c r="AN28" i="1"/>
  <c r="AL28" i="1"/>
  <c r="L28" i="1"/>
  <c r="K28" i="1"/>
  <c r="AP27" i="1"/>
  <c r="AN27" i="1"/>
  <c r="AL27" i="1"/>
  <c r="L27" i="1"/>
  <c r="K27" i="1"/>
  <c r="AP26" i="1"/>
  <c r="AN26" i="1"/>
  <c r="AL26" i="1"/>
  <c r="L26" i="1"/>
  <c r="K26" i="1"/>
  <c r="AP25" i="1"/>
  <c r="AN25" i="1"/>
  <c r="AL25" i="1"/>
  <c r="L25" i="1"/>
  <c r="K25" i="1"/>
  <c r="AP24" i="1"/>
  <c r="AN24" i="1"/>
  <c r="AL24" i="1"/>
  <c r="L24" i="1"/>
  <c r="K24" i="1"/>
  <c r="AP23" i="1"/>
  <c r="AN23" i="1"/>
  <c r="AL23" i="1"/>
  <c r="L23" i="1"/>
  <c r="K23" i="1"/>
  <c r="AP22" i="1"/>
  <c r="AN22" i="1"/>
  <c r="AL22" i="1"/>
  <c r="L22" i="1"/>
  <c r="K22" i="1"/>
  <c r="AP21" i="1"/>
  <c r="AN21" i="1"/>
  <c r="AL21" i="1"/>
  <c r="L21" i="1"/>
  <c r="K21" i="1"/>
  <c r="AP20" i="1"/>
  <c r="AN20" i="1"/>
  <c r="AL20" i="1"/>
  <c r="L20" i="1"/>
  <c r="K20" i="1"/>
  <c r="AP19" i="1"/>
  <c r="AN19" i="1"/>
  <c r="AL19" i="1"/>
  <c r="L19" i="1"/>
  <c r="K19" i="1"/>
  <c r="AP18" i="1"/>
  <c r="AN18" i="1"/>
  <c r="AL18" i="1"/>
  <c r="L18" i="1"/>
  <c r="K18" i="1"/>
  <c r="AP17" i="1"/>
  <c r="AN17" i="1"/>
  <c r="AL17" i="1"/>
  <c r="L17" i="1"/>
  <c r="K17" i="1"/>
  <c r="AP16" i="1"/>
  <c r="AN16" i="1"/>
  <c r="AL16" i="1"/>
  <c r="L16" i="1"/>
  <c r="K16" i="1"/>
  <c r="AP15" i="1"/>
  <c r="AN15" i="1"/>
  <c r="AL15" i="1"/>
  <c r="L15" i="1"/>
  <c r="K15" i="1"/>
  <c r="AP14" i="1"/>
  <c r="AN14" i="1"/>
  <c r="AL14" i="1"/>
  <c r="L14" i="1"/>
  <c r="K14" i="1"/>
  <c r="AP13" i="1"/>
  <c r="AN13" i="1"/>
  <c r="AL13" i="1"/>
  <c r="L13" i="1"/>
  <c r="K13" i="1"/>
  <c r="AP12" i="1"/>
  <c r="AN12" i="1"/>
  <c r="AL12" i="1"/>
  <c r="L12" i="1"/>
  <c r="K12" i="1"/>
  <c r="AP11" i="1"/>
  <c r="AN11" i="1"/>
  <c r="AL11" i="1"/>
  <c r="L11" i="1"/>
  <c r="K11" i="1"/>
  <c r="AP10" i="1"/>
  <c r="AN10" i="1"/>
  <c r="AL10" i="1"/>
  <c r="L10" i="1"/>
  <c r="K10" i="1"/>
  <c r="AP9" i="1"/>
  <c r="AN9" i="1"/>
  <c r="AL9" i="1"/>
  <c r="L9" i="1"/>
  <c r="AP8" i="1"/>
  <c r="AN8" i="1"/>
  <c r="AL8" i="1"/>
  <c r="L8" i="1"/>
  <c r="K8" i="1"/>
  <c r="AP7" i="1"/>
  <c r="AN7" i="1"/>
  <c r="AL7" i="1"/>
  <c r="L7" i="1"/>
  <c r="K7" i="1"/>
  <c r="AP6" i="1"/>
  <c r="AN6" i="1"/>
  <c r="AL6" i="1"/>
  <c r="L6" i="1"/>
  <c r="K6" i="1"/>
  <c r="AP5" i="1"/>
  <c r="AN5" i="1"/>
  <c r="AL5" i="1"/>
  <c r="L5" i="1"/>
  <c r="K5" i="1"/>
  <c r="AP4" i="1"/>
  <c r="AN4" i="1"/>
  <c r="AL4" i="1"/>
  <c r="L4" i="1"/>
  <c r="K4" i="1"/>
  <c r="AS3" i="1"/>
  <c r="AP3" i="1"/>
  <c r="AN3" i="1"/>
  <c r="AL3" i="1"/>
  <c r="L3" i="1"/>
  <c r="K3" i="1"/>
  <c r="AL53" i="1" l="1"/>
  <c r="AN53" i="1"/>
  <c r="K53" i="1"/>
  <c r="AP53" i="1"/>
  <c r="L53" i="1"/>
  <c r="AS53" i="1"/>
  <c r="AT21" i="1" s="1"/>
  <c r="AU21" i="1" s="1"/>
  <c r="AT47" i="1" l="1"/>
  <c r="AU47" i="1" s="1"/>
  <c r="AT18" i="1"/>
  <c r="AU18" i="1" s="1"/>
  <c r="AT26" i="1"/>
  <c r="AU26" i="1" s="1"/>
  <c r="AT42" i="1"/>
  <c r="AU42" i="1" s="1"/>
  <c r="AT40" i="1"/>
  <c r="AU40" i="1" s="1"/>
  <c r="AT48" i="1"/>
  <c r="AU48" i="1" s="1"/>
  <c r="AT11" i="1"/>
  <c r="AU11" i="1" s="1"/>
  <c r="AT19" i="1"/>
  <c r="AU19" i="1" s="1"/>
  <c r="AT27" i="1"/>
  <c r="AU27" i="1" s="1"/>
  <c r="AT35" i="1"/>
  <c r="AU35" i="1" s="1"/>
  <c r="AT43" i="1"/>
  <c r="AU43" i="1" s="1"/>
  <c r="AT14" i="1"/>
  <c r="AU14" i="1" s="1"/>
  <c r="AT4" i="1"/>
  <c r="AU4" i="1" s="1"/>
  <c r="AT12" i="1"/>
  <c r="AU12" i="1" s="1"/>
  <c r="AT20" i="1"/>
  <c r="AU20" i="1" s="1"/>
  <c r="AT28" i="1"/>
  <c r="AU28" i="1" s="1"/>
  <c r="AT36" i="1"/>
  <c r="AU36" i="1" s="1"/>
  <c r="AT44" i="1"/>
  <c r="AU44" i="1" s="1"/>
  <c r="AT52" i="1"/>
  <c r="AU52" i="1" s="1"/>
  <c r="AT34" i="1"/>
  <c r="AU34" i="1" s="1"/>
  <c r="AT50" i="1"/>
  <c r="AU50" i="1" s="1"/>
  <c r="AT32" i="1"/>
  <c r="AU32" i="1" s="1"/>
  <c r="AT51" i="1"/>
  <c r="AU51" i="1" s="1"/>
  <c r="AT38" i="1"/>
  <c r="AU38" i="1" s="1"/>
  <c r="AT10" i="1"/>
  <c r="AU10" i="1" s="1"/>
  <c r="AT5" i="1"/>
  <c r="AU5" i="1" s="1"/>
  <c r="AT8" i="1"/>
  <c r="AU8" i="1" s="1"/>
  <c r="AT16" i="1"/>
  <c r="AU16" i="1" s="1"/>
  <c r="AT24" i="1"/>
  <c r="AU24" i="1" s="1"/>
  <c r="AT22" i="1"/>
  <c r="AU22" i="1" s="1"/>
  <c r="AT30" i="1"/>
  <c r="AU30" i="1" s="1"/>
  <c r="AT46" i="1"/>
  <c r="AU46" i="1" s="1"/>
  <c r="AT6" i="1"/>
  <c r="AU6" i="1" s="1"/>
  <c r="AT29" i="1"/>
  <c r="AU29" i="1" s="1"/>
  <c r="AT15" i="1"/>
  <c r="AU15" i="1" s="1"/>
  <c r="AT37" i="1"/>
  <c r="AU37" i="1" s="1"/>
  <c r="AT9" i="1"/>
  <c r="AU9" i="1" s="1"/>
  <c r="AT45" i="1"/>
  <c r="AU45" i="1" s="1"/>
  <c r="AT17" i="1"/>
  <c r="AU17" i="1" s="1"/>
  <c r="AT7" i="1"/>
  <c r="AU7" i="1" s="1"/>
  <c r="AT25" i="1"/>
  <c r="AU25" i="1" s="1"/>
  <c r="AT23" i="1"/>
  <c r="AU23" i="1" s="1"/>
  <c r="AT33" i="1"/>
  <c r="AU33" i="1" s="1"/>
  <c r="AT13" i="1"/>
  <c r="AU13" i="1" s="1"/>
  <c r="AT39" i="1"/>
  <c r="AU39" i="1" s="1"/>
  <c r="AT49" i="1"/>
  <c r="AU49" i="1" s="1"/>
  <c r="AT31" i="1"/>
  <c r="AU31" i="1" s="1"/>
  <c r="AT41" i="1"/>
  <c r="AU41" i="1" s="1"/>
  <c r="AT3" i="1"/>
  <c r="AU3" i="1" s="1"/>
  <c r="C56" i="1"/>
  <c r="AU53" i="1" l="1"/>
  <c r="AT53" i="1"/>
</calcChain>
</file>

<file path=xl/sharedStrings.xml><?xml version="1.0" encoding="utf-8"?>
<sst xmlns="http://schemas.openxmlformats.org/spreadsheetml/2006/main" count="418" uniqueCount="157">
  <si>
    <t>$100,000.00</t>
  </si>
  <si>
    <t>PIN</t>
  </si>
  <si>
    <t>NAME</t>
  </si>
  <si>
    <t>OWNER ADDRESS</t>
  </si>
  <si>
    <t>CITY STATE ZIP</t>
  </si>
  <si>
    <t>DESCRIPTION</t>
  </si>
  <si>
    <t>SEC</t>
  </si>
  <si>
    <t>TWP</t>
  </si>
  <si>
    <t>RANGE</t>
  </si>
  <si>
    <t>PARCEL ACRES</t>
  </si>
  <si>
    <t>ACRES IN TRACT</t>
  </si>
  <si>
    <t>TOTAL BENEFITTED ACRES</t>
  </si>
  <si>
    <t>ACRES IN WATERSHED NOT BENEFITTED</t>
  </si>
  <si>
    <t>NONCONVERTED WETLAND ACRES</t>
  </si>
  <si>
    <t>CLASS 1 ACRES</t>
  </si>
  <si>
    <t>RED = CLASS 1 BENEFIT</t>
  </si>
  <si>
    <t>CLASS 2 ACRES</t>
  </si>
  <si>
    <t>YELLOW = CLASS 2 BENEFIT</t>
  </si>
  <si>
    <t>CLASS 3 ACRES</t>
  </si>
  <si>
    <t>GREEN = CLASS 3 BENEFIT</t>
  </si>
  <si>
    <t>CLASS 4 ACRES</t>
  </si>
  <si>
    <t>BLUE = CLASS 4 BENEFIT</t>
  </si>
  <si>
    <t>URBAN RESIDENTIAL ACRES</t>
  </si>
  <si>
    <t>URBAN RESIDENTIAL BENEFIT</t>
  </si>
  <si>
    <t>INDUSTRIAL ACRES</t>
  </si>
  <si>
    <t>INDUSTRIAL BENEFIT</t>
  </si>
  <si>
    <t>RESIDENTIAL ACRES</t>
  </si>
  <si>
    <t>RESIDENTIAL BENEFIT</t>
  </si>
  <si>
    <t>WOODLOT ACRES</t>
  </si>
  <si>
    <t>WOODLOT BENEFIT</t>
  </si>
  <si>
    <t>FEDERAL LAND ACRES</t>
  </si>
  <si>
    <t>CREP ACRES</t>
  </si>
  <si>
    <t>CREP BENEFIT</t>
  </si>
  <si>
    <t>ROAD ACRES</t>
  </si>
  <si>
    <t>ROAD BENEFIT</t>
  </si>
  <si>
    <t>RECREATIONAL TRAIL ACRES</t>
  </si>
  <si>
    <t>RECREATIONAL TRAIL BENEFIT</t>
  </si>
  <si>
    <t>CLASS A GRASS STRIP ACRES</t>
  </si>
  <si>
    <t>CLASS A GRASS STRIP DAMAGES</t>
  </si>
  <si>
    <t>CLASS B GRASS STRIP ACRES</t>
  </si>
  <si>
    <t>CLASS B GRASS STRIP DAMAGES</t>
  </si>
  <si>
    <t>WETLAND BUFFER STRIP</t>
  </si>
  <si>
    <t>WETLAND BUFFER STRIP DAMAGES</t>
  </si>
  <si>
    <t>DITCH ACRES</t>
  </si>
  <si>
    <t>NON-BENEFITTED ACRES</t>
  </si>
  <si>
    <t>TOTAL PARCEL BENEFITS</t>
  </si>
  <si>
    <t>PERCENT TOTAL BENEFITS</t>
  </si>
  <si>
    <t>NOTIONAL ASSESSMENT ON $100,000 REPAIR</t>
  </si>
  <si>
    <t>CLASS 5 ACRES</t>
  </si>
  <si>
    <t>CLASS 5 BEENFIT</t>
  </si>
  <si>
    <t>CLASS 6 ACRE</t>
  </si>
  <si>
    <t>CLASS 6 BENEFIT</t>
  </si>
  <si>
    <t>CLASS 7 ACRES</t>
  </si>
  <si>
    <t>CLASS 7 BENEFIT</t>
  </si>
  <si>
    <t>CLASS 8 ACRES</t>
  </si>
  <si>
    <t>CLASS 8 BENEFIT</t>
  </si>
  <si>
    <t>PROTECTION ACRES</t>
  </si>
  <si>
    <t>PROTECTION BENEFITS</t>
  </si>
  <si>
    <t>03-027-0201</t>
  </si>
  <si>
    <t>SKINDELIEN/TRAVIS &amp; LINDSEY</t>
  </si>
  <si>
    <t>350 PARK ST</t>
  </si>
  <si>
    <t>SESE</t>
  </si>
  <si>
    <t>27</t>
  </si>
  <si>
    <t>108</t>
  </si>
  <si>
    <t>038</t>
  </si>
  <si>
    <t>03-027-0206</t>
  </si>
  <si>
    <t>KOPPERUD/CHERYL/ETAL</t>
  </si>
  <si>
    <t>505 17TH ST SW</t>
  </si>
  <si>
    <t>SWSE</t>
  </si>
  <si>
    <t>03-027-0207</t>
  </si>
  <si>
    <t>03-027-0500</t>
  </si>
  <si>
    <t>DISHER/SYLVIA/&amp; JUDITH OSTER</t>
  </si>
  <si>
    <t>1108 WILLOW POND DR</t>
  </si>
  <si>
    <t>SWSW</t>
  </si>
  <si>
    <t>03-027-0600</t>
  </si>
  <si>
    <t>THOMPSON FARM CO</t>
  </si>
  <si>
    <t>C/0 FAIRLAND MNGMNT PO BOX 128</t>
  </si>
  <si>
    <t>SESW</t>
  </si>
  <si>
    <t>03-033-0300</t>
  </si>
  <si>
    <t>KRONBACK/MAYDELLE T</t>
  </si>
  <si>
    <t>33137 260TH ST</t>
  </si>
  <si>
    <t>33</t>
  </si>
  <si>
    <t>NWSE</t>
  </si>
  <si>
    <t>03-033-0400</t>
  </si>
  <si>
    <t>BYERS/LYNN J</t>
  </si>
  <si>
    <t>C/O DUANE BYERS 35190 280TH ST</t>
  </si>
  <si>
    <t>NESE</t>
  </si>
  <si>
    <t>03-034-0100</t>
  </si>
  <si>
    <t>NELSON/MONTE/ETAL</t>
  </si>
  <si>
    <t>12523 90TH ST E</t>
  </si>
  <si>
    <t>NENE</t>
  </si>
  <si>
    <t>34</t>
  </si>
  <si>
    <t>03-034-0101</t>
  </si>
  <si>
    <t>MNR TRUST</t>
  </si>
  <si>
    <t>%MICHAEL &amp; ROBIN MADSON 27412 COUNTY RD 6</t>
  </si>
  <si>
    <t>SENE</t>
  </si>
  <si>
    <t>03-034-0102</t>
  </si>
  <si>
    <t>NENW</t>
  </si>
  <si>
    <t>SENW</t>
  </si>
  <si>
    <t>SWNE</t>
  </si>
  <si>
    <t>NWNE</t>
  </si>
  <si>
    <t>03-034-0200</t>
  </si>
  <si>
    <t>THOMPSON/MARLYS A/TRUSTEE</t>
  </si>
  <si>
    <t>MARLYS A THOMPSON TRUST 1628 CYPRESS POINT CL</t>
  </si>
  <si>
    <t>NWNW</t>
  </si>
  <si>
    <t>03-034-0201</t>
  </si>
  <si>
    <t>YANG/ZONG/-GOSHEENYEEN KHANG</t>
  </si>
  <si>
    <t>25434 340TH AVE</t>
  </si>
  <si>
    <t>SWNW</t>
  </si>
  <si>
    <t>03-034-0202</t>
  </si>
  <si>
    <t>03-034-0300</t>
  </si>
  <si>
    <t>WARDIN/J ROBERT</t>
  </si>
  <si>
    <t>16306 HUNTER PLACE</t>
  </si>
  <si>
    <t>NWSW</t>
  </si>
  <si>
    <t>NESW</t>
  </si>
  <si>
    <t>03-034-0301</t>
  </si>
  <si>
    <t>LEE/DAO/&amp; LARRY THAO</t>
  </si>
  <si>
    <t>641 BEDAL STREET</t>
  </si>
  <si>
    <t>03-034-0400</t>
  </si>
  <si>
    <t>HYTTA LAND LLC</t>
  </si>
  <si>
    <t>23308 COUNTY RD 54</t>
  </si>
  <si>
    <t>18-003-0301</t>
  </si>
  <si>
    <t>JO'S FAMILY FARMS LLC</t>
  </si>
  <si>
    <t>ATTN: PHILIP SONSTEGARD SONSTEGARD FOODS COMPANY INC 5005 S BUR OAK PL</t>
  </si>
  <si>
    <t>03</t>
  </si>
  <si>
    <t>107</t>
  </si>
  <si>
    <t>18-004-0100</t>
  </si>
  <si>
    <t>SWENSON/JUSTIN</t>
  </si>
  <si>
    <t>33759 260TH ST</t>
  </si>
  <si>
    <t>04</t>
  </si>
  <si>
    <t>18-004-0101</t>
  </si>
  <si>
    <t>BOWEN REVOCABLE TRUST/PERRY L</t>
  </si>
  <si>
    <t>C/O JAMIE BOWEN 45705 252ND ST</t>
  </si>
  <si>
    <t>CSAH 10</t>
  </si>
  <si>
    <t>TOTAL WATERSHED ACRES:</t>
  </si>
  <si>
    <t>WALNUT GROVE MN 56180</t>
  </si>
  <si>
    <t>WAITE PARK MN 56387</t>
  </si>
  <si>
    <t>NORTHFIELD MN 55057</t>
  </si>
  <si>
    <t>SIOUX FALLS SD 57108-2228</t>
  </si>
  <si>
    <t>OWATONNA MN 55060</t>
  </si>
  <si>
    <t>WINDOM MN 56101</t>
  </si>
  <si>
    <t>WESTBROOK MN 56183</t>
  </si>
  <si>
    <t>BROOKINGS SD 57006</t>
  </si>
  <si>
    <t>LEESBURG VA 20176</t>
  </si>
  <si>
    <t>LAMBERTON MN 56152</t>
  </si>
  <si>
    <t>HUMBOLDT SD 57035</t>
  </si>
  <si>
    <t>260TH ST</t>
  </si>
  <si>
    <t>340TH AVE</t>
  </si>
  <si>
    <t>COTTONWOOD CTY RDS</t>
  </si>
  <si>
    <t>WESTBROOK TWP RDS</t>
  </si>
  <si>
    <t>ANN TWP RDS</t>
  </si>
  <si>
    <t>WINDOM, MN 56101</t>
  </si>
  <si>
    <t>COTTONWOOD COUNTY HWY DEPT. 46705 COUNTY RD 15</t>
  </si>
  <si>
    <t>RON KEOTTKE 24884 COUNTY RD 7</t>
  </si>
  <si>
    <t>WALNUT GROVE, MN</t>
  </si>
  <si>
    <t>DAVID VAN LOH 29754 340TH AVE</t>
  </si>
  <si>
    <t>WESTBROOK, MN 56183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</si>
</sst>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EA98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E4F1"/>
        <bgColor indexed="64"/>
      </patternFill>
    </fill>
    <fill>
      <patternFill patternType="solid">
        <fgColor rgb="FFBBF1ED"/>
        <bgColor indexed="64"/>
      </patternFill>
    </fill>
    <fill>
      <patternFill patternType="solid">
        <fgColor rgb="FFCFBDEF"/>
        <bgColor indexed="64"/>
      </patternFill>
    </fill>
    <fill>
      <patternFill patternType="solid">
        <fgColor rgb="FFEDBDEF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6" borderId="0" xfId="0" applyNumberFormat="1" applyFont="1" applyFill="1" applyAlignment="1">
      <alignment horizontal="center"/>
    </xf>
    <xf numFmtId="4" fontId="1" fillId="7" borderId="0" xfId="0" applyNumberFormat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" fontId="1" fillId="9" borderId="0" xfId="0" applyNumberFormat="1" applyFont="1" applyFill="1" applyAlignment="1">
      <alignment horizontal="center"/>
    </xf>
    <xf numFmtId="4" fontId="1" fillId="10" borderId="0" xfId="0" applyNumberFormat="1" applyFont="1" applyFill="1" applyAlignment="1">
      <alignment horizontal="center"/>
    </xf>
    <xf numFmtId="4" fontId="1" fillId="11" borderId="0" xfId="0" applyNumberFormat="1" applyFont="1" applyFill="1" applyAlignment="1">
      <alignment horizontal="center"/>
    </xf>
    <xf numFmtId="4" fontId="1" fillId="1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0" fontId="2" fillId="8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10" borderId="0" xfId="0" applyFont="1" applyFill="1" applyAlignment="1">
      <alignment horizontal="center" wrapText="1"/>
    </xf>
    <xf numFmtId="0" fontId="2" fillId="11" borderId="0" xfId="0" applyFont="1" applyFill="1" applyAlignment="1">
      <alignment horizontal="center" wrapText="1"/>
    </xf>
    <xf numFmtId="0" fontId="2" fillId="12" borderId="0" xfId="0" applyFont="1" applyFill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4" fontId="1" fillId="10" borderId="1" xfId="0" applyNumberFormat="1" applyFont="1" applyFill="1" applyBorder="1" applyAlignment="1">
      <alignment horizontal="center"/>
    </xf>
    <xf numFmtId="4" fontId="1" fillId="11" borderId="1" xfId="0" applyNumberFormat="1" applyFont="1" applyFill="1" applyBorder="1" applyAlignment="1">
      <alignment horizontal="center"/>
    </xf>
    <xf numFmtId="4" fontId="1" fillId="1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5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4.25" x14ac:dyDescent="0.45"/>
  <cols>
    <col min="1" max="1" width="14.6640625" style="1" customWidth="1"/>
    <col min="2" max="2" width="35.6640625" style="1" customWidth="1"/>
    <col min="3" max="3" width="67.33203125" style="1" bestFit="1" customWidth="1"/>
    <col min="4" max="4" width="29.86328125" style="1" bestFit="1" customWidth="1"/>
    <col min="5" max="5" width="20.6640625" style="1" customWidth="1"/>
    <col min="6" max="8" width="9.6640625" style="1" customWidth="1"/>
    <col min="9" max="12" width="17.6640625" style="2" customWidth="1"/>
    <col min="13" max="13" width="20.6640625" style="3" customWidth="1"/>
    <col min="14" max="14" width="13.6640625" style="4" customWidth="1"/>
    <col min="15" max="15" width="13.6640625" style="5" customWidth="1"/>
    <col min="16" max="16" width="13.6640625" style="6" customWidth="1"/>
    <col min="17" max="17" width="13.6640625" style="5" customWidth="1"/>
    <col min="18" max="18" width="13.6640625" style="7" customWidth="1"/>
    <col min="19" max="19" width="13.6640625" style="5" customWidth="1"/>
    <col min="20" max="20" width="13.6640625" style="8" customWidth="1"/>
    <col min="21" max="21" width="13.6640625" style="5" customWidth="1"/>
    <col min="22" max="22" width="17.6640625" style="2" hidden="1" customWidth="1"/>
    <col min="23" max="23" width="17.6640625" style="5" hidden="1" customWidth="1"/>
    <col min="24" max="24" width="17.6640625" style="2" hidden="1" customWidth="1"/>
    <col min="25" max="25" width="17.6640625" style="5" hidden="1" customWidth="1"/>
    <col min="26" max="26" width="17.6640625" style="9" customWidth="1"/>
    <col min="27" max="27" width="17.6640625" style="5" customWidth="1"/>
    <col min="28" max="28" width="17.6640625" style="10" hidden="1" customWidth="1"/>
    <col min="29" max="29" width="17.6640625" style="5" hidden="1" customWidth="1"/>
    <col min="30" max="31" width="17.6640625" style="2" hidden="1" customWidth="1"/>
    <col min="32" max="32" width="17.6640625" style="5" hidden="1" customWidth="1"/>
    <col min="33" max="33" width="17.6640625" style="9" customWidth="1"/>
    <col min="34" max="34" width="17.6640625" style="5" customWidth="1"/>
    <col min="35" max="35" width="19.6640625" style="2" hidden="1" customWidth="1"/>
    <col min="36" max="36" width="19.6640625" style="5" hidden="1" customWidth="1"/>
    <col min="37" max="37" width="17.6640625" style="3" hidden="1" customWidth="1"/>
    <col min="38" max="38" width="17.6640625" style="5" hidden="1" customWidth="1"/>
    <col min="39" max="39" width="17.6640625" style="3" hidden="1" customWidth="1"/>
    <col min="40" max="40" width="17.6640625" style="5" hidden="1" customWidth="1"/>
    <col min="41" max="41" width="17.6640625" style="2" hidden="1" customWidth="1"/>
    <col min="42" max="42" width="17.6640625" style="5" hidden="1" customWidth="1"/>
    <col min="43" max="43" width="17.6640625" style="2" hidden="1" customWidth="1"/>
    <col min="44" max="44" width="17.6640625" style="2" customWidth="1"/>
    <col min="45" max="45" width="17.6640625" style="5" customWidth="1"/>
    <col min="46" max="46" width="17.6640625" style="11" customWidth="1"/>
    <col min="47" max="47" width="17.6640625" style="5" customWidth="1"/>
    <col min="48" max="48" width="13.6640625" style="12" hidden="1" customWidth="1"/>
    <col min="49" max="49" width="13.6640625" style="5" hidden="1" customWidth="1"/>
    <col min="50" max="50" width="13.6640625" style="13" hidden="1" customWidth="1"/>
    <col min="51" max="51" width="13.6640625" style="5" hidden="1" customWidth="1"/>
    <col min="52" max="52" width="13.6640625" style="14" hidden="1" customWidth="1"/>
    <col min="53" max="53" width="13.6640625" style="5" hidden="1" customWidth="1"/>
    <col min="54" max="54" width="13.6640625" style="15" hidden="1" customWidth="1"/>
    <col min="55" max="55" width="13.6640625" style="5" hidden="1" customWidth="1"/>
    <col min="56" max="56" width="13.6640625" style="2" hidden="1" customWidth="1"/>
    <col min="57" max="57" width="13.6640625" style="5" hidden="1" customWidth="1"/>
  </cols>
  <sheetData>
    <row r="1" spans="1:57" x14ac:dyDescent="0.45">
      <c r="AL1" s="5">
        <v>0</v>
      </c>
      <c r="AN1" s="5">
        <v>0</v>
      </c>
      <c r="AP1" s="5">
        <v>0</v>
      </c>
      <c r="AU1" s="5" t="s">
        <v>0</v>
      </c>
    </row>
    <row r="2" spans="1:57" ht="68" customHeight="1" x14ac:dyDescent="0.4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 t="s">
        <v>13</v>
      </c>
      <c r="N2" s="18" t="s">
        <v>14</v>
      </c>
      <c r="O2" s="16" t="s">
        <v>15</v>
      </c>
      <c r="P2" s="19" t="s">
        <v>16</v>
      </c>
      <c r="Q2" s="16" t="s">
        <v>17</v>
      </c>
      <c r="R2" s="20" t="s">
        <v>18</v>
      </c>
      <c r="S2" s="16" t="s">
        <v>19</v>
      </c>
      <c r="T2" s="21" t="s">
        <v>20</v>
      </c>
      <c r="U2" s="16" t="s">
        <v>21</v>
      </c>
      <c r="V2" s="16" t="s">
        <v>22</v>
      </c>
      <c r="W2" s="16" t="s">
        <v>23</v>
      </c>
      <c r="X2" s="16" t="s">
        <v>24</v>
      </c>
      <c r="Y2" s="16" t="s">
        <v>25</v>
      </c>
      <c r="Z2" s="22" t="s">
        <v>26</v>
      </c>
      <c r="AA2" s="16" t="s">
        <v>27</v>
      </c>
      <c r="AB2" s="23" t="s">
        <v>28</v>
      </c>
      <c r="AC2" s="16" t="s">
        <v>29</v>
      </c>
      <c r="AD2" s="16" t="s">
        <v>30</v>
      </c>
      <c r="AE2" s="16" t="s">
        <v>31</v>
      </c>
      <c r="AF2" s="16" t="s">
        <v>32</v>
      </c>
      <c r="AG2" s="22" t="s">
        <v>33</v>
      </c>
      <c r="AH2" s="16" t="s">
        <v>34</v>
      </c>
      <c r="AI2" s="16" t="s">
        <v>35</v>
      </c>
      <c r="AJ2" s="16" t="s">
        <v>36</v>
      </c>
      <c r="AK2" s="17" t="s">
        <v>37</v>
      </c>
      <c r="AL2" s="16" t="s">
        <v>38</v>
      </c>
      <c r="AM2" s="17" t="s">
        <v>39</v>
      </c>
      <c r="AN2" s="16" t="s">
        <v>40</v>
      </c>
      <c r="AO2" s="16" t="s">
        <v>41</v>
      </c>
      <c r="AP2" s="16" t="s">
        <v>42</v>
      </c>
      <c r="AQ2" s="16" t="s">
        <v>43</v>
      </c>
      <c r="AR2" s="16" t="s">
        <v>44</v>
      </c>
      <c r="AS2" s="16" t="s">
        <v>45</v>
      </c>
      <c r="AT2" s="16" t="s">
        <v>46</v>
      </c>
      <c r="AU2" s="16" t="s">
        <v>47</v>
      </c>
      <c r="AV2" s="24" t="s">
        <v>48</v>
      </c>
      <c r="AW2" s="16" t="s">
        <v>49</v>
      </c>
      <c r="AX2" s="25" t="s">
        <v>50</v>
      </c>
      <c r="AY2" s="16" t="s">
        <v>51</v>
      </c>
      <c r="AZ2" s="26" t="s">
        <v>52</v>
      </c>
      <c r="BA2" s="16" t="s">
        <v>53</v>
      </c>
      <c r="BB2" s="27" t="s">
        <v>54</v>
      </c>
      <c r="BC2" s="16" t="s">
        <v>55</v>
      </c>
      <c r="BD2" s="16" t="s">
        <v>56</v>
      </c>
      <c r="BE2" s="16" t="s">
        <v>57</v>
      </c>
    </row>
    <row r="3" spans="1:57" x14ac:dyDescent="0.45">
      <c r="A3" s="1" t="s">
        <v>58</v>
      </c>
      <c r="B3" s="1" t="s">
        <v>59</v>
      </c>
      <c r="C3" s="1" t="s">
        <v>60</v>
      </c>
      <c r="D3" s="1" t="s">
        <v>135</v>
      </c>
      <c r="E3" s="1" t="s">
        <v>61</v>
      </c>
      <c r="F3" s="1" t="s">
        <v>62</v>
      </c>
      <c r="G3" s="1" t="s">
        <v>63</v>
      </c>
      <c r="H3" s="1" t="s">
        <v>64</v>
      </c>
      <c r="I3" s="2">
        <v>8.24</v>
      </c>
      <c r="J3" s="2">
        <v>7.93</v>
      </c>
      <c r="K3" s="2">
        <f t="shared" ref="K3:K52" si="0">SUM(N3,P3,R3,T3,V3,X3,Z3,AB3,AE3,AG3,AI3,AV3,AX3,AZ3,BB3,BD3)</f>
        <v>0</v>
      </c>
      <c r="L3" s="2">
        <f t="shared" ref="L3:L52" si="1">SUM(M3,AD3,AK3,AM3,AO3,AQ3,AR3)</f>
        <v>0.33000001311302191</v>
      </c>
      <c r="AL3" s="5" t="str">
        <f t="shared" ref="AL3:AL52" si="2">IF(AK3&gt;0,AK3*$AL$1,"")</f>
        <v/>
      </c>
      <c r="AN3" s="5" t="str">
        <f t="shared" ref="AN3:AN52" si="3">IF(AM3&gt;0,AM3*$AN$1,"")</f>
        <v/>
      </c>
      <c r="AP3" s="5" t="str">
        <f t="shared" ref="AP3:AP52" si="4">IF(AO3&gt;0,AO3*$AP$1,"")</f>
        <v/>
      </c>
      <c r="AR3" s="2">
        <v>0.33000001311302191</v>
      </c>
      <c r="AS3" s="5">
        <f t="shared" ref="AS3" si="5">SUM(O3,Q3,S3,U3,W3,Y3,AA3,AC3,AF3,AH3,AJ3,AW3,AY3,BA3,BC3,BE3)</f>
        <v>0</v>
      </c>
      <c r="AT3" s="11">
        <f>(AS3/$AS$53)*100</f>
        <v>0</v>
      </c>
      <c r="AU3" s="5">
        <f t="shared" ref="AU3" si="6">(AT3/100)*$AU$1</f>
        <v>0</v>
      </c>
    </row>
    <row r="4" spans="1:57" x14ac:dyDescent="0.45">
      <c r="A4" s="1" t="s">
        <v>65</v>
      </c>
      <c r="B4" s="1" t="s">
        <v>66</v>
      </c>
      <c r="C4" s="1" t="s">
        <v>67</v>
      </c>
      <c r="D4" s="1" t="s">
        <v>139</v>
      </c>
      <c r="E4" s="1" t="s">
        <v>61</v>
      </c>
      <c r="F4" s="1" t="s">
        <v>62</v>
      </c>
      <c r="G4" s="1" t="s">
        <v>63</v>
      </c>
      <c r="H4" s="1" t="s">
        <v>64</v>
      </c>
      <c r="I4" s="2">
        <v>59.01</v>
      </c>
      <c r="J4" s="2">
        <v>18.57</v>
      </c>
      <c r="K4" s="2">
        <f t="shared" si="0"/>
        <v>0.25999999046325678</v>
      </c>
      <c r="L4" s="2">
        <f t="shared" si="1"/>
        <v>9.9999997764825821E-3</v>
      </c>
      <c r="P4" s="6">
        <v>0.25999999046325678</v>
      </c>
      <c r="Q4" s="5">
        <v>1181.179956674576</v>
      </c>
      <c r="AL4" s="5" t="str">
        <f t="shared" si="2"/>
        <v/>
      </c>
      <c r="AN4" s="5" t="str">
        <f t="shared" si="3"/>
        <v/>
      </c>
      <c r="AP4" s="5" t="str">
        <f t="shared" si="4"/>
        <v/>
      </c>
      <c r="AR4" s="2">
        <v>9.9999997764825821E-3</v>
      </c>
      <c r="AS4" s="5">
        <f t="shared" ref="AS4:AS52" si="7">SUM(O4,Q4,S4,U4,W4,Y4,AA4,AC4,AF4,AH4,AJ4,AW4,AY4,BA4,BC4,BE4)</f>
        <v>1181.179956674576</v>
      </c>
      <c r="AT4" s="11">
        <f t="shared" ref="AT4:AT52" si="8">(AS4/$AS$53)*100</f>
        <v>0.10089800914297403</v>
      </c>
      <c r="AU4" s="5">
        <f t="shared" ref="AU4:AU52" si="9">(AT4/100)*$AU$1</f>
        <v>100.89800914297403</v>
      </c>
    </row>
    <row r="5" spans="1:57" x14ac:dyDescent="0.45">
      <c r="A5" s="1" t="s">
        <v>65</v>
      </c>
      <c r="B5" s="1" t="s">
        <v>66</v>
      </c>
      <c r="C5" s="1" t="s">
        <v>67</v>
      </c>
      <c r="D5" s="1" t="s">
        <v>139</v>
      </c>
      <c r="E5" s="1" t="s">
        <v>68</v>
      </c>
      <c r="F5" s="1" t="s">
        <v>62</v>
      </c>
      <c r="G5" s="1" t="s">
        <v>63</v>
      </c>
      <c r="H5" s="1" t="s">
        <v>64</v>
      </c>
      <c r="I5" s="2">
        <v>59.01</v>
      </c>
      <c r="J5" s="2">
        <v>38.130000000000003</v>
      </c>
      <c r="K5" s="2">
        <f t="shared" si="0"/>
        <v>8.5200002789497375</v>
      </c>
      <c r="L5" s="2">
        <f t="shared" si="1"/>
        <v>0</v>
      </c>
      <c r="N5" s="4">
        <v>0.93000000715255737</v>
      </c>
      <c r="O5" s="5">
        <v>5298.2100407481194</v>
      </c>
      <c r="P5" s="6">
        <v>6.5100002288818359</v>
      </c>
      <c r="Q5" s="5">
        <v>29574.931039810181</v>
      </c>
      <c r="R5" s="7">
        <v>1.080000042915344</v>
      </c>
      <c r="S5" s="5">
        <v>2799.3601112365718</v>
      </c>
      <c r="AL5" s="5" t="str">
        <f t="shared" si="2"/>
        <v/>
      </c>
      <c r="AN5" s="5" t="str">
        <f t="shared" si="3"/>
        <v/>
      </c>
      <c r="AP5" s="5" t="str">
        <f t="shared" si="4"/>
        <v/>
      </c>
      <c r="AS5" s="5">
        <f t="shared" si="7"/>
        <v>37672.501191794872</v>
      </c>
      <c r="AT5" s="11">
        <f t="shared" si="8"/>
        <v>3.2180366321062164</v>
      </c>
      <c r="AU5" s="5">
        <f t="shared" si="9"/>
        <v>3218.0366321062165</v>
      </c>
    </row>
    <row r="6" spans="1:57" x14ac:dyDescent="0.45">
      <c r="A6" s="1" t="s">
        <v>69</v>
      </c>
      <c r="B6" s="1" t="s">
        <v>59</v>
      </c>
      <c r="C6" s="1" t="s">
        <v>60</v>
      </c>
      <c r="D6" s="1" t="s">
        <v>135</v>
      </c>
      <c r="E6" s="1" t="s">
        <v>61</v>
      </c>
      <c r="F6" s="1" t="s">
        <v>62</v>
      </c>
      <c r="G6" s="1" t="s">
        <v>63</v>
      </c>
      <c r="H6" s="1" t="s">
        <v>64</v>
      </c>
      <c r="I6" s="2">
        <v>12.16</v>
      </c>
      <c r="J6" s="2">
        <v>8.8000000000000007</v>
      </c>
      <c r="K6" s="2">
        <f t="shared" si="0"/>
        <v>2.999999932944775E-2</v>
      </c>
      <c r="L6" s="2">
        <f t="shared" si="1"/>
        <v>3.75</v>
      </c>
      <c r="P6" s="6">
        <v>2.999999932944775E-2</v>
      </c>
      <c r="Q6" s="5">
        <v>136.28999695368111</v>
      </c>
      <c r="AL6" s="5" t="str">
        <f t="shared" si="2"/>
        <v/>
      </c>
      <c r="AN6" s="5" t="str">
        <f t="shared" si="3"/>
        <v/>
      </c>
      <c r="AP6" s="5" t="str">
        <f t="shared" si="4"/>
        <v/>
      </c>
      <c r="AR6" s="2">
        <v>3.75</v>
      </c>
      <c r="AS6" s="5">
        <f t="shared" si="7"/>
        <v>136.28999695368111</v>
      </c>
      <c r="AT6" s="11">
        <f t="shared" si="8"/>
        <v>1.1642078144843625E-2</v>
      </c>
      <c r="AU6" s="5">
        <f t="shared" si="9"/>
        <v>11.642078144843625</v>
      </c>
    </row>
    <row r="7" spans="1:57" x14ac:dyDescent="0.45">
      <c r="A7" s="1" t="s">
        <v>69</v>
      </c>
      <c r="B7" s="1" t="s">
        <v>59</v>
      </c>
      <c r="C7" s="1" t="s">
        <v>60</v>
      </c>
      <c r="D7" s="1" t="s">
        <v>135</v>
      </c>
      <c r="E7" s="1" t="s">
        <v>68</v>
      </c>
      <c r="F7" s="1" t="s">
        <v>62</v>
      </c>
      <c r="G7" s="1" t="s">
        <v>63</v>
      </c>
      <c r="H7" s="1" t="s">
        <v>64</v>
      </c>
      <c r="I7" s="2">
        <v>12.16</v>
      </c>
      <c r="J7" s="2">
        <v>0.76</v>
      </c>
      <c r="K7" s="2">
        <f t="shared" si="0"/>
        <v>9.9999997764825821E-3</v>
      </c>
      <c r="L7" s="2">
        <f t="shared" si="1"/>
        <v>0.75</v>
      </c>
      <c r="P7" s="6">
        <v>9.9999997764825821E-3</v>
      </c>
      <c r="Q7" s="5">
        <v>45.42999898456037</v>
      </c>
      <c r="AL7" s="5" t="str">
        <f t="shared" si="2"/>
        <v/>
      </c>
      <c r="AN7" s="5" t="str">
        <f t="shared" si="3"/>
        <v/>
      </c>
      <c r="AP7" s="5" t="str">
        <f t="shared" si="4"/>
        <v/>
      </c>
      <c r="AR7" s="2">
        <v>0.75</v>
      </c>
      <c r="AS7" s="5">
        <f t="shared" si="7"/>
        <v>45.42999898456037</v>
      </c>
      <c r="AT7" s="11">
        <f t="shared" si="8"/>
        <v>3.8806927149478746E-3</v>
      </c>
      <c r="AU7" s="5">
        <f t="shared" si="9"/>
        <v>3.8806927149478745</v>
      </c>
    </row>
    <row r="8" spans="1:57" x14ac:dyDescent="0.45">
      <c r="A8" s="1" t="s">
        <v>70</v>
      </c>
      <c r="B8" s="1" t="s">
        <v>71</v>
      </c>
      <c r="C8" s="1" t="s">
        <v>72</v>
      </c>
      <c r="D8" s="1" t="s">
        <v>136</v>
      </c>
      <c r="E8" s="1" t="s">
        <v>73</v>
      </c>
      <c r="F8" s="1" t="s">
        <v>62</v>
      </c>
      <c r="G8" s="1" t="s">
        <v>63</v>
      </c>
      <c r="H8" s="1" t="s">
        <v>64</v>
      </c>
      <c r="I8" s="2">
        <v>40</v>
      </c>
      <c r="J8" s="2">
        <v>37.28</v>
      </c>
      <c r="K8" s="2">
        <f t="shared" si="0"/>
        <v>0.41999998688697809</v>
      </c>
      <c r="L8" s="2">
        <f t="shared" si="1"/>
        <v>0</v>
      </c>
      <c r="R8" s="7">
        <v>0.41999998688697809</v>
      </c>
      <c r="S8" s="5">
        <v>1088.6399660110469</v>
      </c>
      <c r="AL8" s="5" t="str">
        <f t="shared" si="2"/>
        <v/>
      </c>
      <c r="AN8" s="5" t="str">
        <f t="shared" si="3"/>
        <v/>
      </c>
      <c r="AP8" s="5" t="str">
        <f t="shared" si="4"/>
        <v/>
      </c>
      <c r="AS8" s="5">
        <f t="shared" si="7"/>
        <v>1088.6399660110469</v>
      </c>
      <c r="AT8" s="11">
        <f t="shared" si="8"/>
        <v>9.2993116436915421E-2</v>
      </c>
      <c r="AU8" s="5">
        <f t="shared" si="9"/>
        <v>92.993116436915415</v>
      </c>
    </row>
    <row r="9" spans="1:57" x14ac:dyDescent="0.45">
      <c r="A9" s="1" t="s">
        <v>74</v>
      </c>
      <c r="B9" s="1" t="s">
        <v>75</v>
      </c>
      <c r="C9" s="1" t="s">
        <v>76</v>
      </c>
      <c r="D9" s="1" t="s">
        <v>140</v>
      </c>
      <c r="E9" s="1" t="s">
        <v>77</v>
      </c>
      <c r="F9" s="1" t="s">
        <v>62</v>
      </c>
      <c r="G9" s="1" t="s">
        <v>63</v>
      </c>
      <c r="H9" s="1" t="s">
        <v>64</v>
      </c>
      <c r="I9" s="2">
        <v>80</v>
      </c>
      <c r="J9" s="2">
        <v>38.1</v>
      </c>
      <c r="K9" s="2">
        <f t="shared" si="0"/>
        <v>4.0800000429153442</v>
      </c>
      <c r="L9" s="2">
        <f t="shared" si="1"/>
        <v>0</v>
      </c>
      <c r="P9" s="6">
        <v>1.75</v>
      </c>
      <c r="Q9" s="5">
        <v>7950.25</v>
      </c>
      <c r="R9" s="7">
        <v>2.3300000429153438</v>
      </c>
      <c r="S9" s="5">
        <v>6039.3601112365723</v>
      </c>
      <c r="AL9" s="5" t="str">
        <f t="shared" si="2"/>
        <v/>
      </c>
      <c r="AN9" s="5" t="str">
        <f t="shared" si="3"/>
        <v/>
      </c>
      <c r="AP9" s="5" t="str">
        <f t="shared" si="4"/>
        <v/>
      </c>
      <c r="AS9" s="5">
        <f t="shared" si="7"/>
        <v>13989.610111236572</v>
      </c>
      <c r="AT9" s="11">
        <f t="shared" si="8"/>
        <v>1.1950116499471513</v>
      </c>
      <c r="AU9" s="5">
        <f t="shared" si="9"/>
        <v>1195.0116499471512</v>
      </c>
    </row>
    <row r="10" spans="1:57" x14ac:dyDescent="0.45">
      <c r="A10" s="1" t="s">
        <v>78</v>
      </c>
      <c r="B10" s="1" t="s">
        <v>79</v>
      </c>
      <c r="C10" s="1" t="s">
        <v>80</v>
      </c>
      <c r="D10" s="1" t="s">
        <v>141</v>
      </c>
      <c r="E10" s="1" t="s">
        <v>68</v>
      </c>
      <c r="F10" s="1" t="s">
        <v>81</v>
      </c>
      <c r="G10" s="1" t="s">
        <v>63</v>
      </c>
      <c r="H10" s="1" t="s">
        <v>64</v>
      </c>
      <c r="I10" s="2">
        <v>80</v>
      </c>
      <c r="J10" s="2">
        <v>38.78</v>
      </c>
      <c r="K10" s="2">
        <f t="shared" si="0"/>
        <v>33.090000133961439</v>
      </c>
      <c r="L10" s="2">
        <f t="shared" si="1"/>
        <v>0</v>
      </c>
      <c r="P10" s="6">
        <v>4.0800000242888927</v>
      </c>
      <c r="Q10" s="5">
        <v>11584.650068965269</v>
      </c>
      <c r="R10" s="7">
        <v>23.320000171661381</v>
      </c>
      <c r="S10" s="5">
        <v>37778.400278091431</v>
      </c>
      <c r="T10" s="8">
        <v>5.6899999380111694</v>
      </c>
      <c r="U10" s="5">
        <v>2766.7624698579311</v>
      </c>
      <c r="AL10" s="5" t="str">
        <f t="shared" si="2"/>
        <v/>
      </c>
      <c r="AN10" s="5" t="str">
        <f t="shared" si="3"/>
        <v/>
      </c>
      <c r="AP10" s="5" t="str">
        <f t="shared" si="4"/>
        <v/>
      </c>
      <c r="AS10" s="5">
        <f t="shared" si="7"/>
        <v>52129.812816914629</v>
      </c>
      <c r="AT10" s="11">
        <f t="shared" si="8"/>
        <v>4.4529999857351887</v>
      </c>
      <c r="AU10" s="5">
        <f t="shared" si="9"/>
        <v>4452.9999857351886</v>
      </c>
    </row>
    <row r="11" spans="1:57" x14ac:dyDescent="0.45">
      <c r="A11" s="1" t="s">
        <v>78</v>
      </c>
      <c r="B11" s="1" t="s">
        <v>79</v>
      </c>
      <c r="C11" s="1" t="s">
        <v>80</v>
      </c>
      <c r="D11" s="1" t="s">
        <v>141</v>
      </c>
      <c r="E11" s="1" t="s">
        <v>82</v>
      </c>
      <c r="F11" s="1" t="s">
        <v>81</v>
      </c>
      <c r="G11" s="1" t="s">
        <v>63</v>
      </c>
      <c r="H11" s="1" t="s">
        <v>64</v>
      </c>
      <c r="I11" s="2">
        <v>80</v>
      </c>
      <c r="J11" s="2">
        <v>39.9</v>
      </c>
      <c r="K11" s="2">
        <f t="shared" si="0"/>
        <v>9.5599999614059925</v>
      </c>
      <c r="L11" s="2">
        <f t="shared" si="1"/>
        <v>0</v>
      </c>
      <c r="P11" s="6">
        <v>2.4000000953674321</v>
      </c>
      <c r="Q11" s="5">
        <v>6814.5002707839012</v>
      </c>
      <c r="R11" s="7">
        <v>7.1399998664855957</v>
      </c>
      <c r="S11" s="5">
        <v>11566.79978370667</v>
      </c>
      <c r="T11" s="8">
        <v>1.9999999552965161E-2</v>
      </c>
      <c r="U11" s="5">
        <v>9.7249997826293111</v>
      </c>
      <c r="AL11" s="5" t="str">
        <f t="shared" si="2"/>
        <v/>
      </c>
      <c r="AN11" s="5" t="str">
        <f t="shared" si="3"/>
        <v/>
      </c>
      <c r="AP11" s="5" t="str">
        <f t="shared" si="4"/>
        <v/>
      </c>
      <c r="AS11" s="5">
        <f t="shared" si="7"/>
        <v>18391.025054273203</v>
      </c>
      <c r="AT11" s="11">
        <f t="shared" si="8"/>
        <v>1.5709865406952201</v>
      </c>
      <c r="AU11" s="5">
        <f t="shared" si="9"/>
        <v>1570.9865406952201</v>
      </c>
    </row>
    <row r="12" spans="1:57" x14ac:dyDescent="0.45">
      <c r="A12" s="1" t="s">
        <v>83</v>
      </c>
      <c r="B12" s="1" t="s">
        <v>84</v>
      </c>
      <c r="C12" s="1" t="s">
        <v>85</v>
      </c>
      <c r="D12" s="1" t="s">
        <v>141</v>
      </c>
      <c r="E12" s="1" t="s">
        <v>61</v>
      </c>
      <c r="F12" s="1" t="s">
        <v>81</v>
      </c>
      <c r="G12" s="1" t="s">
        <v>63</v>
      </c>
      <c r="H12" s="1" t="s">
        <v>64</v>
      </c>
      <c r="I12" s="2">
        <v>80</v>
      </c>
      <c r="J12" s="2">
        <v>37.630000000000003</v>
      </c>
      <c r="K12" s="2">
        <f t="shared" si="0"/>
        <v>37.630000127479434</v>
      </c>
      <c r="L12" s="2">
        <f t="shared" si="1"/>
        <v>0</v>
      </c>
      <c r="P12" s="6">
        <v>17.460000239312649</v>
      </c>
      <c r="Q12" s="5">
        <v>49643.633177975193</v>
      </c>
      <c r="R12" s="7">
        <v>18.969999907538291</v>
      </c>
      <c r="S12" s="5">
        <v>30783.23984905332</v>
      </c>
      <c r="T12" s="8">
        <v>1.19999998062849</v>
      </c>
      <c r="U12" s="5">
        <v>587.3899904936552</v>
      </c>
      <c r="AL12" s="5" t="str">
        <f t="shared" si="2"/>
        <v/>
      </c>
      <c r="AN12" s="5" t="str">
        <f t="shared" si="3"/>
        <v/>
      </c>
      <c r="AP12" s="5" t="str">
        <f t="shared" si="4"/>
        <v/>
      </c>
      <c r="AS12" s="5">
        <f t="shared" si="7"/>
        <v>81014.263017522171</v>
      </c>
      <c r="AT12" s="11">
        <f t="shared" si="8"/>
        <v>6.9203492697813394</v>
      </c>
      <c r="AU12" s="5">
        <f t="shared" si="9"/>
        <v>6920.3492697813399</v>
      </c>
    </row>
    <row r="13" spans="1:57" x14ac:dyDescent="0.45">
      <c r="A13" s="1" t="s">
        <v>83</v>
      </c>
      <c r="B13" s="1" t="s">
        <v>84</v>
      </c>
      <c r="C13" s="1" t="s">
        <v>85</v>
      </c>
      <c r="D13" s="1" t="s">
        <v>141</v>
      </c>
      <c r="E13" s="1" t="s">
        <v>68</v>
      </c>
      <c r="F13" s="1" t="s">
        <v>81</v>
      </c>
      <c r="G13" s="1" t="s">
        <v>63</v>
      </c>
      <c r="H13" s="1" t="s">
        <v>64</v>
      </c>
      <c r="I13" s="2">
        <v>80</v>
      </c>
      <c r="J13" s="2">
        <v>0.06</v>
      </c>
      <c r="K13" s="2">
        <f t="shared" si="0"/>
        <v>5.9999998658895493E-2</v>
      </c>
      <c r="L13" s="2">
        <f t="shared" si="1"/>
        <v>0</v>
      </c>
      <c r="P13" s="6">
        <v>9.9999997764825821E-3</v>
      </c>
      <c r="Q13" s="5">
        <v>28.393749365350232</v>
      </c>
      <c r="R13" s="7">
        <v>4.999999888241291E-2</v>
      </c>
      <c r="S13" s="5">
        <v>80.999998189508915</v>
      </c>
      <c r="AL13" s="5" t="str">
        <f t="shared" si="2"/>
        <v/>
      </c>
      <c r="AN13" s="5" t="str">
        <f t="shared" si="3"/>
        <v/>
      </c>
      <c r="AP13" s="5" t="str">
        <f t="shared" si="4"/>
        <v/>
      </c>
      <c r="AS13" s="5">
        <f t="shared" si="7"/>
        <v>109.39374755485915</v>
      </c>
      <c r="AT13" s="11">
        <f t="shared" si="8"/>
        <v>9.3445636954838009E-3</v>
      </c>
      <c r="AU13" s="5">
        <f t="shared" si="9"/>
        <v>9.3445636954838012</v>
      </c>
    </row>
    <row r="14" spans="1:57" x14ac:dyDescent="0.45">
      <c r="A14" s="1" t="s">
        <v>83</v>
      </c>
      <c r="B14" s="1" t="s">
        <v>84</v>
      </c>
      <c r="C14" s="1" t="s">
        <v>85</v>
      </c>
      <c r="D14" s="1" t="s">
        <v>141</v>
      </c>
      <c r="E14" s="1" t="s">
        <v>82</v>
      </c>
      <c r="F14" s="1" t="s">
        <v>81</v>
      </c>
      <c r="G14" s="1" t="s">
        <v>63</v>
      </c>
      <c r="H14" s="1" t="s">
        <v>64</v>
      </c>
      <c r="I14" s="2">
        <v>80</v>
      </c>
      <c r="J14" s="2">
        <v>0.06</v>
      </c>
      <c r="K14" s="2">
        <f t="shared" si="0"/>
        <v>1.9999999552965164E-2</v>
      </c>
      <c r="L14" s="2">
        <f t="shared" si="1"/>
        <v>0</v>
      </c>
      <c r="P14" s="6">
        <v>9.9999997764825821E-3</v>
      </c>
      <c r="Q14" s="5">
        <v>28.393749365350232</v>
      </c>
      <c r="R14" s="7">
        <v>9.9999997764825821E-3</v>
      </c>
      <c r="S14" s="5">
        <v>16.199999637901779</v>
      </c>
      <c r="AL14" s="5" t="str">
        <f t="shared" si="2"/>
        <v/>
      </c>
      <c r="AN14" s="5" t="str">
        <f t="shared" si="3"/>
        <v/>
      </c>
      <c r="AP14" s="5" t="str">
        <f t="shared" si="4"/>
        <v/>
      </c>
      <c r="AS14" s="5">
        <f t="shared" si="7"/>
        <v>44.593749003252015</v>
      </c>
      <c r="AT14" s="11">
        <f t="shared" si="8"/>
        <v>3.8092590965706974E-3</v>
      </c>
      <c r="AU14" s="5">
        <f t="shared" si="9"/>
        <v>3.8092590965706972</v>
      </c>
    </row>
    <row r="15" spans="1:57" x14ac:dyDescent="0.45">
      <c r="A15" s="1" t="s">
        <v>83</v>
      </c>
      <c r="B15" s="1" t="s">
        <v>84</v>
      </c>
      <c r="C15" s="1" t="s">
        <v>85</v>
      </c>
      <c r="D15" s="1" t="s">
        <v>141</v>
      </c>
      <c r="E15" s="1" t="s">
        <v>86</v>
      </c>
      <c r="F15" s="1" t="s">
        <v>81</v>
      </c>
      <c r="G15" s="1" t="s">
        <v>63</v>
      </c>
      <c r="H15" s="1" t="s">
        <v>64</v>
      </c>
      <c r="I15" s="2">
        <v>80</v>
      </c>
      <c r="J15" s="2">
        <v>38.75</v>
      </c>
      <c r="K15" s="2">
        <f t="shared" si="0"/>
        <v>26.33999985456467</v>
      </c>
      <c r="L15" s="2">
        <f t="shared" si="1"/>
        <v>0</v>
      </c>
      <c r="P15" s="6">
        <v>19.889999866485599</v>
      </c>
      <c r="Q15" s="5">
        <v>56475.168370902538</v>
      </c>
      <c r="R15" s="7">
        <v>6.449999988079071</v>
      </c>
      <c r="S15" s="5">
        <v>10448.999980688101</v>
      </c>
      <c r="AL15" s="5" t="str">
        <f t="shared" si="2"/>
        <v/>
      </c>
      <c r="AN15" s="5" t="str">
        <f t="shared" si="3"/>
        <v/>
      </c>
      <c r="AP15" s="5" t="str">
        <f t="shared" si="4"/>
        <v/>
      </c>
      <c r="AS15" s="5">
        <f t="shared" si="7"/>
        <v>66924.168351590633</v>
      </c>
      <c r="AT15" s="11">
        <f t="shared" si="8"/>
        <v>5.7167540915910537</v>
      </c>
      <c r="AU15" s="5">
        <f t="shared" si="9"/>
        <v>5716.754091591054</v>
      </c>
    </row>
    <row r="16" spans="1:57" x14ac:dyDescent="0.45">
      <c r="A16" s="1" t="s">
        <v>87</v>
      </c>
      <c r="B16" s="1" t="s">
        <v>88</v>
      </c>
      <c r="C16" s="1" t="s">
        <v>89</v>
      </c>
      <c r="D16" s="1" t="s">
        <v>137</v>
      </c>
      <c r="E16" s="1" t="s">
        <v>90</v>
      </c>
      <c r="F16" s="1" t="s">
        <v>91</v>
      </c>
      <c r="G16" s="1" t="s">
        <v>63</v>
      </c>
      <c r="H16" s="1" t="s">
        <v>64</v>
      </c>
      <c r="I16" s="2">
        <v>17.010000000000002</v>
      </c>
      <c r="J16" s="2">
        <v>14.89</v>
      </c>
      <c r="K16" s="2">
        <f t="shared" si="0"/>
        <v>3.9999999105930328E-2</v>
      </c>
      <c r="L16" s="2">
        <f t="shared" si="1"/>
        <v>7.1399998664855957</v>
      </c>
      <c r="P16" s="6">
        <v>3.9999999105930328E-2</v>
      </c>
      <c r="Q16" s="5">
        <v>181.71999593824151</v>
      </c>
      <c r="AL16" s="5" t="str">
        <f t="shared" si="2"/>
        <v/>
      </c>
      <c r="AN16" s="5" t="str">
        <f t="shared" si="3"/>
        <v/>
      </c>
      <c r="AP16" s="5" t="str">
        <f t="shared" si="4"/>
        <v/>
      </c>
      <c r="AR16" s="2">
        <v>7.1399998664855957</v>
      </c>
      <c r="AS16" s="5">
        <f t="shared" si="7"/>
        <v>181.71999593824151</v>
      </c>
      <c r="AT16" s="11">
        <f t="shared" si="8"/>
        <v>1.5522770859791502E-2</v>
      </c>
      <c r="AU16" s="5">
        <f t="shared" si="9"/>
        <v>15.522770859791502</v>
      </c>
    </row>
    <row r="17" spans="1:47" x14ac:dyDescent="0.45">
      <c r="A17" s="1" t="s">
        <v>92</v>
      </c>
      <c r="B17" s="1" t="s">
        <v>93</v>
      </c>
      <c r="C17" s="1" t="s">
        <v>94</v>
      </c>
      <c r="D17" s="1" t="s">
        <v>141</v>
      </c>
      <c r="E17" s="1" t="s">
        <v>90</v>
      </c>
      <c r="F17" s="1" t="s">
        <v>91</v>
      </c>
      <c r="G17" s="1" t="s">
        <v>63</v>
      </c>
      <c r="H17" s="1" t="s">
        <v>64</v>
      </c>
      <c r="I17" s="2">
        <v>45</v>
      </c>
      <c r="J17" s="2">
        <v>13.28</v>
      </c>
      <c r="K17" s="2">
        <f t="shared" si="0"/>
        <v>2.7999999895691872</v>
      </c>
      <c r="L17" s="2">
        <f t="shared" si="1"/>
        <v>1.9999999552965161E-2</v>
      </c>
      <c r="P17" s="6">
        <v>3.9999999105930328E-2</v>
      </c>
      <c r="Q17" s="5">
        <v>181.71999593824151</v>
      </c>
      <c r="R17" s="7">
        <v>2.7599999904632568</v>
      </c>
      <c r="S17" s="5">
        <v>7153.9199752807617</v>
      </c>
      <c r="AL17" s="5" t="str">
        <f t="shared" si="2"/>
        <v/>
      </c>
      <c r="AN17" s="5" t="str">
        <f t="shared" si="3"/>
        <v/>
      </c>
      <c r="AP17" s="5" t="str">
        <f t="shared" si="4"/>
        <v/>
      </c>
      <c r="AR17" s="2">
        <v>1.9999999552965161E-2</v>
      </c>
      <c r="AS17" s="5">
        <f t="shared" si="7"/>
        <v>7335.6399712190032</v>
      </c>
      <c r="AT17" s="11">
        <f t="shared" si="8"/>
        <v>0.62662041012734371</v>
      </c>
      <c r="AU17" s="5">
        <f t="shared" si="9"/>
        <v>626.62041012734369</v>
      </c>
    </row>
    <row r="18" spans="1:47" x14ac:dyDescent="0.45">
      <c r="A18" s="1" t="s">
        <v>92</v>
      </c>
      <c r="B18" s="1" t="s">
        <v>93</v>
      </c>
      <c r="C18" s="1" t="s">
        <v>94</v>
      </c>
      <c r="D18" s="1" t="s">
        <v>141</v>
      </c>
      <c r="E18" s="1" t="s">
        <v>95</v>
      </c>
      <c r="F18" s="1" t="s">
        <v>91</v>
      </c>
      <c r="G18" s="1" t="s">
        <v>63</v>
      </c>
      <c r="H18" s="1" t="s">
        <v>64</v>
      </c>
      <c r="I18" s="2">
        <v>45</v>
      </c>
      <c r="J18" s="2">
        <v>29.54</v>
      </c>
      <c r="K18" s="2">
        <f t="shared" si="0"/>
        <v>0.52999997138977051</v>
      </c>
      <c r="L18" s="2">
        <f t="shared" si="1"/>
        <v>0</v>
      </c>
      <c r="R18" s="7">
        <v>0.52999997138977051</v>
      </c>
      <c r="S18" s="5">
        <v>1373.7599258422849</v>
      </c>
      <c r="AL18" s="5" t="str">
        <f t="shared" si="2"/>
        <v/>
      </c>
      <c r="AN18" s="5" t="str">
        <f t="shared" si="3"/>
        <v/>
      </c>
      <c r="AP18" s="5" t="str">
        <f t="shared" si="4"/>
        <v/>
      </c>
      <c r="AS18" s="5">
        <f t="shared" si="7"/>
        <v>1373.7599258422849</v>
      </c>
      <c r="AT18" s="11">
        <f t="shared" si="8"/>
        <v>0.11734845378524672</v>
      </c>
      <c r="AU18" s="5">
        <f t="shared" si="9"/>
        <v>117.34845378524672</v>
      </c>
    </row>
    <row r="19" spans="1:47" x14ac:dyDescent="0.45">
      <c r="A19" s="1" t="s">
        <v>96</v>
      </c>
      <c r="B19" s="1" t="s">
        <v>93</v>
      </c>
      <c r="C19" s="1" t="s">
        <v>94</v>
      </c>
      <c r="D19" s="1" t="s">
        <v>141</v>
      </c>
      <c r="E19" s="1" t="s">
        <v>97</v>
      </c>
      <c r="F19" s="1" t="s">
        <v>91</v>
      </c>
      <c r="G19" s="1" t="s">
        <v>63</v>
      </c>
      <c r="H19" s="1" t="s">
        <v>64</v>
      </c>
      <c r="I19" s="2">
        <v>98.25</v>
      </c>
      <c r="J19" s="2">
        <v>0.06</v>
      </c>
      <c r="K19" s="2">
        <f t="shared" si="0"/>
        <v>5.9999998658895493E-2</v>
      </c>
      <c r="L19" s="2">
        <f t="shared" si="1"/>
        <v>0</v>
      </c>
      <c r="P19" s="6">
        <v>5.9999998658895493E-2</v>
      </c>
      <c r="Q19" s="5">
        <v>244.18624454201199</v>
      </c>
      <c r="AL19" s="5" t="str">
        <f t="shared" si="2"/>
        <v/>
      </c>
      <c r="AN19" s="5" t="str">
        <f t="shared" si="3"/>
        <v/>
      </c>
      <c r="AP19" s="5" t="str">
        <f t="shared" si="4"/>
        <v/>
      </c>
      <c r="AS19" s="5">
        <f t="shared" si="7"/>
        <v>244.18624454201199</v>
      </c>
      <c r="AT19" s="11">
        <f t="shared" si="8"/>
        <v>2.0858723342844828E-2</v>
      </c>
      <c r="AU19" s="5">
        <f t="shared" si="9"/>
        <v>20.858723342844826</v>
      </c>
    </row>
    <row r="20" spans="1:47" x14ac:dyDescent="0.45">
      <c r="A20" s="1" t="s">
        <v>96</v>
      </c>
      <c r="B20" s="1" t="s">
        <v>93</v>
      </c>
      <c r="C20" s="1" t="s">
        <v>94</v>
      </c>
      <c r="D20" s="1" t="s">
        <v>141</v>
      </c>
      <c r="E20" s="1" t="s">
        <v>90</v>
      </c>
      <c r="F20" s="1" t="s">
        <v>91</v>
      </c>
      <c r="G20" s="1" t="s">
        <v>63</v>
      </c>
      <c r="H20" s="1" t="s">
        <v>64</v>
      </c>
      <c r="I20" s="2">
        <v>98.25</v>
      </c>
      <c r="J20" s="2">
        <v>7.92</v>
      </c>
      <c r="K20" s="2">
        <f t="shared" si="0"/>
        <v>7.929999828338623</v>
      </c>
      <c r="L20" s="2">
        <f t="shared" si="1"/>
        <v>0</v>
      </c>
      <c r="P20" s="6">
        <v>5.6599998474121094</v>
      </c>
      <c r="Q20" s="5">
        <v>25713.379306793209</v>
      </c>
      <c r="R20" s="7">
        <v>2.2699999809265141</v>
      </c>
      <c r="S20" s="5">
        <v>5883.8399505615234</v>
      </c>
      <c r="AL20" s="5" t="str">
        <f t="shared" si="2"/>
        <v/>
      </c>
      <c r="AN20" s="5" t="str">
        <f t="shared" si="3"/>
        <v/>
      </c>
      <c r="AP20" s="5" t="str">
        <f t="shared" si="4"/>
        <v/>
      </c>
      <c r="AS20" s="5">
        <f t="shared" si="7"/>
        <v>31597.219257354733</v>
      </c>
      <c r="AT20" s="11">
        <f t="shared" si="8"/>
        <v>2.6990777311331215</v>
      </c>
      <c r="AU20" s="5">
        <f t="shared" si="9"/>
        <v>2699.0777311331217</v>
      </c>
    </row>
    <row r="21" spans="1:47" x14ac:dyDescent="0.45">
      <c r="A21" s="1" t="s">
        <v>96</v>
      </c>
      <c r="B21" s="1" t="s">
        <v>93</v>
      </c>
      <c r="C21" s="1" t="s">
        <v>94</v>
      </c>
      <c r="D21" s="1" t="s">
        <v>141</v>
      </c>
      <c r="E21" s="1" t="s">
        <v>98</v>
      </c>
      <c r="F21" s="1" t="s">
        <v>91</v>
      </c>
      <c r="G21" s="1" t="s">
        <v>63</v>
      </c>
      <c r="H21" s="1" t="s">
        <v>64</v>
      </c>
      <c r="I21" s="2">
        <v>98.25</v>
      </c>
      <c r="J21" s="2">
        <v>0.06</v>
      </c>
      <c r="K21" s="2">
        <f t="shared" si="0"/>
        <v>5.9999998658895499E-2</v>
      </c>
      <c r="L21" s="2">
        <f t="shared" si="1"/>
        <v>0</v>
      </c>
      <c r="P21" s="6">
        <v>2.999999932944775E-2</v>
      </c>
      <c r="Q21" s="5">
        <v>119.253747334471</v>
      </c>
      <c r="R21" s="7">
        <v>2.999999932944775E-2</v>
      </c>
      <c r="S21" s="5">
        <v>68.039998479187489</v>
      </c>
      <c r="AL21" s="5" t="str">
        <f t="shared" si="2"/>
        <v/>
      </c>
      <c r="AN21" s="5" t="str">
        <f t="shared" si="3"/>
        <v/>
      </c>
      <c r="AP21" s="5" t="str">
        <f t="shared" si="4"/>
        <v/>
      </c>
      <c r="AS21" s="5">
        <f t="shared" si="7"/>
        <v>187.29374581365849</v>
      </c>
      <c r="AT21" s="11">
        <f t="shared" si="8"/>
        <v>1.5998888205596931E-2</v>
      </c>
      <c r="AU21" s="5">
        <f t="shared" si="9"/>
        <v>15.998888205596932</v>
      </c>
    </row>
    <row r="22" spans="1:47" x14ac:dyDescent="0.45">
      <c r="A22" s="1" t="s">
        <v>96</v>
      </c>
      <c r="B22" s="1" t="s">
        <v>93</v>
      </c>
      <c r="C22" s="1" t="s">
        <v>94</v>
      </c>
      <c r="D22" s="1" t="s">
        <v>141</v>
      </c>
      <c r="E22" s="1" t="s">
        <v>99</v>
      </c>
      <c r="F22" s="1" t="s">
        <v>91</v>
      </c>
      <c r="G22" s="1" t="s">
        <v>63</v>
      </c>
      <c r="H22" s="1" t="s">
        <v>64</v>
      </c>
      <c r="I22" s="2">
        <v>98.25</v>
      </c>
      <c r="J22" s="2">
        <v>40.31</v>
      </c>
      <c r="K22" s="2">
        <f t="shared" si="0"/>
        <v>26.789999961853031</v>
      </c>
      <c r="L22" s="2">
        <f t="shared" si="1"/>
        <v>2.999999932944775E-2</v>
      </c>
      <c r="P22" s="6">
        <v>12.170000076293951</v>
      </c>
      <c r="Q22" s="5">
        <v>51869.70285743475</v>
      </c>
      <c r="R22" s="7">
        <v>14.61999988555908</v>
      </c>
      <c r="S22" s="5">
        <v>36842.039703369141</v>
      </c>
      <c r="AL22" s="5" t="str">
        <f t="shared" si="2"/>
        <v/>
      </c>
      <c r="AN22" s="5" t="str">
        <f t="shared" si="3"/>
        <v/>
      </c>
      <c r="AP22" s="5" t="str">
        <f t="shared" si="4"/>
        <v/>
      </c>
      <c r="AR22" s="2">
        <v>2.999999932944775E-2</v>
      </c>
      <c r="AS22" s="5">
        <f t="shared" si="7"/>
        <v>88711.74256080389</v>
      </c>
      <c r="AT22" s="11">
        <f t="shared" si="8"/>
        <v>7.5778785115765164</v>
      </c>
      <c r="AU22" s="5">
        <f t="shared" si="9"/>
        <v>7577.8785115765158</v>
      </c>
    </row>
    <row r="23" spans="1:47" x14ac:dyDescent="0.45">
      <c r="A23" s="1" t="s">
        <v>96</v>
      </c>
      <c r="B23" s="1" t="s">
        <v>93</v>
      </c>
      <c r="C23" s="1" t="s">
        <v>94</v>
      </c>
      <c r="D23" s="1" t="s">
        <v>141</v>
      </c>
      <c r="E23" s="1" t="s">
        <v>100</v>
      </c>
      <c r="F23" s="1" t="s">
        <v>91</v>
      </c>
      <c r="G23" s="1" t="s">
        <v>63</v>
      </c>
      <c r="H23" s="1" t="s">
        <v>64</v>
      </c>
      <c r="I23" s="2">
        <v>98.25</v>
      </c>
      <c r="J23" s="2">
        <v>38.44</v>
      </c>
      <c r="K23" s="2">
        <f t="shared" si="0"/>
        <v>38.430000064894557</v>
      </c>
      <c r="L23" s="2">
        <f t="shared" si="1"/>
        <v>0</v>
      </c>
      <c r="N23" s="4">
        <v>2.779999971389771</v>
      </c>
      <c r="O23" s="5">
        <v>15837.659837007521</v>
      </c>
      <c r="P23" s="6">
        <v>31.19000005535781</v>
      </c>
      <c r="Q23" s="5">
        <v>139384.91904045799</v>
      </c>
      <c r="R23" s="7">
        <v>4.4600000381469727</v>
      </c>
      <c r="S23" s="5">
        <v>11560.320098876949</v>
      </c>
      <c r="AL23" s="5" t="str">
        <f t="shared" si="2"/>
        <v/>
      </c>
      <c r="AN23" s="5" t="str">
        <f t="shared" si="3"/>
        <v/>
      </c>
      <c r="AP23" s="5" t="str">
        <f t="shared" si="4"/>
        <v/>
      </c>
      <c r="AS23" s="5">
        <f t="shared" si="7"/>
        <v>166782.89897634246</v>
      </c>
      <c r="AT23" s="11">
        <f t="shared" si="8"/>
        <v>14.246823585784037</v>
      </c>
      <c r="AU23" s="5">
        <f t="shared" si="9"/>
        <v>14246.823585784037</v>
      </c>
    </row>
    <row r="24" spans="1:47" x14ac:dyDescent="0.45">
      <c r="A24" s="1" t="s">
        <v>96</v>
      </c>
      <c r="B24" s="1" t="s">
        <v>93</v>
      </c>
      <c r="C24" s="1" t="s">
        <v>94</v>
      </c>
      <c r="D24" s="1" t="s">
        <v>141</v>
      </c>
      <c r="E24" s="1" t="s">
        <v>95</v>
      </c>
      <c r="F24" s="1" t="s">
        <v>91</v>
      </c>
      <c r="G24" s="1" t="s">
        <v>63</v>
      </c>
      <c r="H24" s="1" t="s">
        <v>64</v>
      </c>
      <c r="I24" s="2">
        <v>98.25</v>
      </c>
      <c r="J24" s="2">
        <v>8.5399999999999991</v>
      </c>
      <c r="K24" s="2">
        <f t="shared" si="0"/>
        <v>1.330000042915344</v>
      </c>
      <c r="L24" s="2">
        <f t="shared" si="1"/>
        <v>0</v>
      </c>
      <c r="R24" s="7">
        <v>1.330000042915344</v>
      </c>
      <c r="S24" s="5">
        <v>3447.3601112365718</v>
      </c>
      <c r="AL24" s="5" t="str">
        <f t="shared" si="2"/>
        <v/>
      </c>
      <c r="AN24" s="5" t="str">
        <f t="shared" si="3"/>
        <v/>
      </c>
      <c r="AP24" s="5" t="str">
        <f t="shared" si="4"/>
        <v/>
      </c>
      <c r="AS24" s="5">
        <f t="shared" si="7"/>
        <v>3447.3601112365718</v>
      </c>
      <c r="AT24" s="11">
        <f t="shared" si="8"/>
        <v>0.29447822074625829</v>
      </c>
      <c r="AU24" s="5">
        <f t="shared" si="9"/>
        <v>294.47822074625833</v>
      </c>
    </row>
    <row r="25" spans="1:47" x14ac:dyDescent="0.45">
      <c r="A25" s="1" t="s">
        <v>101</v>
      </c>
      <c r="B25" s="1" t="s">
        <v>102</v>
      </c>
      <c r="C25" s="1" t="s">
        <v>103</v>
      </c>
      <c r="D25" s="1" t="s">
        <v>142</v>
      </c>
      <c r="E25" s="1" t="s">
        <v>104</v>
      </c>
      <c r="F25" s="1" t="s">
        <v>91</v>
      </c>
      <c r="G25" s="1" t="s">
        <v>63</v>
      </c>
      <c r="H25" s="1" t="s">
        <v>64</v>
      </c>
      <c r="I25" s="2">
        <v>80</v>
      </c>
      <c r="J25" s="2">
        <v>37.07</v>
      </c>
      <c r="K25" s="2">
        <f t="shared" si="0"/>
        <v>12.489999771118164</v>
      </c>
      <c r="L25" s="2">
        <f t="shared" si="1"/>
        <v>0</v>
      </c>
      <c r="P25" s="6">
        <v>7.6999998092651367</v>
      </c>
      <c r="Q25" s="5">
        <v>31028.689247220751</v>
      </c>
      <c r="R25" s="7">
        <v>4.7899999618530273</v>
      </c>
      <c r="S25" s="5">
        <v>10980.35991811752</v>
      </c>
      <c r="AL25" s="5" t="str">
        <f t="shared" si="2"/>
        <v/>
      </c>
      <c r="AN25" s="5" t="str">
        <f t="shared" si="3"/>
        <v/>
      </c>
      <c r="AP25" s="5" t="str">
        <f t="shared" si="4"/>
        <v/>
      </c>
      <c r="AS25" s="5">
        <f t="shared" si="7"/>
        <v>42009.049165338271</v>
      </c>
      <c r="AT25" s="11">
        <f t="shared" si="8"/>
        <v>3.5884704975058441</v>
      </c>
      <c r="AU25" s="5">
        <f t="shared" si="9"/>
        <v>3588.4704975058439</v>
      </c>
    </row>
    <row r="26" spans="1:47" x14ac:dyDescent="0.45">
      <c r="A26" s="1" t="s">
        <v>101</v>
      </c>
      <c r="B26" s="1" t="s">
        <v>102</v>
      </c>
      <c r="C26" s="1" t="s">
        <v>103</v>
      </c>
      <c r="D26" s="1" t="s">
        <v>142</v>
      </c>
      <c r="E26" s="1" t="s">
        <v>97</v>
      </c>
      <c r="F26" s="1" t="s">
        <v>91</v>
      </c>
      <c r="G26" s="1" t="s">
        <v>63</v>
      </c>
      <c r="H26" s="1" t="s">
        <v>64</v>
      </c>
      <c r="I26" s="2">
        <v>80</v>
      </c>
      <c r="J26" s="2">
        <v>37.909999999999997</v>
      </c>
      <c r="K26" s="2">
        <f t="shared" si="0"/>
        <v>37.900000253692269</v>
      </c>
      <c r="L26" s="2">
        <f t="shared" si="1"/>
        <v>0</v>
      </c>
      <c r="P26" s="6">
        <v>26.67000011540949</v>
      </c>
      <c r="Q26" s="5">
        <v>107544.16799654999</v>
      </c>
      <c r="R26" s="7">
        <v>11.230000138282779</v>
      </c>
      <c r="S26" s="5">
        <v>26163.000347614288</v>
      </c>
      <c r="AL26" s="5" t="str">
        <f t="shared" si="2"/>
        <v/>
      </c>
      <c r="AN26" s="5" t="str">
        <f t="shared" si="3"/>
        <v/>
      </c>
      <c r="AP26" s="5" t="str">
        <f t="shared" si="4"/>
        <v/>
      </c>
      <c r="AS26" s="5">
        <f t="shared" si="7"/>
        <v>133707.16834416427</v>
      </c>
      <c r="AT26" s="11">
        <f t="shared" si="8"/>
        <v>11.421449388670476</v>
      </c>
      <c r="AU26" s="5">
        <f t="shared" si="9"/>
        <v>11421.449388670477</v>
      </c>
    </row>
    <row r="27" spans="1:47" x14ac:dyDescent="0.45">
      <c r="A27" s="1" t="s">
        <v>105</v>
      </c>
      <c r="B27" s="1" t="s">
        <v>106</v>
      </c>
      <c r="C27" s="1" t="s">
        <v>107</v>
      </c>
      <c r="D27" s="1" t="s">
        <v>141</v>
      </c>
      <c r="E27" s="1" t="s">
        <v>108</v>
      </c>
      <c r="F27" s="1" t="s">
        <v>91</v>
      </c>
      <c r="G27" s="1" t="s">
        <v>63</v>
      </c>
      <c r="H27" s="1" t="s">
        <v>64</v>
      </c>
      <c r="I27" s="2">
        <v>9.82</v>
      </c>
      <c r="J27" s="2">
        <v>9.3699999999999992</v>
      </c>
      <c r="K27" s="2">
        <f t="shared" si="0"/>
        <v>1.8500000238418579</v>
      </c>
      <c r="L27" s="2">
        <f t="shared" si="1"/>
        <v>4.4299999754875898</v>
      </c>
      <c r="Z27" s="9">
        <v>1.8500000238418579</v>
      </c>
      <c r="AA27" s="5">
        <v>503.43125648796558</v>
      </c>
      <c r="AL27" s="5" t="str">
        <f t="shared" si="2"/>
        <v/>
      </c>
      <c r="AN27" s="5" t="str">
        <f t="shared" si="3"/>
        <v/>
      </c>
      <c r="AP27" s="5" t="str">
        <f t="shared" si="4"/>
        <v/>
      </c>
      <c r="AR27" s="2">
        <v>4.4299999754875898</v>
      </c>
      <c r="AS27" s="5">
        <f t="shared" si="7"/>
        <v>503.43125648796558</v>
      </c>
      <c r="AT27" s="11">
        <f t="shared" si="8"/>
        <v>4.3003787215444705E-2</v>
      </c>
      <c r="AU27" s="5">
        <f t="shared" si="9"/>
        <v>43.003787215444703</v>
      </c>
    </row>
    <row r="28" spans="1:47" x14ac:dyDescent="0.45">
      <c r="A28" s="1" t="s">
        <v>109</v>
      </c>
      <c r="B28" s="1" t="s">
        <v>102</v>
      </c>
      <c r="C28" s="1" t="s">
        <v>103</v>
      </c>
      <c r="D28" s="1" t="s">
        <v>142</v>
      </c>
      <c r="E28" s="1" t="s">
        <v>108</v>
      </c>
      <c r="F28" s="1" t="s">
        <v>91</v>
      </c>
      <c r="G28" s="1" t="s">
        <v>63</v>
      </c>
      <c r="H28" s="1" t="s">
        <v>64</v>
      </c>
      <c r="I28" s="2">
        <v>70.180000000000007</v>
      </c>
      <c r="J28" s="2">
        <v>29.58</v>
      </c>
      <c r="K28" s="2">
        <f t="shared" si="0"/>
        <v>24.360000127926472</v>
      </c>
      <c r="L28" s="2">
        <f t="shared" si="1"/>
        <v>0.70999997854232788</v>
      </c>
      <c r="P28" s="6">
        <v>5.1400001645088196</v>
      </c>
      <c r="Q28" s="5">
        <v>20432.143153943121</v>
      </c>
      <c r="R28" s="7">
        <v>18.629999980330471</v>
      </c>
      <c r="S28" s="5">
        <v>42252.8399553895</v>
      </c>
      <c r="T28" s="8">
        <v>0.57999998331069946</v>
      </c>
      <c r="U28" s="5">
        <v>394.83498863875872</v>
      </c>
      <c r="Z28" s="9">
        <v>9.9999997764825821E-3</v>
      </c>
      <c r="AA28" s="5">
        <v>2.7212499391753231</v>
      </c>
      <c r="AL28" s="5" t="str">
        <f t="shared" si="2"/>
        <v/>
      </c>
      <c r="AN28" s="5" t="str">
        <f t="shared" si="3"/>
        <v/>
      </c>
      <c r="AP28" s="5" t="str">
        <f t="shared" si="4"/>
        <v/>
      </c>
      <c r="AR28" s="2">
        <v>0.70999997854232788</v>
      </c>
      <c r="AS28" s="5">
        <f t="shared" si="7"/>
        <v>63082.539347910555</v>
      </c>
      <c r="AT28" s="11">
        <f t="shared" si="8"/>
        <v>5.3885968822285708</v>
      </c>
      <c r="AU28" s="5">
        <f t="shared" si="9"/>
        <v>5388.5968822285713</v>
      </c>
    </row>
    <row r="29" spans="1:47" x14ac:dyDescent="0.45">
      <c r="A29" s="1" t="s">
        <v>109</v>
      </c>
      <c r="B29" s="1" t="s">
        <v>102</v>
      </c>
      <c r="C29" s="1" t="s">
        <v>103</v>
      </c>
      <c r="D29" s="1" t="s">
        <v>142</v>
      </c>
      <c r="E29" s="1" t="s">
        <v>104</v>
      </c>
      <c r="F29" s="1" t="s">
        <v>91</v>
      </c>
      <c r="G29" s="1" t="s">
        <v>63</v>
      </c>
      <c r="H29" s="1" t="s">
        <v>64</v>
      </c>
      <c r="I29" s="2">
        <v>70.180000000000007</v>
      </c>
      <c r="J29" s="2">
        <v>0.08</v>
      </c>
      <c r="K29" s="2">
        <f t="shared" si="0"/>
        <v>5.9999998658895493E-2</v>
      </c>
      <c r="L29" s="2">
        <f t="shared" si="1"/>
        <v>0</v>
      </c>
      <c r="P29" s="6">
        <v>1.9999999552965161E-2</v>
      </c>
      <c r="Q29" s="5">
        <v>79.502498222980648</v>
      </c>
      <c r="R29" s="7">
        <v>3.9999999105930328E-2</v>
      </c>
      <c r="S29" s="5">
        <v>90.719997972249985</v>
      </c>
      <c r="AL29" s="5" t="str">
        <f t="shared" si="2"/>
        <v/>
      </c>
      <c r="AN29" s="5" t="str">
        <f t="shared" si="3"/>
        <v/>
      </c>
      <c r="AP29" s="5" t="str">
        <f t="shared" si="4"/>
        <v/>
      </c>
      <c r="AS29" s="5">
        <f t="shared" si="7"/>
        <v>170.22249619523063</v>
      </c>
      <c r="AT29" s="11">
        <f t="shared" si="8"/>
        <v>1.4540638689637125E-2</v>
      </c>
      <c r="AU29" s="5">
        <f t="shared" si="9"/>
        <v>14.540638689637124</v>
      </c>
    </row>
    <row r="30" spans="1:47" x14ac:dyDescent="0.45">
      <c r="A30" s="1" t="s">
        <v>109</v>
      </c>
      <c r="B30" s="1" t="s">
        <v>102</v>
      </c>
      <c r="C30" s="1" t="s">
        <v>103</v>
      </c>
      <c r="D30" s="1" t="s">
        <v>142</v>
      </c>
      <c r="E30" s="1" t="s">
        <v>97</v>
      </c>
      <c r="F30" s="1" t="s">
        <v>91</v>
      </c>
      <c r="G30" s="1" t="s">
        <v>63</v>
      </c>
      <c r="H30" s="1" t="s">
        <v>64</v>
      </c>
      <c r="I30" s="2">
        <v>70.180000000000007</v>
      </c>
      <c r="J30" s="2">
        <v>0.09</v>
      </c>
      <c r="K30" s="2">
        <f t="shared" si="0"/>
        <v>8.0000000074505806E-2</v>
      </c>
      <c r="L30" s="2">
        <f t="shared" si="1"/>
        <v>0</v>
      </c>
      <c r="P30" s="6">
        <v>6.0000000521540642E-2</v>
      </c>
      <c r="Q30" s="5">
        <v>238.50750207318919</v>
      </c>
      <c r="R30" s="7">
        <v>1.9999999552965161E-2</v>
      </c>
      <c r="S30" s="5">
        <v>45.359998986124992</v>
      </c>
      <c r="AL30" s="5" t="str">
        <f t="shared" si="2"/>
        <v/>
      </c>
      <c r="AN30" s="5" t="str">
        <f t="shared" si="3"/>
        <v/>
      </c>
      <c r="AP30" s="5" t="str">
        <f t="shared" si="4"/>
        <v/>
      </c>
      <c r="AS30" s="5">
        <f t="shared" si="7"/>
        <v>283.86750105931418</v>
      </c>
      <c r="AT30" s="11">
        <f t="shared" si="8"/>
        <v>2.4248350605196454E-2</v>
      </c>
      <c r="AU30" s="5">
        <f t="shared" si="9"/>
        <v>24.248350605196453</v>
      </c>
    </row>
    <row r="31" spans="1:47" x14ac:dyDescent="0.45">
      <c r="A31" s="1" t="s">
        <v>109</v>
      </c>
      <c r="B31" s="1" t="s">
        <v>102</v>
      </c>
      <c r="C31" s="1" t="s">
        <v>103</v>
      </c>
      <c r="D31" s="1" t="s">
        <v>142</v>
      </c>
      <c r="E31" s="1" t="s">
        <v>98</v>
      </c>
      <c r="F31" s="1" t="s">
        <v>91</v>
      </c>
      <c r="G31" s="1" t="s">
        <v>63</v>
      </c>
      <c r="H31" s="1" t="s">
        <v>64</v>
      </c>
      <c r="I31" s="2">
        <v>70.180000000000007</v>
      </c>
      <c r="J31" s="2">
        <v>40.19</v>
      </c>
      <c r="K31" s="2">
        <f t="shared" si="0"/>
        <v>39.989998893812299</v>
      </c>
      <c r="L31" s="2">
        <f t="shared" si="1"/>
        <v>9.9999997764825821E-3</v>
      </c>
      <c r="P31" s="6">
        <v>10.689999828115109</v>
      </c>
      <c r="Q31" s="5">
        <v>42494.08625</v>
      </c>
      <c r="R31" s="7">
        <v>28.529999084770679</v>
      </c>
      <c r="S31" s="5">
        <v>64706.04</v>
      </c>
      <c r="T31" s="8">
        <v>0.76999998092651367</v>
      </c>
      <c r="U31" s="5">
        <v>524.17750000000001</v>
      </c>
      <c r="AL31" s="5" t="str">
        <f t="shared" si="2"/>
        <v/>
      </c>
      <c r="AN31" s="5" t="str">
        <f t="shared" si="3"/>
        <v/>
      </c>
      <c r="AP31" s="5" t="str">
        <f t="shared" si="4"/>
        <v/>
      </c>
      <c r="AR31" s="2">
        <v>9.9999997764825821E-3</v>
      </c>
      <c r="AS31" s="5">
        <f t="shared" si="7"/>
        <v>107724.30375000001</v>
      </c>
      <c r="AT31" s="11">
        <f t="shared" si="8"/>
        <v>9.2019575199095183</v>
      </c>
      <c r="AU31" s="5">
        <f t="shared" si="9"/>
        <v>9201.9575199095179</v>
      </c>
    </row>
    <row r="32" spans="1:47" x14ac:dyDescent="0.45">
      <c r="A32" s="1" t="s">
        <v>110</v>
      </c>
      <c r="B32" s="1" t="s">
        <v>111</v>
      </c>
      <c r="C32" s="1" t="s">
        <v>112</v>
      </c>
      <c r="D32" s="1" t="s">
        <v>143</v>
      </c>
      <c r="E32" s="1" t="s">
        <v>73</v>
      </c>
      <c r="F32" s="1" t="s">
        <v>91</v>
      </c>
      <c r="G32" s="1" t="s">
        <v>63</v>
      </c>
      <c r="H32" s="1" t="s">
        <v>64</v>
      </c>
      <c r="I32" s="2">
        <v>153.03</v>
      </c>
      <c r="J32" s="2">
        <v>37.590000000000003</v>
      </c>
      <c r="K32" s="2">
        <f t="shared" si="0"/>
        <v>13.970000505447386</v>
      </c>
      <c r="L32" s="2">
        <f t="shared" si="1"/>
        <v>0</v>
      </c>
      <c r="P32" s="6">
        <v>11.27000045776367</v>
      </c>
      <c r="Q32" s="5">
        <v>31999.757549762729</v>
      </c>
      <c r="R32" s="7">
        <v>2.7000000476837158</v>
      </c>
      <c r="S32" s="5">
        <v>4374.0000772476196</v>
      </c>
      <c r="AL32" s="5" t="str">
        <f t="shared" si="2"/>
        <v/>
      </c>
      <c r="AN32" s="5" t="str">
        <f t="shared" si="3"/>
        <v/>
      </c>
      <c r="AP32" s="5" t="str">
        <f t="shared" si="4"/>
        <v/>
      </c>
      <c r="AS32" s="5">
        <f t="shared" si="7"/>
        <v>36373.757627010345</v>
      </c>
      <c r="AT32" s="11">
        <f t="shared" si="8"/>
        <v>3.1070961785931619</v>
      </c>
      <c r="AU32" s="5">
        <f t="shared" si="9"/>
        <v>3107.0961785931618</v>
      </c>
    </row>
    <row r="33" spans="1:47" x14ac:dyDescent="0.45">
      <c r="A33" s="1" t="s">
        <v>110</v>
      </c>
      <c r="B33" s="1" t="s">
        <v>111</v>
      </c>
      <c r="C33" s="1" t="s">
        <v>112</v>
      </c>
      <c r="D33" s="1" t="s">
        <v>143</v>
      </c>
      <c r="E33" s="1" t="s">
        <v>113</v>
      </c>
      <c r="F33" s="1" t="s">
        <v>91</v>
      </c>
      <c r="G33" s="1" t="s">
        <v>63</v>
      </c>
      <c r="H33" s="1" t="s">
        <v>64</v>
      </c>
      <c r="I33" s="2">
        <v>153.03</v>
      </c>
      <c r="J33" s="2">
        <v>32.15</v>
      </c>
      <c r="K33" s="2">
        <f t="shared" si="0"/>
        <v>28.690000142902136</v>
      </c>
      <c r="L33" s="2">
        <f t="shared" si="1"/>
        <v>0.33000001311302191</v>
      </c>
      <c r="N33" s="4">
        <v>10.35000038146973</v>
      </c>
      <c r="O33" s="5">
        <v>36852.470108270652</v>
      </c>
      <c r="P33" s="6">
        <v>13.039999783039089</v>
      </c>
      <c r="Q33" s="5">
        <v>37388.889375843108</v>
      </c>
      <c r="R33" s="7">
        <v>2.5599999129772191</v>
      </c>
      <c r="S33" s="5">
        <v>5501.519803404808</v>
      </c>
      <c r="T33" s="8">
        <v>2.6800000667572021</v>
      </c>
      <c r="U33" s="5">
        <v>1824.4100454449649</v>
      </c>
      <c r="Z33" s="9">
        <v>5.9999998658895493E-2</v>
      </c>
      <c r="AA33" s="5">
        <v>14.53924967502244</v>
      </c>
      <c r="AL33" s="5" t="str">
        <f t="shared" si="2"/>
        <v/>
      </c>
      <c r="AN33" s="5" t="str">
        <f t="shared" si="3"/>
        <v/>
      </c>
      <c r="AP33" s="5" t="str">
        <f t="shared" si="4"/>
        <v/>
      </c>
      <c r="AR33" s="2">
        <v>0.33000001311302191</v>
      </c>
      <c r="AS33" s="5">
        <f t="shared" si="7"/>
        <v>81581.828582638555</v>
      </c>
      <c r="AT33" s="11">
        <f t="shared" si="8"/>
        <v>6.9688314974510117</v>
      </c>
      <c r="AU33" s="5">
        <f t="shared" si="9"/>
        <v>6968.8314974510113</v>
      </c>
    </row>
    <row r="34" spans="1:47" x14ac:dyDescent="0.45">
      <c r="A34" s="1" t="s">
        <v>110</v>
      </c>
      <c r="B34" s="1" t="s">
        <v>111</v>
      </c>
      <c r="C34" s="1" t="s">
        <v>112</v>
      </c>
      <c r="D34" s="1" t="s">
        <v>143</v>
      </c>
      <c r="E34" s="1" t="s">
        <v>108</v>
      </c>
      <c r="F34" s="1" t="s">
        <v>91</v>
      </c>
      <c r="G34" s="1" t="s">
        <v>63</v>
      </c>
      <c r="H34" s="1" t="s">
        <v>64</v>
      </c>
      <c r="I34" s="2">
        <v>153.03</v>
      </c>
      <c r="J34" s="2">
        <v>0.04</v>
      </c>
      <c r="K34" s="2">
        <f t="shared" si="0"/>
        <v>0</v>
      </c>
      <c r="L34" s="2">
        <f t="shared" si="1"/>
        <v>3.9999999105930328E-2</v>
      </c>
      <c r="AL34" s="5" t="str">
        <f t="shared" si="2"/>
        <v/>
      </c>
      <c r="AN34" s="5" t="str">
        <f t="shared" si="3"/>
        <v/>
      </c>
      <c r="AP34" s="5" t="str">
        <f t="shared" si="4"/>
        <v/>
      </c>
      <c r="AR34" s="2">
        <v>3.9999999105930328E-2</v>
      </c>
      <c r="AS34" s="5">
        <f t="shared" si="7"/>
        <v>0</v>
      </c>
      <c r="AT34" s="11">
        <f t="shared" si="8"/>
        <v>0</v>
      </c>
      <c r="AU34" s="5">
        <f t="shared" si="9"/>
        <v>0</v>
      </c>
    </row>
    <row r="35" spans="1:47" x14ac:dyDescent="0.45">
      <c r="A35" s="1" t="s">
        <v>110</v>
      </c>
      <c r="B35" s="1" t="s">
        <v>111</v>
      </c>
      <c r="C35" s="1" t="s">
        <v>112</v>
      </c>
      <c r="D35" s="1" t="s">
        <v>143</v>
      </c>
      <c r="E35" s="1" t="s">
        <v>98</v>
      </c>
      <c r="F35" s="1" t="s">
        <v>91</v>
      </c>
      <c r="G35" s="1" t="s">
        <v>63</v>
      </c>
      <c r="H35" s="1" t="s">
        <v>64</v>
      </c>
      <c r="I35" s="2">
        <v>153.03</v>
      </c>
      <c r="J35" s="2">
        <v>0.09</v>
      </c>
      <c r="K35" s="2">
        <f t="shared" si="0"/>
        <v>8.9999997988343239E-2</v>
      </c>
      <c r="L35" s="2">
        <f t="shared" si="1"/>
        <v>0</v>
      </c>
      <c r="P35" s="6">
        <v>1.9999999552965161E-2</v>
      </c>
      <c r="Q35" s="5">
        <v>79.502498222980648</v>
      </c>
      <c r="R35" s="7">
        <v>5.9999998658895493E-2</v>
      </c>
      <c r="S35" s="5">
        <v>136.07999695837501</v>
      </c>
      <c r="T35" s="8">
        <v>9.9999997764825821E-3</v>
      </c>
      <c r="U35" s="5">
        <v>6.8074998478405178</v>
      </c>
      <c r="AL35" s="5" t="str">
        <f t="shared" si="2"/>
        <v/>
      </c>
      <c r="AN35" s="5" t="str">
        <f t="shared" si="3"/>
        <v/>
      </c>
      <c r="AP35" s="5" t="str">
        <f t="shared" si="4"/>
        <v/>
      </c>
      <c r="AS35" s="5">
        <f t="shared" si="7"/>
        <v>222.38999502919617</v>
      </c>
      <c r="AT35" s="11">
        <f t="shared" si="8"/>
        <v>1.8996857866547614E-2</v>
      </c>
      <c r="AU35" s="5">
        <f t="shared" si="9"/>
        <v>18.996857866547614</v>
      </c>
    </row>
    <row r="36" spans="1:47" x14ac:dyDescent="0.45">
      <c r="A36" s="1" t="s">
        <v>110</v>
      </c>
      <c r="B36" s="1" t="s">
        <v>111</v>
      </c>
      <c r="C36" s="1" t="s">
        <v>112</v>
      </c>
      <c r="D36" s="1" t="s">
        <v>143</v>
      </c>
      <c r="E36" s="1" t="s">
        <v>114</v>
      </c>
      <c r="F36" s="1" t="s">
        <v>91</v>
      </c>
      <c r="G36" s="1" t="s">
        <v>63</v>
      </c>
      <c r="H36" s="1" t="s">
        <v>64</v>
      </c>
      <c r="I36" s="2">
        <v>153.03</v>
      </c>
      <c r="J36" s="2">
        <v>40.24</v>
      </c>
      <c r="K36" s="2">
        <f t="shared" si="0"/>
        <v>22.339999988675125</v>
      </c>
      <c r="L36" s="2">
        <f t="shared" si="1"/>
        <v>0.17000000178813929</v>
      </c>
      <c r="N36" s="4">
        <v>0.68999999761581421</v>
      </c>
      <c r="O36" s="5">
        <v>2456.831241510808</v>
      </c>
      <c r="P36" s="6">
        <v>5.7600002139806747</v>
      </c>
      <c r="Q36" s="5">
        <v>17206.613090647381</v>
      </c>
      <c r="R36" s="7">
        <v>10.149999767541891</v>
      </c>
      <c r="S36" s="5">
        <v>22760.999468922619</v>
      </c>
      <c r="T36" s="8">
        <v>5.7400000095367432</v>
      </c>
      <c r="U36" s="5">
        <v>3907.5050064921379</v>
      </c>
      <c r="AL36" s="5" t="str">
        <f t="shared" si="2"/>
        <v/>
      </c>
      <c r="AN36" s="5" t="str">
        <f t="shared" si="3"/>
        <v/>
      </c>
      <c r="AP36" s="5" t="str">
        <f t="shared" si="4"/>
        <v/>
      </c>
      <c r="AR36" s="2">
        <v>0.17000000178813929</v>
      </c>
      <c r="AS36" s="5">
        <f t="shared" si="7"/>
        <v>46331.948807572946</v>
      </c>
      <c r="AT36" s="11">
        <f t="shared" si="8"/>
        <v>3.9577385037581054</v>
      </c>
      <c r="AU36" s="5">
        <f t="shared" si="9"/>
        <v>3957.7385037581057</v>
      </c>
    </row>
    <row r="37" spans="1:47" x14ac:dyDescent="0.45">
      <c r="A37" s="1" t="s">
        <v>115</v>
      </c>
      <c r="B37" s="1" t="s">
        <v>116</v>
      </c>
      <c r="C37" s="1" t="s">
        <v>117</v>
      </c>
      <c r="D37" s="1" t="s">
        <v>135</v>
      </c>
      <c r="E37" s="1" t="s">
        <v>113</v>
      </c>
      <c r="F37" s="1" t="s">
        <v>91</v>
      </c>
      <c r="G37" s="1" t="s">
        <v>63</v>
      </c>
      <c r="H37" s="1" t="s">
        <v>64</v>
      </c>
      <c r="I37" s="2">
        <v>6.97</v>
      </c>
      <c r="J37" s="2">
        <v>6.69</v>
      </c>
      <c r="K37" s="2">
        <f t="shared" si="0"/>
        <v>5.5299999564886093</v>
      </c>
      <c r="L37" s="2">
        <f t="shared" si="1"/>
        <v>1.1699999831616881</v>
      </c>
      <c r="Z37" s="9">
        <v>5.5299999564886093</v>
      </c>
      <c r="AA37" s="5">
        <v>1181.4501160072159</v>
      </c>
      <c r="AL37" s="5" t="str">
        <f t="shared" si="2"/>
        <v/>
      </c>
      <c r="AN37" s="5" t="str">
        <f t="shared" si="3"/>
        <v/>
      </c>
      <c r="AP37" s="5" t="str">
        <f t="shared" si="4"/>
        <v/>
      </c>
      <c r="AR37" s="2">
        <v>1.1699999831616881</v>
      </c>
      <c r="AS37" s="5">
        <f t="shared" si="7"/>
        <v>1181.4501160072159</v>
      </c>
      <c r="AT37" s="11">
        <f t="shared" si="8"/>
        <v>0.10092108652306395</v>
      </c>
      <c r="AU37" s="5">
        <f t="shared" si="9"/>
        <v>100.92108652306395</v>
      </c>
    </row>
    <row r="38" spans="1:47" x14ac:dyDescent="0.45">
      <c r="A38" s="1" t="s">
        <v>115</v>
      </c>
      <c r="B38" s="1" t="s">
        <v>116</v>
      </c>
      <c r="C38" s="1" t="s">
        <v>117</v>
      </c>
      <c r="D38" s="1" t="s">
        <v>135</v>
      </c>
      <c r="E38" s="1" t="s">
        <v>108</v>
      </c>
      <c r="F38" s="1" t="s">
        <v>91</v>
      </c>
      <c r="G38" s="1" t="s">
        <v>63</v>
      </c>
      <c r="H38" s="1" t="s">
        <v>64</v>
      </c>
      <c r="I38" s="2">
        <v>6.97</v>
      </c>
      <c r="J38" s="2">
        <v>0.04</v>
      </c>
      <c r="K38" s="2">
        <f t="shared" si="0"/>
        <v>0</v>
      </c>
      <c r="L38" s="2">
        <f t="shared" si="1"/>
        <v>3.9999999105930328E-2</v>
      </c>
      <c r="AL38" s="5" t="str">
        <f t="shared" si="2"/>
        <v/>
      </c>
      <c r="AN38" s="5" t="str">
        <f t="shared" si="3"/>
        <v/>
      </c>
      <c r="AP38" s="5" t="str">
        <f t="shared" si="4"/>
        <v/>
      </c>
      <c r="AR38" s="2">
        <v>3.9999999105930328E-2</v>
      </c>
      <c r="AS38" s="5">
        <f t="shared" si="7"/>
        <v>0</v>
      </c>
      <c r="AT38" s="11">
        <f t="shared" si="8"/>
        <v>0</v>
      </c>
      <c r="AU38" s="5">
        <f t="shared" si="9"/>
        <v>0</v>
      </c>
    </row>
    <row r="39" spans="1:47" x14ac:dyDescent="0.45">
      <c r="A39" s="1" t="s">
        <v>118</v>
      </c>
      <c r="B39" s="1" t="s">
        <v>119</v>
      </c>
      <c r="C39" s="1" t="s">
        <v>120</v>
      </c>
      <c r="D39" s="1" t="s">
        <v>144</v>
      </c>
      <c r="E39" s="1" t="s">
        <v>82</v>
      </c>
      <c r="F39" s="1" t="s">
        <v>91</v>
      </c>
      <c r="G39" s="1" t="s">
        <v>63</v>
      </c>
      <c r="H39" s="1" t="s">
        <v>64</v>
      </c>
      <c r="I39" s="2">
        <v>160</v>
      </c>
      <c r="J39" s="2">
        <v>40.130000000000003</v>
      </c>
      <c r="K39" s="2">
        <f t="shared" si="0"/>
        <v>2.999999932944775E-2</v>
      </c>
      <c r="L39" s="2">
        <f t="shared" si="1"/>
        <v>2.999999932944775E-2</v>
      </c>
      <c r="R39" s="7">
        <v>2.999999932944775E-2</v>
      </c>
      <c r="S39" s="5">
        <v>68.039998479187489</v>
      </c>
      <c r="AL39" s="5" t="str">
        <f t="shared" si="2"/>
        <v/>
      </c>
      <c r="AN39" s="5" t="str">
        <f t="shared" si="3"/>
        <v/>
      </c>
      <c r="AP39" s="5" t="str">
        <f t="shared" si="4"/>
        <v/>
      </c>
      <c r="AR39" s="2">
        <v>2.999999932944775E-2</v>
      </c>
      <c r="AS39" s="5">
        <f t="shared" si="7"/>
        <v>68.039998479187489</v>
      </c>
      <c r="AT39" s="11">
        <f t="shared" si="8"/>
        <v>5.812069828858759E-3</v>
      </c>
      <c r="AU39" s="5">
        <f t="shared" si="9"/>
        <v>5.8120698288587587</v>
      </c>
    </row>
    <row r="40" spans="1:47" x14ac:dyDescent="0.45">
      <c r="A40" s="1" t="s">
        <v>118</v>
      </c>
      <c r="B40" s="1" t="s">
        <v>119</v>
      </c>
      <c r="C40" s="1" t="s">
        <v>120</v>
      </c>
      <c r="D40" s="1" t="s">
        <v>144</v>
      </c>
      <c r="E40" s="1" t="s">
        <v>99</v>
      </c>
      <c r="F40" s="1" t="s">
        <v>91</v>
      </c>
      <c r="G40" s="1" t="s">
        <v>63</v>
      </c>
      <c r="H40" s="1" t="s">
        <v>64</v>
      </c>
      <c r="I40" s="2">
        <v>160</v>
      </c>
      <c r="J40" s="2">
        <v>0.09</v>
      </c>
      <c r="K40" s="2">
        <f t="shared" si="0"/>
        <v>1.9999999552965161E-2</v>
      </c>
      <c r="L40" s="2">
        <f t="shared" si="1"/>
        <v>0</v>
      </c>
      <c r="R40" s="7">
        <v>1.9999999552965161E-2</v>
      </c>
      <c r="S40" s="5">
        <v>45.359998986124992</v>
      </c>
      <c r="AL40" s="5" t="str">
        <f t="shared" si="2"/>
        <v/>
      </c>
      <c r="AN40" s="5" t="str">
        <f t="shared" si="3"/>
        <v/>
      </c>
      <c r="AP40" s="5" t="str">
        <f t="shared" si="4"/>
        <v/>
      </c>
      <c r="AS40" s="5">
        <f t="shared" si="7"/>
        <v>45.359998986124992</v>
      </c>
      <c r="AT40" s="11">
        <f t="shared" si="8"/>
        <v>3.8747132192391725E-3</v>
      </c>
      <c r="AU40" s="5">
        <f t="shared" si="9"/>
        <v>3.8747132192391724</v>
      </c>
    </row>
    <row r="41" spans="1:47" x14ac:dyDescent="0.45">
      <c r="A41" s="1" t="s">
        <v>121</v>
      </c>
      <c r="B41" s="1" t="s">
        <v>122</v>
      </c>
      <c r="C41" s="1" t="s">
        <v>123</v>
      </c>
      <c r="D41" s="1" t="s">
        <v>138</v>
      </c>
      <c r="E41" s="1" t="s">
        <v>104</v>
      </c>
      <c r="F41" s="1" t="s">
        <v>124</v>
      </c>
      <c r="G41" s="1" t="s">
        <v>125</v>
      </c>
      <c r="H41" s="1" t="s">
        <v>64</v>
      </c>
      <c r="I41" s="2">
        <v>233.71</v>
      </c>
      <c r="J41" s="2">
        <v>36.64</v>
      </c>
      <c r="K41" s="2">
        <f t="shared" si="0"/>
        <v>1.2599999979138374</v>
      </c>
      <c r="L41" s="2">
        <f t="shared" si="1"/>
        <v>0</v>
      </c>
      <c r="P41" s="6">
        <v>0.37999999523162842</v>
      </c>
      <c r="Q41" s="5">
        <v>1078.9624864608049</v>
      </c>
      <c r="R41" s="7">
        <v>0.64000000059604645</v>
      </c>
      <c r="S41" s="5">
        <v>1036.800000965595</v>
      </c>
      <c r="T41" s="8">
        <v>0.24000000208616259</v>
      </c>
      <c r="U41" s="5">
        <v>116.70000101439651</v>
      </c>
      <c r="AL41" s="5" t="str">
        <f t="shared" si="2"/>
        <v/>
      </c>
      <c r="AN41" s="5" t="str">
        <f t="shared" si="3"/>
        <v/>
      </c>
      <c r="AP41" s="5" t="str">
        <f t="shared" si="4"/>
        <v/>
      </c>
      <c r="AS41" s="5">
        <f t="shared" si="7"/>
        <v>2232.4624884407967</v>
      </c>
      <c r="AT41" s="11">
        <f t="shared" si="8"/>
        <v>0.19070000239777557</v>
      </c>
      <c r="AU41" s="5">
        <f t="shared" si="9"/>
        <v>190.70000239777556</v>
      </c>
    </row>
    <row r="42" spans="1:47" x14ac:dyDescent="0.45">
      <c r="A42" s="1" t="s">
        <v>126</v>
      </c>
      <c r="B42" s="1" t="s">
        <v>127</v>
      </c>
      <c r="C42" s="1" t="s">
        <v>128</v>
      </c>
      <c r="D42" s="1" t="s">
        <v>141</v>
      </c>
      <c r="E42" s="1" t="s">
        <v>90</v>
      </c>
      <c r="F42" s="1" t="s">
        <v>129</v>
      </c>
      <c r="G42" s="1" t="s">
        <v>125</v>
      </c>
      <c r="H42" s="1" t="s">
        <v>64</v>
      </c>
      <c r="I42" s="2">
        <v>5.6</v>
      </c>
      <c r="J42" s="2">
        <v>3.58</v>
      </c>
      <c r="K42" s="2">
        <f t="shared" si="0"/>
        <v>0.14999999850988391</v>
      </c>
      <c r="L42" s="2">
        <f t="shared" si="1"/>
        <v>1.3399999588727951</v>
      </c>
      <c r="Z42" s="9">
        <v>0.14999999850988391</v>
      </c>
      <c r="AA42" s="5">
        <v>29.350624706014059</v>
      </c>
      <c r="AL42" s="5" t="str">
        <f t="shared" si="2"/>
        <v/>
      </c>
      <c r="AN42" s="5" t="str">
        <f t="shared" si="3"/>
        <v/>
      </c>
      <c r="AP42" s="5" t="str">
        <f t="shared" si="4"/>
        <v/>
      </c>
      <c r="AR42" s="2">
        <v>1.3399999588727951</v>
      </c>
      <c r="AS42" s="5">
        <f t="shared" si="7"/>
        <v>29.350624706014059</v>
      </c>
      <c r="AT42" s="11">
        <f t="shared" si="8"/>
        <v>2.50717054857315E-3</v>
      </c>
      <c r="AU42" s="5">
        <f t="shared" si="9"/>
        <v>2.5071705485731499</v>
      </c>
    </row>
    <row r="43" spans="1:47" x14ac:dyDescent="0.45">
      <c r="A43" s="1" t="s">
        <v>126</v>
      </c>
      <c r="B43" s="1" t="s">
        <v>127</v>
      </c>
      <c r="C43" s="1" t="s">
        <v>128</v>
      </c>
      <c r="D43" s="1" t="s">
        <v>141</v>
      </c>
      <c r="E43" s="1" t="s">
        <v>100</v>
      </c>
      <c r="F43" s="1" t="s">
        <v>129</v>
      </c>
      <c r="G43" s="1" t="s">
        <v>125</v>
      </c>
      <c r="H43" s="1" t="s">
        <v>64</v>
      </c>
      <c r="I43" s="2">
        <v>5.6</v>
      </c>
      <c r="J43" s="2">
        <v>1.72</v>
      </c>
      <c r="K43" s="2">
        <f t="shared" si="0"/>
        <v>9.9999997764825821E-3</v>
      </c>
      <c r="L43" s="2">
        <f t="shared" si="1"/>
        <v>0.44999998807907099</v>
      </c>
      <c r="R43" s="7">
        <v>9.9999997764825821E-3</v>
      </c>
      <c r="S43" s="5">
        <v>16.199999637901779</v>
      </c>
      <c r="AL43" s="5" t="str">
        <f t="shared" si="2"/>
        <v/>
      </c>
      <c r="AN43" s="5" t="str">
        <f t="shared" si="3"/>
        <v/>
      </c>
      <c r="AP43" s="5" t="str">
        <f t="shared" si="4"/>
        <v/>
      </c>
      <c r="AR43" s="2">
        <v>0.44999998807907099</v>
      </c>
      <c r="AS43" s="5">
        <f t="shared" si="7"/>
        <v>16.199999637901779</v>
      </c>
      <c r="AT43" s="11">
        <f t="shared" si="8"/>
        <v>1.3838261497282757E-3</v>
      </c>
      <c r="AU43" s="5">
        <f t="shared" si="9"/>
        <v>1.3838261497282756</v>
      </c>
    </row>
    <row r="44" spans="1:47" x14ac:dyDescent="0.45">
      <c r="A44" s="1" t="s">
        <v>130</v>
      </c>
      <c r="B44" s="1" t="s">
        <v>131</v>
      </c>
      <c r="C44" s="1" t="s">
        <v>132</v>
      </c>
      <c r="D44" s="1" t="s">
        <v>145</v>
      </c>
      <c r="E44" s="1" t="s">
        <v>90</v>
      </c>
      <c r="F44" s="1" t="s">
        <v>129</v>
      </c>
      <c r="G44" s="1" t="s">
        <v>125</v>
      </c>
      <c r="H44" s="1" t="s">
        <v>64</v>
      </c>
      <c r="I44" s="2">
        <v>150.51</v>
      </c>
      <c r="J44" s="2">
        <v>33.04</v>
      </c>
      <c r="K44" s="2">
        <f t="shared" si="0"/>
        <v>11.389999896287918</v>
      </c>
      <c r="L44" s="2">
        <f t="shared" si="1"/>
        <v>9.9999997764825821E-3</v>
      </c>
      <c r="P44" s="6">
        <v>1.0300000011920929</v>
      </c>
      <c r="Q44" s="5">
        <v>2924.5562533847992</v>
      </c>
      <c r="R44" s="7">
        <v>6.5199999809265137</v>
      </c>
      <c r="S44" s="5">
        <v>10562.39996910095</v>
      </c>
      <c r="T44" s="8">
        <v>3.839999914169312</v>
      </c>
      <c r="U44" s="5">
        <v>1867.199958264828</v>
      </c>
      <c r="AL44" s="5" t="str">
        <f t="shared" si="2"/>
        <v/>
      </c>
      <c r="AN44" s="5" t="str">
        <f t="shared" si="3"/>
        <v/>
      </c>
      <c r="AP44" s="5" t="str">
        <f t="shared" si="4"/>
        <v/>
      </c>
      <c r="AR44" s="2">
        <v>9.9999997764825821E-3</v>
      </c>
      <c r="AS44" s="5">
        <f t="shared" si="7"/>
        <v>15354.156180750577</v>
      </c>
      <c r="AT44" s="11">
        <f t="shared" si="8"/>
        <v>1.3115730435094408</v>
      </c>
      <c r="AU44" s="5">
        <f t="shared" si="9"/>
        <v>1311.5730435094408</v>
      </c>
    </row>
    <row r="45" spans="1:47" x14ac:dyDescent="0.45">
      <c r="A45" s="1" t="s">
        <v>130</v>
      </c>
      <c r="B45" s="1" t="s">
        <v>131</v>
      </c>
      <c r="C45" s="1" t="s">
        <v>132</v>
      </c>
      <c r="D45" s="1" t="s">
        <v>145</v>
      </c>
      <c r="E45" s="1" t="s">
        <v>100</v>
      </c>
      <c r="F45" s="1" t="s">
        <v>129</v>
      </c>
      <c r="G45" s="1" t="s">
        <v>125</v>
      </c>
      <c r="H45" s="1" t="s">
        <v>64</v>
      </c>
      <c r="I45" s="2">
        <v>150.51</v>
      </c>
      <c r="J45" s="2">
        <v>35.880000000000003</v>
      </c>
      <c r="K45" s="2">
        <f t="shared" si="0"/>
        <v>1.8699999786913399</v>
      </c>
      <c r="L45" s="2">
        <f t="shared" si="1"/>
        <v>0</v>
      </c>
      <c r="P45" s="6">
        <v>0.2399999983608723</v>
      </c>
      <c r="Q45" s="5">
        <v>681.4499953459017</v>
      </c>
      <c r="R45" s="7">
        <v>1.279999971389771</v>
      </c>
      <c r="S45" s="5">
        <v>2073.5999536514282</v>
      </c>
      <c r="T45" s="8">
        <v>0.35000000894069672</v>
      </c>
      <c r="U45" s="5">
        <v>170.18750434741381</v>
      </c>
      <c r="AL45" s="5" t="str">
        <f t="shared" si="2"/>
        <v/>
      </c>
      <c r="AN45" s="5" t="str">
        <f t="shared" si="3"/>
        <v/>
      </c>
      <c r="AP45" s="5" t="str">
        <f t="shared" si="4"/>
        <v/>
      </c>
      <c r="AS45" s="5">
        <f t="shared" si="7"/>
        <v>2925.2374533447437</v>
      </c>
      <c r="AT45" s="11">
        <f t="shared" si="8"/>
        <v>0.24987778843106823</v>
      </c>
      <c r="AU45" s="5">
        <f t="shared" si="9"/>
        <v>249.87778843106821</v>
      </c>
    </row>
    <row r="46" spans="1:47" x14ac:dyDescent="0.45">
      <c r="B46" s="41" t="s">
        <v>148</v>
      </c>
      <c r="AS46" s="5">
        <f t="shared" si="7"/>
        <v>0</v>
      </c>
      <c r="AT46" s="11">
        <f t="shared" si="8"/>
        <v>0</v>
      </c>
      <c r="AU46" s="5">
        <f t="shared" si="9"/>
        <v>0</v>
      </c>
    </row>
    <row r="47" spans="1:47" x14ac:dyDescent="0.45">
      <c r="B47" s="1" t="s">
        <v>133</v>
      </c>
      <c r="C47" s="1" t="s">
        <v>152</v>
      </c>
      <c r="D47" s="1" t="s">
        <v>151</v>
      </c>
      <c r="K47" s="2">
        <f t="shared" si="0"/>
        <v>10.82000003755093</v>
      </c>
      <c r="L47" s="2">
        <f t="shared" si="1"/>
        <v>0</v>
      </c>
      <c r="AG47" s="9">
        <v>10.82000003755093</v>
      </c>
      <c r="AH47" s="5">
        <v>43748.635927698473</v>
      </c>
      <c r="AL47" s="5" t="str">
        <f t="shared" si="2"/>
        <v/>
      </c>
      <c r="AN47" s="5" t="str">
        <f t="shared" si="3"/>
        <v/>
      </c>
      <c r="AP47" s="5" t="str">
        <f t="shared" si="4"/>
        <v/>
      </c>
      <c r="AS47" s="5">
        <f t="shared" si="7"/>
        <v>43748.635927698473</v>
      </c>
      <c r="AT47" s="11">
        <f t="shared" si="8"/>
        <v>3.7370683805479565</v>
      </c>
      <c r="AU47" s="5">
        <f t="shared" si="9"/>
        <v>3737.0683805479566</v>
      </c>
    </row>
    <row r="48" spans="1:47" x14ac:dyDescent="0.45">
      <c r="B48" s="41" t="s">
        <v>149</v>
      </c>
      <c r="AS48" s="5">
        <f t="shared" si="7"/>
        <v>0</v>
      </c>
      <c r="AT48" s="11">
        <f t="shared" si="8"/>
        <v>0</v>
      </c>
      <c r="AU48" s="5">
        <f t="shared" si="9"/>
        <v>0</v>
      </c>
    </row>
    <row r="49" spans="1:57" x14ac:dyDescent="0.45">
      <c r="B49" s="1" t="s">
        <v>146</v>
      </c>
      <c r="C49" s="1" t="s">
        <v>155</v>
      </c>
      <c r="D49" s="1" t="s">
        <v>156</v>
      </c>
      <c r="K49" s="2">
        <f t="shared" si="0"/>
        <v>2.6899999920278792</v>
      </c>
      <c r="L49" s="2">
        <f t="shared" si="1"/>
        <v>0</v>
      </c>
      <c r="AG49" s="9">
        <v>2.6899999920278792</v>
      </c>
      <c r="AH49" s="5">
        <v>6345.8724833824672</v>
      </c>
      <c r="AL49" s="5" t="str">
        <f t="shared" si="2"/>
        <v/>
      </c>
      <c r="AN49" s="5" t="str">
        <f t="shared" si="3"/>
        <v/>
      </c>
      <c r="AP49" s="5" t="str">
        <f t="shared" si="4"/>
        <v/>
      </c>
      <c r="AS49" s="5">
        <f t="shared" si="7"/>
        <v>6345.8724833824672</v>
      </c>
      <c r="AT49" s="11">
        <f t="shared" si="8"/>
        <v>0.542073116149968</v>
      </c>
      <c r="AU49" s="5">
        <f t="shared" si="9"/>
        <v>542.07311614996797</v>
      </c>
    </row>
    <row r="50" spans="1:57" x14ac:dyDescent="0.45">
      <c r="B50" s="41" t="s">
        <v>150</v>
      </c>
      <c r="AS50" s="5">
        <f t="shared" si="7"/>
        <v>0</v>
      </c>
      <c r="AT50" s="11">
        <f t="shared" si="8"/>
        <v>0</v>
      </c>
      <c r="AU50" s="5">
        <f t="shared" si="9"/>
        <v>0</v>
      </c>
    </row>
    <row r="51" spans="1:57" x14ac:dyDescent="0.45">
      <c r="B51" s="1" t="s">
        <v>146</v>
      </c>
      <c r="C51" s="1" t="s">
        <v>153</v>
      </c>
      <c r="D51" s="1" t="s">
        <v>154</v>
      </c>
      <c r="K51" s="2">
        <f t="shared" si="0"/>
        <v>3.7300000172108412</v>
      </c>
      <c r="L51" s="2">
        <f t="shared" si="1"/>
        <v>0</v>
      </c>
      <c r="AG51" s="9">
        <v>3.7300000172108412</v>
      </c>
      <c r="AH51" s="5">
        <v>9144.5067888599824</v>
      </c>
      <c r="AL51" s="5" t="str">
        <f t="shared" si="2"/>
        <v/>
      </c>
      <c r="AN51" s="5" t="str">
        <f t="shared" si="3"/>
        <v/>
      </c>
      <c r="AP51" s="5" t="str">
        <f t="shared" si="4"/>
        <v/>
      </c>
      <c r="AS51" s="5">
        <f>SUM(O51,Q51,S51,U51,W51,Y51,AA51,AC51,AF51,AH51,AJ51,AW51,AY51,BA51,BC51,BE51)</f>
        <v>9144.5067888599824</v>
      </c>
      <c r="AT51" s="11">
        <f t="shared" si="8"/>
        <v>0.78113629034816334</v>
      </c>
      <c r="AU51" s="5">
        <f t="shared" si="9"/>
        <v>781.13629034816336</v>
      </c>
    </row>
    <row r="52" spans="1:57" ht="14.65" thickBot="1" x14ac:dyDescent="0.5">
      <c r="B52" s="1" t="s">
        <v>147</v>
      </c>
      <c r="C52" s="1" t="s">
        <v>153</v>
      </c>
      <c r="D52" s="1" t="s">
        <v>154</v>
      </c>
      <c r="K52" s="2">
        <f t="shared" si="0"/>
        <v>2.0199999939650302</v>
      </c>
      <c r="L52" s="2">
        <f t="shared" si="1"/>
        <v>0</v>
      </c>
      <c r="AG52" s="9">
        <v>2.0199999939650302</v>
      </c>
      <c r="AH52" s="5">
        <v>4996.7499856161876</v>
      </c>
      <c r="AL52" s="5" t="str">
        <f t="shared" si="2"/>
        <v/>
      </c>
      <c r="AN52" s="5" t="str">
        <f t="shared" si="3"/>
        <v/>
      </c>
      <c r="AP52" s="5" t="str">
        <f t="shared" si="4"/>
        <v/>
      </c>
      <c r="AS52" s="5">
        <f t="shared" si="7"/>
        <v>4996.7499856161876</v>
      </c>
      <c r="AT52" s="11">
        <f t="shared" si="8"/>
        <v>0.42682922520396094</v>
      </c>
      <c r="AU52" s="5">
        <f t="shared" si="9"/>
        <v>426.82922520396096</v>
      </c>
    </row>
    <row r="53" spans="1:57" ht="14.65" thickTop="1" x14ac:dyDescent="0.4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>
        <f t="shared" ref="K53:BE53" si="10">SUM(K3:K52)</f>
        <v>419.32999980077147</v>
      </c>
      <c r="L53" s="28">
        <f t="shared" si="10"/>
        <v>20.75999977439642</v>
      </c>
      <c r="M53" s="29">
        <f t="shared" si="10"/>
        <v>0</v>
      </c>
      <c r="N53" s="30">
        <f t="shared" si="10"/>
        <v>14.750000357627872</v>
      </c>
      <c r="O53" s="31">
        <f t="shared" si="10"/>
        <v>60445.171227537103</v>
      </c>
      <c r="P53" s="32">
        <f t="shared" si="10"/>
        <v>183.62000078521669</v>
      </c>
      <c r="Q53" s="31">
        <f t="shared" si="10"/>
        <v>674334.52946589736</v>
      </c>
      <c r="R53" s="33">
        <f t="shared" si="10"/>
        <v>172.97999875620008</v>
      </c>
      <c r="S53" s="31">
        <f t="shared" si="10"/>
        <v>357744.59932693181</v>
      </c>
      <c r="T53" s="34">
        <f t="shared" si="10"/>
        <v>21.119999883696437</v>
      </c>
      <c r="U53" s="31">
        <f t="shared" si="10"/>
        <v>12175.699964184556</v>
      </c>
      <c r="V53" s="28">
        <f t="shared" si="10"/>
        <v>0</v>
      </c>
      <c r="W53" s="31">
        <f t="shared" si="10"/>
        <v>0</v>
      </c>
      <c r="X53" s="28">
        <f t="shared" si="10"/>
        <v>0</v>
      </c>
      <c r="Y53" s="31">
        <f t="shared" si="10"/>
        <v>0</v>
      </c>
      <c r="Z53" s="35">
        <f t="shared" si="10"/>
        <v>7.5999999772757292</v>
      </c>
      <c r="AA53" s="31">
        <f t="shared" si="10"/>
        <v>1731.4924968153932</v>
      </c>
      <c r="AB53" s="36">
        <f t="shared" si="10"/>
        <v>0</v>
      </c>
      <c r="AC53" s="31">
        <f t="shared" si="10"/>
        <v>0</v>
      </c>
      <c r="AD53" s="28">
        <f t="shared" si="10"/>
        <v>0</v>
      </c>
      <c r="AE53" s="28">
        <f t="shared" si="10"/>
        <v>0</v>
      </c>
      <c r="AF53" s="31">
        <f t="shared" si="10"/>
        <v>0</v>
      </c>
      <c r="AG53" s="35">
        <f t="shared" si="10"/>
        <v>19.260000040754679</v>
      </c>
      <c r="AH53" s="31">
        <f t="shared" si="10"/>
        <v>64235.765185557109</v>
      </c>
      <c r="AI53" s="28">
        <f t="shared" si="10"/>
        <v>0</v>
      </c>
      <c r="AJ53" s="31">
        <f t="shared" si="10"/>
        <v>0</v>
      </c>
      <c r="AK53" s="29">
        <f t="shared" si="10"/>
        <v>0</v>
      </c>
      <c r="AL53" s="31">
        <f t="shared" si="10"/>
        <v>0</v>
      </c>
      <c r="AM53" s="29">
        <f t="shared" si="10"/>
        <v>0</v>
      </c>
      <c r="AN53" s="31">
        <f t="shared" si="10"/>
        <v>0</v>
      </c>
      <c r="AO53" s="28">
        <f t="shared" si="10"/>
        <v>0</v>
      </c>
      <c r="AP53" s="31">
        <f t="shared" si="10"/>
        <v>0</v>
      </c>
      <c r="AQ53" s="28">
        <f t="shared" si="10"/>
        <v>0</v>
      </c>
      <c r="AR53" s="28">
        <f t="shared" si="10"/>
        <v>20.75999977439642</v>
      </c>
      <c r="AS53" s="31">
        <f t="shared" si="10"/>
        <v>1170667.2576669236</v>
      </c>
      <c r="AT53" s="28">
        <f t="shared" si="10"/>
        <v>99.999999999999957</v>
      </c>
      <c r="AU53" s="31">
        <f t="shared" si="10"/>
        <v>99999.999999999971</v>
      </c>
      <c r="AV53" s="37">
        <f t="shared" si="10"/>
        <v>0</v>
      </c>
      <c r="AW53" s="31">
        <f t="shared" si="10"/>
        <v>0</v>
      </c>
      <c r="AX53" s="38">
        <f t="shared" si="10"/>
        <v>0</v>
      </c>
      <c r="AY53" s="31">
        <f t="shared" si="10"/>
        <v>0</v>
      </c>
      <c r="AZ53" s="39">
        <f t="shared" si="10"/>
        <v>0</v>
      </c>
      <c r="BA53" s="31">
        <f t="shared" si="10"/>
        <v>0</v>
      </c>
      <c r="BB53" s="40">
        <f t="shared" si="10"/>
        <v>0</v>
      </c>
      <c r="BC53" s="31">
        <f t="shared" si="10"/>
        <v>0</v>
      </c>
      <c r="BD53" s="28">
        <f t="shared" si="10"/>
        <v>0</v>
      </c>
      <c r="BE53" s="31">
        <f t="shared" si="10"/>
        <v>0</v>
      </c>
    </row>
    <row r="56" spans="1:57" x14ac:dyDescent="0.45">
      <c r="B56" s="41" t="s">
        <v>134</v>
      </c>
      <c r="C56" s="42">
        <f>SUM(K53,L53)</f>
        <v>440.08999957516789</v>
      </c>
    </row>
  </sheetData>
  <autoFilter ref="A2:BE53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6e58739-8685-4d29-a2ec-7c9c68f6c483">
      <Terms xmlns="http://schemas.microsoft.com/office/infopath/2007/PartnerControls"/>
    </lcf76f155ced4ddcb4097134ff3c332f>
    <TaxCatchAll xmlns="0443536a-32f8-43be-b347-138dc7c4b7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71694366554EA47E0857EFF9B72E" ma:contentTypeVersion="21" ma:contentTypeDescription="Create a new document." ma:contentTypeScope="" ma:versionID="bd8d7d0ca5acb54121605e7b3d82d5e8">
  <xsd:schema xmlns:xsd="http://www.w3.org/2001/XMLSchema" xmlns:xs="http://www.w3.org/2001/XMLSchema" xmlns:p="http://schemas.microsoft.com/office/2006/metadata/properties" xmlns:ns1="http://schemas.microsoft.com/sharepoint/v3" xmlns:ns2="86e58739-8685-4d29-a2ec-7c9c68f6c483" xmlns:ns3="0443536a-32f8-43be-b347-138dc7c4b70d" targetNamespace="http://schemas.microsoft.com/office/2006/metadata/properties" ma:root="true" ma:fieldsID="e0c05de5974e044f5048071f8a5a3fa0" ns1:_="" ns2:_="" ns3:_="">
    <xsd:import namespace="http://schemas.microsoft.com/sharepoint/v3"/>
    <xsd:import namespace="86e58739-8685-4d29-a2ec-7c9c68f6c483"/>
    <xsd:import namespace="0443536a-32f8-43be-b347-138dc7c4b7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58739-8685-4d29-a2ec-7c9c68f6c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bccc17c-46ff-49d2-8759-2bb659646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3536a-32f8-43be-b347-138dc7c4b70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14a0cd-eb9a-4db4-97f4-816251a3ff74}" ma:internalName="TaxCatchAll" ma:showField="CatchAllData" ma:web="0443536a-32f8-43be-b347-138dc7c4b7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A9D058-0F36-4AC4-B4C6-46BF030ABE0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6e58739-8685-4d29-a2ec-7c9c68f6c483"/>
    <ds:schemaRef ds:uri="0443536a-32f8-43be-b347-138dc7c4b70d"/>
  </ds:schemaRefs>
</ds:datastoreItem>
</file>

<file path=customXml/itemProps2.xml><?xml version="1.0" encoding="utf-8"?>
<ds:datastoreItem xmlns:ds="http://schemas.openxmlformats.org/officeDocument/2006/customXml" ds:itemID="{05AC1D4E-2743-4F18-95BA-08215061D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1C96E8-0866-4668-9875-F7EB174D4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6e58739-8685-4d29-a2ec-7c9c68f6c483"/>
    <ds:schemaRef ds:uri="0443536a-32f8-43be-b347-138dc7c4b7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Orthengren</dc:creator>
  <cp:lastModifiedBy>Wesley Boyd</cp:lastModifiedBy>
  <dcterms:created xsi:type="dcterms:W3CDTF">2025-09-11T16:30:31Z</dcterms:created>
  <dcterms:modified xsi:type="dcterms:W3CDTF">2025-12-18T15:55:23Z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0x01010099F471694366554EA47E0857EFF9B72E</vt:lpwstr>
  </property>
  <property fmtid="{D5CDD505-2E9C-101B-9397-08002B2CF9AE}" pid="3" name="MediaServiceImageTags">
    <vt:lpwstr/>
  </property>
</Properties>
</file>