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2overviewers.sharepoint.com/Shared Documents/H2Overviewers Master/Company Share/Cottonwood County/Group 4/CD07/"/>
    </mc:Choice>
  </mc:AlternateContent>
  <xr:revisionPtr revIDLastSave="22" documentId="13_ncr:1_{5F46DEC4-AFF4-419F-BD45-953148C02951}" xr6:coauthVersionLast="47" xr6:coauthVersionMax="47" xr10:uidLastSave="{8CD2DD4F-55A7-4313-9A18-FD7C4CAAE32A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Sheet1!$A$2:$BE$63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6" i="1" l="1"/>
  <c r="K43" i="1"/>
  <c r="K42" i="1"/>
  <c r="K30" i="1"/>
  <c r="K28" i="1"/>
  <c r="K27" i="1"/>
  <c r="K26" i="1"/>
  <c r="K14" i="1"/>
  <c r="K12" i="1"/>
  <c r="K10" i="1"/>
  <c r="L3" i="1"/>
  <c r="K3" i="1"/>
  <c r="AS4" i="1"/>
  <c r="AS5" i="1"/>
  <c r="AS6" i="1"/>
  <c r="AS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2" i="1"/>
  <c r="BE63" i="1"/>
  <c r="BD63" i="1"/>
  <c r="BC63" i="1"/>
  <c r="BB63" i="1"/>
  <c r="BA63" i="1"/>
  <c r="AZ63" i="1"/>
  <c r="AY63" i="1"/>
  <c r="AX63" i="1"/>
  <c r="AW63" i="1"/>
  <c r="AV63" i="1"/>
  <c r="AR63" i="1"/>
  <c r="AQ63" i="1"/>
  <c r="AO63" i="1"/>
  <c r="AM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AP62" i="1"/>
  <c r="AN62" i="1"/>
  <c r="AL62" i="1"/>
  <c r="L62" i="1"/>
  <c r="K62" i="1"/>
  <c r="AP61" i="1"/>
  <c r="AN61" i="1"/>
  <c r="AL61" i="1"/>
  <c r="L61" i="1"/>
  <c r="K61" i="1"/>
  <c r="AP59" i="1"/>
  <c r="AN59" i="1"/>
  <c r="AL59" i="1"/>
  <c r="L59" i="1"/>
  <c r="K59" i="1"/>
  <c r="AP57" i="1"/>
  <c r="AN57" i="1"/>
  <c r="AL57" i="1"/>
  <c r="L57" i="1"/>
  <c r="K57" i="1"/>
  <c r="AP56" i="1"/>
  <c r="AN56" i="1"/>
  <c r="AL56" i="1"/>
  <c r="L56" i="1"/>
  <c r="K56" i="1"/>
  <c r="AP55" i="1"/>
  <c r="AN55" i="1"/>
  <c r="AL55" i="1"/>
  <c r="L55" i="1"/>
  <c r="K55" i="1"/>
  <c r="AP54" i="1"/>
  <c r="AN54" i="1"/>
  <c r="AL54" i="1"/>
  <c r="L54" i="1"/>
  <c r="K54" i="1"/>
  <c r="AP53" i="1"/>
  <c r="AN53" i="1"/>
  <c r="AL53" i="1"/>
  <c r="L53" i="1"/>
  <c r="K53" i="1"/>
  <c r="AP52" i="1"/>
  <c r="AN52" i="1"/>
  <c r="AL52" i="1"/>
  <c r="L52" i="1"/>
  <c r="K52" i="1"/>
  <c r="AP51" i="1"/>
  <c r="AN51" i="1"/>
  <c r="AL51" i="1"/>
  <c r="L51" i="1"/>
  <c r="K51" i="1"/>
  <c r="AP50" i="1"/>
  <c r="AN50" i="1"/>
  <c r="AL50" i="1"/>
  <c r="L50" i="1"/>
  <c r="K50" i="1"/>
  <c r="AP49" i="1"/>
  <c r="AN49" i="1"/>
  <c r="AL49" i="1"/>
  <c r="L49" i="1"/>
  <c r="K49" i="1"/>
  <c r="AP48" i="1"/>
  <c r="AN48" i="1"/>
  <c r="AL48" i="1"/>
  <c r="L48" i="1"/>
  <c r="K48" i="1"/>
  <c r="AP47" i="1"/>
  <c r="AN47" i="1"/>
  <c r="AL47" i="1"/>
  <c r="L47" i="1"/>
  <c r="K47" i="1"/>
  <c r="AP46" i="1"/>
  <c r="AN46" i="1"/>
  <c r="AL46" i="1"/>
  <c r="L46" i="1"/>
  <c r="AP45" i="1"/>
  <c r="AN45" i="1"/>
  <c r="AL45" i="1"/>
  <c r="L45" i="1"/>
  <c r="K45" i="1"/>
  <c r="AP44" i="1"/>
  <c r="AN44" i="1"/>
  <c r="AL44" i="1"/>
  <c r="L44" i="1"/>
  <c r="K44" i="1"/>
  <c r="AP43" i="1"/>
  <c r="AN43" i="1"/>
  <c r="AL43" i="1"/>
  <c r="L43" i="1"/>
  <c r="AP42" i="1"/>
  <c r="AN42" i="1"/>
  <c r="AL42" i="1"/>
  <c r="L42" i="1"/>
  <c r="AP41" i="1"/>
  <c r="AN41" i="1"/>
  <c r="AL41" i="1"/>
  <c r="L41" i="1"/>
  <c r="K41" i="1"/>
  <c r="AP40" i="1"/>
  <c r="AN40" i="1"/>
  <c r="AL40" i="1"/>
  <c r="L40" i="1"/>
  <c r="K40" i="1"/>
  <c r="AP39" i="1"/>
  <c r="AN39" i="1"/>
  <c r="AL39" i="1"/>
  <c r="L39" i="1"/>
  <c r="K39" i="1"/>
  <c r="AP38" i="1"/>
  <c r="AN38" i="1"/>
  <c r="AL38" i="1"/>
  <c r="L38" i="1"/>
  <c r="K38" i="1"/>
  <c r="AP37" i="1"/>
  <c r="AN37" i="1"/>
  <c r="AL37" i="1"/>
  <c r="L37" i="1"/>
  <c r="K37" i="1"/>
  <c r="AP36" i="1"/>
  <c r="AN36" i="1"/>
  <c r="AL36" i="1"/>
  <c r="L36" i="1"/>
  <c r="K36" i="1"/>
  <c r="AP35" i="1"/>
  <c r="AN35" i="1"/>
  <c r="AL35" i="1"/>
  <c r="L35" i="1"/>
  <c r="K35" i="1"/>
  <c r="AP34" i="1"/>
  <c r="AN34" i="1"/>
  <c r="AL34" i="1"/>
  <c r="L34" i="1"/>
  <c r="K34" i="1"/>
  <c r="AP33" i="1"/>
  <c r="AN33" i="1"/>
  <c r="AL33" i="1"/>
  <c r="L33" i="1"/>
  <c r="K33" i="1"/>
  <c r="AP32" i="1"/>
  <c r="AN32" i="1"/>
  <c r="AL32" i="1"/>
  <c r="L32" i="1"/>
  <c r="K32" i="1"/>
  <c r="AP31" i="1"/>
  <c r="AN31" i="1"/>
  <c r="AL31" i="1"/>
  <c r="L31" i="1"/>
  <c r="K31" i="1"/>
  <c r="AP30" i="1"/>
  <c r="AN30" i="1"/>
  <c r="AL30" i="1"/>
  <c r="L30" i="1"/>
  <c r="AP29" i="1"/>
  <c r="AN29" i="1"/>
  <c r="AL29" i="1"/>
  <c r="L29" i="1"/>
  <c r="K29" i="1"/>
  <c r="AP28" i="1"/>
  <c r="AN28" i="1"/>
  <c r="AL28" i="1"/>
  <c r="L28" i="1"/>
  <c r="AP27" i="1"/>
  <c r="AN27" i="1"/>
  <c r="AL27" i="1"/>
  <c r="L27" i="1"/>
  <c r="AP26" i="1"/>
  <c r="AN26" i="1"/>
  <c r="AL26" i="1"/>
  <c r="L26" i="1"/>
  <c r="AP25" i="1"/>
  <c r="AN25" i="1"/>
  <c r="AL25" i="1"/>
  <c r="L25" i="1"/>
  <c r="K25" i="1"/>
  <c r="AP24" i="1"/>
  <c r="AN24" i="1"/>
  <c r="AL24" i="1"/>
  <c r="L24" i="1"/>
  <c r="K24" i="1"/>
  <c r="AP23" i="1"/>
  <c r="AN23" i="1"/>
  <c r="AL23" i="1"/>
  <c r="L23" i="1"/>
  <c r="K23" i="1"/>
  <c r="AP22" i="1"/>
  <c r="AN22" i="1"/>
  <c r="AL22" i="1"/>
  <c r="L22" i="1"/>
  <c r="K22" i="1"/>
  <c r="AP21" i="1"/>
  <c r="AN21" i="1"/>
  <c r="AL21" i="1"/>
  <c r="L21" i="1"/>
  <c r="K21" i="1"/>
  <c r="AP20" i="1"/>
  <c r="AN20" i="1"/>
  <c r="AL20" i="1"/>
  <c r="L20" i="1"/>
  <c r="K20" i="1"/>
  <c r="AP19" i="1"/>
  <c r="AN19" i="1"/>
  <c r="AL19" i="1"/>
  <c r="L19" i="1"/>
  <c r="K19" i="1"/>
  <c r="AP18" i="1"/>
  <c r="AN18" i="1"/>
  <c r="AL18" i="1"/>
  <c r="L18" i="1"/>
  <c r="K18" i="1"/>
  <c r="AP17" i="1"/>
  <c r="AN17" i="1"/>
  <c r="AL17" i="1"/>
  <c r="L17" i="1"/>
  <c r="K17" i="1"/>
  <c r="AP16" i="1"/>
  <c r="AN16" i="1"/>
  <c r="AL16" i="1"/>
  <c r="L16" i="1"/>
  <c r="K16" i="1"/>
  <c r="AP15" i="1"/>
  <c r="AN15" i="1"/>
  <c r="AL15" i="1"/>
  <c r="L15" i="1"/>
  <c r="K15" i="1"/>
  <c r="AP14" i="1"/>
  <c r="AN14" i="1"/>
  <c r="AL14" i="1"/>
  <c r="L14" i="1"/>
  <c r="AP13" i="1"/>
  <c r="AN13" i="1"/>
  <c r="AL13" i="1"/>
  <c r="L13" i="1"/>
  <c r="K13" i="1"/>
  <c r="AP12" i="1"/>
  <c r="AN12" i="1"/>
  <c r="AL12" i="1"/>
  <c r="L12" i="1"/>
  <c r="AP11" i="1"/>
  <c r="AN11" i="1"/>
  <c r="AL11" i="1"/>
  <c r="L11" i="1"/>
  <c r="K11" i="1"/>
  <c r="AP10" i="1"/>
  <c r="AN10" i="1"/>
  <c r="AL10" i="1"/>
  <c r="L10" i="1"/>
  <c r="AP9" i="1"/>
  <c r="AN9" i="1"/>
  <c r="AL9" i="1"/>
  <c r="L9" i="1"/>
  <c r="K9" i="1"/>
  <c r="AP8" i="1"/>
  <c r="AN8" i="1"/>
  <c r="AL8" i="1"/>
  <c r="L8" i="1"/>
  <c r="K8" i="1"/>
  <c r="AP7" i="1"/>
  <c r="AN7" i="1"/>
  <c r="AL7" i="1"/>
  <c r="L7" i="1"/>
  <c r="K7" i="1"/>
  <c r="AP6" i="1"/>
  <c r="AN6" i="1"/>
  <c r="AL6" i="1"/>
  <c r="L6" i="1"/>
  <c r="K6" i="1"/>
  <c r="AP5" i="1"/>
  <c r="AN5" i="1"/>
  <c r="AL5" i="1"/>
  <c r="L5" i="1"/>
  <c r="K5" i="1"/>
  <c r="AP4" i="1"/>
  <c r="AN4" i="1"/>
  <c r="AL4" i="1"/>
  <c r="L4" i="1"/>
  <c r="K4" i="1"/>
  <c r="AS3" i="1"/>
  <c r="AP3" i="1"/>
  <c r="AN3" i="1"/>
  <c r="AL3" i="1"/>
  <c r="AL63" i="1" l="1"/>
  <c r="AS63" i="1"/>
  <c r="AT17" i="1" s="1"/>
  <c r="AU17" i="1" s="1"/>
  <c r="L63" i="1"/>
  <c r="AN63" i="1"/>
  <c r="K63" i="1"/>
  <c r="AP63" i="1"/>
  <c r="AT62" i="1" l="1"/>
  <c r="AT24" i="1"/>
  <c r="AU24" i="1" s="1"/>
  <c r="AT56" i="1"/>
  <c r="AU56" i="1" s="1"/>
  <c r="AT3" i="1"/>
  <c r="AU3" i="1" s="1"/>
  <c r="AT29" i="1"/>
  <c r="AU29" i="1" s="1"/>
  <c r="AT28" i="1"/>
  <c r="AU28" i="1" s="1"/>
  <c r="AT60" i="1"/>
  <c r="AU60" i="1" s="1"/>
  <c r="AT33" i="1"/>
  <c r="AU33" i="1" s="1"/>
  <c r="C66" i="1"/>
  <c r="AT8" i="1"/>
  <c r="AU8" i="1" s="1"/>
  <c r="AT40" i="1"/>
  <c r="AU40" i="1" s="1"/>
  <c r="AT13" i="1"/>
  <c r="AU13" i="1" s="1"/>
  <c r="AT49" i="1"/>
  <c r="AU49" i="1" s="1"/>
  <c r="AT12" i="1"/>
  <c r="AU12" i="1" s="1"/>
  <c r="AT44" i="1"/>
  <c r="AU44" i="1" s="1"/>
  <c r="AT15" i="1"/>
  <c r="AU15" i="1" s="1"/>
  <c r="AT19" i="1"/>
  <c r="AU19" i="1" s="1"/>
  <c r="AT27" i="1"/>
  <c r="AU27" i="1" s="1"/>
  <c r="AT35" i="1"/>
  <c r="AU35" i="1" s="1"/>
  <c r="AT43" i="1"/>
  <c r="AU43" i="1" s="1"/>
  <c r="AT51" i="1"/>
  <c r="AU51" i="1" s="1"/>
  <c r="AT59" i="1"/>
  <c r="AU59" i="1" s="1"/>
  <c r="AT14" i="1"/>
  <c r="AU14" i="1" s="1"/>
  <c r="AT26" i="1"/>
  <c r="AU26" i="1" s="1"/>
  <c r="AT34" i="1"/>
  <c r="AU34" i="1" s="1"/>
  <c r="AT42" i="1"/>
  <c r="AU42" i="1" s="1"/>
  <c r="AT54" i="1"/>
  <c r="AU54" i="1" s="1"/>
  <c r="AT58" i="1"/>
  <c r="AU58" i="1" s="1"/>
  <c r="AT7" i="1"/>
  <c r="AU7" i="1" s="1"/>
  <c r="AT11" i="1"/>
  <c r="AU11" i="1" s="1"/>
  <c r="AT23" i="1"/>
  <c r="AU23" i="1" s="1"/>
  <c r="AT31" i="1"/>
  <c r="AU31" i="1" s="1"/>
  <c r="AT39" i="1"/>
  <c r="AU39" i="1" s="1"/>
  <c r="AT47" i="1"/>
  <c r="AU47" i="1" s="1"/>
  <c r="AT55" i="1"/>
  <c r="AU55" i="1" s="1"/>
  <c r="AT6" i="1"/>
  <c r="AU6" i="1" s="1"/>
  <c r="AT10" i="1"/>
  <c r="AU10" i="1" s="1"/>
  <c r="AT18" i="1"/>
  <c r="AU18" i="1" s="1"/>
  <c r="AT22" i="1"/>
  <c r="AU22" i="1" s="1"/>
  <c r="AT30" i="1"/>
  <c r="AU30" i="1" s="1"/>
  <c r="AT38" i="1"/>
  <c r="AU38" i="1" s="1"/>
  <c r="AT46" i="1"/>
  <c r="AU46" i="1" s="1"/>
  <c r="AT50" i="1"/>
  <c r="AU50" i="1" s="1"/>
  <c r="AU62" i="1"/>
  <c r="AT16" i="1"/>
  <c r="AU16" i="1" s="1"/>
  <c r="AT32" i="1"/>
  <c r="AU32" i="1" s="1"/>
  <c r="AT48" i="1"/>
  <c r="AU48" i="1" s="1"/>
  <c r="AT5" i="1"/>
  <c r="AU5" i="1" s="1"/>
  <c r="AT21" i="1"/>
  <c r="AU21" i="1" s="1"/>
  <c r="AT37" i="1"/>
  <c r="AU37" i="1" s="1"/>
  <c r="AT53" i="1"/>
  <c r="AU53" i="1" s="1"/>
  <c r="AT4" i="1"/>
  <c r="AU4" i="1" s="1"/>
  <c r="AT20" i="1"/>
  <c r="AU20" i="1" s="1"/>
  <c r="AT36" i="1"/>
  <c r="AU36" i="1" s="1"/>
  <c r="AT52" i="1"/>
  <c r="AU52" i="1" s="1"/>
  <c r="AT9" i="1"/>
  <c r="AU9" i="1" s="1"/>
  <c r="AT25" i="1"/>
  <c r="AU25" i="1" s="1"/>
  <c r="AT41" i="1"/>
  <c r="AU41" i="1" s="1"/>
  <c r="AT57" i="1"/>
  <c r="AU57" i="1" s="1"/>
  <c r="AT45" i="1"/>
  <c r="AU45" i="1" s="1"/>
  <c r="AT61" i="1"/>
  <c r="AU61" i="1" s="1"/>
  <c r="AU63" i="1" l="1"/>
  <c r="AT63" i="1"/>
</calcChain>
</file>

<file path=xl/sharedStrings.xml><?xml version="1.0" encoding="utf-8"?>
<sst xmlns="http://schemas.openxmlformats.org/spreadsheetml/2006/main" count="510" uniqueCount="152">
  <si>
    <t>$100,000.00</t>
  </si>
  <si>
    <t>PIN</t>
  </si>
  <si>
    <t>NAME</t>
  </si>
  <si>
    <t>OWNER ADDRESS</t>
  </si>
  <si>
    <t>CITY STATE ZIP</t>
  </si>
  <si>
    <t>DESCRIPTION</t>
  </si>
  <si>
    <t>SEC</t>
  </si>
  <si>
    <t>TWP</t>
  </si>
  <si>
    <t>RANGE</t>
  </si>
  <si>
    <t>PARCEL ACRES</t>
  </si>
  <si>
    <t>ACRES IN TRACT</t>
  </si>
  <si>
    <t>TOTAL BENEFITTED ACRES</t>
  </si>
  <si>
    <t>ACRES IN WATERSHED NOT BENEFITTED</t>
  </si>
  <si>
    <t>NONCONVERTED WETLAND ACRES</t>
  </si>
  <si>
    <t>CLASS 1 ACRES</t>
  </si>
  <si>
    <t>RED = CLASS 1 BENEFIT</t>
  </si>
  <si>
    <t>CLASS 2 ACRES</t>
  </si>
  <si>
    <t>YELLOW = CLASS 2 BENEFIT</t>
  </si>
  <si>
    <t>CLASS 3 ACRES</t>
  </si>
  <si>
    <t>GREEN = CLASS 3 BENEFIT</t>
  </si>
  <si>
    <t>CLASS 4 ACRES</t>
  </si>
  <si>
    <t>BLUE = CLASS 4 BENEFIT</t>
  </si>
  <si>
    <t>URBAN RESIDENTIAL ACRES</t>
  </si>
  <si>
    <t>URBAN RESIDENTIAL BENEFIT</t>
  </si>
  <si>
    <t>INDUSTRIAL ACRES</t>
  </si>
  <si>
    <t>INDUSTRIAL BENEFIT</t>
  </si>
  <si>
    <t>RESIDENTIAL ACRES</t>
  </si>
  <si>
    <t>RESIDENTIAL BENEFIT</t>
  </si>
  <si>
    <t>WOODLOT ACRES</t>
  </si>
  <si>
    <t>WOODLOT BENEFIT</t>
  </si>
  <si>
    <t>FEDERAL LAND ACRES</t>
  </si>
  <si>
    <t>CREP ACRES</t>
  </si>
  <si>
    <t>CREP BENEFIT</t>
  </si>
  <si>
    <t>ROAD ACRES</t>
  </si>
  <si>
    <t>ROAD BENEFIT</t>
  </si>
  <si>
    <t>RECREATIONAL TRAIL ACRES</t>
  </si>
  <si>
    <t>RECREATIONAL TRAIL BENEFIT</t>
  </si>
  <si>
    <t>CLASS A GRASS STRIP ACRES</t>
  </si>
  <si>
    <t>CLASS A GRASS STRIP DAMAGES</t>
  </si>
  <si>
    <t>CLASS B GRASS STRIP ACRES</t>
  </si>
  <si>
    <t>CLASS B GRASS STRIP DAMAGES</t>
  </si>
  <si>
    <t>WETLAND BUFFER STRIP</t>
  </si>
  <si>
    <t>WETLAND BUFFER STRIP DAMAGES</t>
  </si>
  <si>
    <t>DITCH ACRES</t>
  </si>
  <si>
    <t>NON-BENEFITTED ACRES</t>
  </si>
  <si>
    <t>TOTAL PARCEL BENEFITS</t>
  </si>
  <si>
    <t>PERCENT TOTAL BENEFITS</t>
  </si>
  <si>
    <t>NOTIONAL ASSESSMENT ON $100,000 REPAIR</t>
  </si>
  <si>
    <t>CLASS 5 ACRES</t>
  </si>
  <si>
    <t>CLASS 5 BEENFIT</t>
  </si>
  <si>
    <t>CLASS 6 ACRE</t>
  </si>
  <si>
    <t>CLASS 6 BENEFIT</t>
  </si>
  <si>
    <t>CLASS 7 ACRES</t>
  </si>
  <si>
    <t>CLASS 7 BENEFIT</t>
  </si>
  <si>
    <t>CLASS 8 ACRES</t>
  </si>
  <si>
    <t>CLASS 8 BENEFIT</t>
  </si>
  <si>
    <t>PROTECTION ACRES</t>
  </si>
  <si>
    <t>PROTECTION BENEFITS</t>
  </si>
  <si>
    <t>03-027-0500</t>
  </si>
  <si>
    <t>DISHER/SYLVIA/&amp; JUDITH OSTER</t>
  </si>
  <si>
    <t>SWSW</t>
  </si>
  <si>
    <t>27</t>
  </si>
  <si>
    <t>108</t>
  </si>
  <si>
    <t>038</t>
  </si>
  <si>
    <t>03-028-0100</t>
  </si>
  <si>
    <t>TAKLE/EUGENE &amp; MIRIAM/TRUSTEES</t>
  </si>
  <si>
    <t>EUGENE &amp; MIRIAM TAKLE TRUST 2720 MEADOW GLEN RD</t>
  </si>
  <si>
    <t>28</t>
  </si>
  <si>
    <t>NWSW</t>
  </si>
  <si>
    <t>03-028-0110</t>
  </si>
  <si>
    <t>TAKLE/JAY C</t>
  </si>
  <si>
    <t>03-028-0200</t>
  </si>
  <si>
    <t>SENW</t>
  </si>
  <si>
    <t>NESW</t>
  </si>
  <si>
    <t>SESW</t>
  </si>
  <si>
    <t>03-028-0201</t>
  </si>
  <si>
    <t>TAKLE/MARK C &amp; JENNIFER L</t>
  </si>
  <si>
    <t>03-028-0300</t>
  </si>
  <si>
    <t>SCHMITZ/DANIEL N/ TRUSTEE</t>
  </si>
  <si>
    <t>DANIEL SCHMITZ TRUST 1361 200TH AVE</t>
  </si>
  <si>
    <t>SWSE</t>
  </si>
  <si>
    <t>NWSE</t>
  </si>
  <si>
    <t>SWNE</t>
  </si>
  <si>
    <t>NESE</t>
  </si>
  <si>
    <t>SESE</t>
  </si>
  <si>
    <t>03-028-0301</t>
  </si>
  <si>
    <t>THOMPSON/HEATH L &amp; DULCE N</t>
  </si>
  <si>
    <t>03-028-0400</t>
  </si>
  <si>
    <t>WARNER/DEAN L &amp; LOIS A/TSTEE</t>
  </si>
  <si>
    <t>1/2 DEAN TRUST, 1/2 LOIS TRUST 26 SANDBAR RD</t>
  </si>
  <si>
    <t>NWNE</t>
  </si>
  <si>
    <t>03-028-0500</t>
  </si>
  <si>
    <t>ANDERSON/ARLIE &amp; DIANNE</t>
  </si>
  <si>
    <t>03-029-0502</t>
  </si>
  <si>
    <t>BAKKEN REV LIV TST/RONALD K/&amp;</t>
  </si>
  <si>
    <t>ROBERTA A BAKKEN REV LIV TST 21303 COUNTY RD 7</t>
  </si>
  <si>
    <t>29</t>
  </si>
  <si>
    <t>03-032-0100</t>
  </si>
  <si>
    <t>KLEVEN/ALVIN M &amp; DOROTHY D/LE</t>
  </si>
  <si>
    <t>SENE</t>
  </si>
  <si>
    <t>32</t>
  </si>
  <si>
    <t>03-032-0101</t>
  </si>
  <si>
    <t>03-032-0200</t>
  </si>
  <si>
    <t>KLEVEN/CRAIG A &amp; LINDA</t>
  </si>
  <si>
    <t>NENE</t>
  </si>
  <si>
    <t>03-032-0201</t>
  </si>
  <si>
    <t>03-032-0500</t>
  </si>
  <si>
    <t>JENSON/DOROTHY/ETAL</t>
  </si>
  <si>
    <t>C/O LISA HJORTAAS 236 WINKLER TR</t>
  </si>
  <si>
    <t>03-033-0100</t>
  </si>
  <si>
    <t>NICKEL/WILLIAM H &amp; STEVEN B</t>
  </si>
  <si>
    <t>SWNW</t>
  </si>
  <si>
    <t>33</t>
  </si>
  <si>
    <t>NWNW</t>
  </si>
  <si>
    <t>NENW</t>
  </si>
  <si>
    <t>03-033-0200</t>
  </si>
  <si>
    <t>C MCKINNEY LIFETM TR ETAL/JILL</t>
  </si>
  <si>
    <t>03-033-0300</t>
  </si>
  <si>
    <t>KRONBACK/MAYDELLE T</t>
  </si>
  <si>
    <t>03-033-0500</t>
  </si>
  <si>
    <t>BYERS LIV TST/BRUCE DUANE/&amp;</t>
  </si>
  <si>
    <t>PAULA M BYERS LIV TST 28760 COUNTY RD 6</t>
  </si>
  <si>
    <t>CSAH 10</t>
  </si>
  <si>
    <t>TOTAL WATERSHED ACRES:</t>
  </si>
  <si>
    <t>WALNUT GROVE MN 56180</t>
  </si>
  <si>
    <t>AMES IA 50014</t>
  </si>
  <si>
    <t>CURRIE MN 56123</t>
  </si>
  <si>
    <t>TRACY MN 56175</t>
  </si>
  <si>
    <t>COLOGNE MN 55322</t>
  </si>
  <si>
    <t>WESTBROOK MN 56183</t>
  </si>
  <si>
    <t>WAITE PARK MN 56387</t>
  </si>
  <si>
    <t>LAMBERTON MN 56152-0204</t>
  </si>
  <si>
    <t>PO BOX 204</t>
  </si>
  <si>
    <t>33628 COUNTY RD 10</t>
  </si>
  <si>
    <t>33270 COUNTY RD 10</t>
  </si>
  <si>
    <t>27472 310TH AVE</t>
  </si>
  <si>
    <t>1108 WILLOW POND DR</t>
  </si>
  <si>
    <t xml:space="preserve"> WALNUT GROVE MN 56180</t>
  </si>
  <si>
    <t>25503 330TH AVE</t>
  </si>
  <si>
    <t>SANBORN MN 56083</t>
  </si>
  <si>
    <t>45768 COUNTY RD 10</t>
  </si>
  <si>
    <t>COSTA MESA CA 92627</t>
  </si>
  <si>
    <t>2620 FAIRWAY DRIVE</t>
  </si>
  <si>
    <t>33137 260TH ST</t>
  </si>
  <si>
    <t>COTTONWOOD CTY RDS</t>
  </si>
  <si>
    <t>ANN TWP RDS</t>
  </si>
  <si>
    <t>340TH AVE</t>
  </si>
  <si>
    <t>330TH AVE</t>
  </si>
  <si>
    <t>WINDOM, MN 56101</t>
  </si>
  <si>
    <t>COTTONWOOD COUNTY HWY DEPT. 46705 COUNTY RD 15</t>
  </si>
  <si>
    <t>RON KEOTTKE 24884 COUNTY RD 7</t>
  </si>
  <si>
    <t>WALNUT GROVE, 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</si>
</sst>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"/>
    <numFmt numFmtId="165" formatCode="#,##0.000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CE4D6"/>
        <bgColor indexed="64"/>
      </patternFill>
    </fill>
    <fill>
      <patternFill patternType="solid">
        <fgColor rgb="FFEA989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BE4F1"/>
        <bgColor indexed="64"/>
      </patternFill>
    </fill>
    <fill>
      <patternFill patternType="solid">
        <fgColor rgb="FFBBF1ED"/>
        <bgColor indexed="64"/>
      </patternFill>
    </fill>
    <fill>
      <patternFill patternType="solid">
        <fgColor rgb="FFCFBDEF"/>
        <bgColor indexed="64"/>
      </patternFill>
    </fill>
    <fill>
      <patternFill patternType="solid">
        <fgColor rgb="FFEDBDEF"/>
        <bgColor indexed="64"/>
      </patternFill>
    </fill>
  </fills>
  <borders count="2">
    <border>
      <left/>
      <right/>
      <top/>
      <bottom/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2" borderId="0" xfId="0" applyNumberFormat="1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4" fontId="1" fillId="4" borderId="0" xfId="0" applyNumberFormat="1" applyFont="1" applyFill="1" applyAlignment="1">
      <alignment horizontal="center"/>
    </xf>
    <xf numFmtId="4" fontId="1" fillId="5" borderId="0" xfId="0" applyNumberFormat="1" applyFont="1" applyFill="1" applyAlignment="1">
      <alignment horizontal="center"/>
    </xf>
    <xf numFmtId="4" fontId="1" fillId="6" borderId="0" xfId="0" applyNumberFormat="1" applyFont="1" applyFill="1" applyAlignment="1">
      <alignment horizontal="center"/>
    </xf>
    <xf numFmtId="4" fontId="1" fillId="7" borderId="0" xfId="0" applyNumberFormat="1" applyFont="1" applyFill="1" applyAlignment="1">
      <alignment horizontal="center"/>
    </xf>
    <xf numFmtId="4" fontId="1" fillId="8" borderId="0" xfId="0" applyNumberFormat="1" applyFont="1" applyFill="1" applyAlignment="1">
      <alignment horizontal="center"/>
    </xf>
    <xf numFmtId="165" fontId="1" fillId="0" borderId="0" xfId="0" applyNumberFormat="1" applyFont="1" applyAlignment="1">
      <alignment horizontal="center"/>
    </xf>
    <xf numFmtId="4" fontId="1" fillId="9" borderId="0" xfId="0" applyNumberFormat="1" applyFont="1" applyFill="1" applyAlignment="1">
      <alignment horizontal="center"/>
    </xf>
    <xf numFmtId="4" fontId="1" fillId="10" borderId="0" xfId="0" applyNumberFormat="1" applyFont="1" applyFill="1" applyAlignment="1">
      <alignment horizontal="center"/>
    </xf>
    <xf numFmtId="4" fontId="1" fillId="11" borderId="0" xfId="0" applyNumberFormat="1" applyFont="1" applyFill="1" applyAlignment="1">
      <alignment horizontal="center"/>
    </xf>
    <xf numFmtId="4" fontId="1" fillId="12" borderId="0" xfId="0" applyNumberFormat="1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5" borderId="0" xfId="0" applyFont="1" applyFill="1" applyAlignment="1">
      <alignment horizontal="center" wrapText="1"/>
    </xf>
    <xf numFmtId="0" fontId="2" fillId="6" borderId="0" xfId="0" applyFont="1" applyFill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0" fontId="2" fillId="8" borderId="0" xfId="0" applyFont="1" applyFill="1" applyAlignment="1">
      <alignment horizontal="center" wrapText="1"/>
    </xf>
    <xf numFmtId="0" fontId="2" fillId="9" borderId="0" xfId="0" applyFont="1" applyFill="1" applyAlignment="1">
      <alignment horizontal="center" wrapText="1"/>
    </xf>
    <xf numFmtId="0" fontId="2" fillId="10" borderId="0" xfId="0" applyFont="1" applyFill="1" applyAlignment="1">
      <alignment horizontal="center" wrapText="1"/>
    </xf>
    <xf numFmtId="0" fontId="2" fillId="11" borderId="0" xfId="0" applyFont="1" applyFill="1" applyAlignment="1">
      <alignment horizontal="center" wrapText="1"/>
    </xf>
    <xf numFmtId="0" fontId="2" fillId="12" borderId="0" xfId="0" applyFont="1" applyFill="1" applyAlignment="1">
      <alignment horizontal="center" wrapText="1"/>
    </xf>
    <xf numFmtId="4" fontId="1" fillId="0" borderId="1" xfId="0" applyNumberFormat="1" applyFont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4" fontId="1" fillId="5" borderId="1" xfId="0" applyNumberFormat="1" applyFont="1" applyFill="1" applyBorder="1" applyAlignment="1">
      <alignment horizontal="center"/>
    </xf>
    <xf numFmtId="4" fontId="1" fillId="6" borderId="1" xfId="0" applyNumberFormat="1" applyFont="1" applyFill="1" applyBorder="1" applyAlignment="1">
      <alignment horizontal="center"/>
    </xf>
    <xf numFmtId="4" fontId="1" fillId="7" borderId="1" xfId="0" applyNumberFormat="1" applyFont="1" applyFill="1" applyBorder="1" applyAlignment="1">
      <alignment horizontal="center"/>
    </xf>
    <xf numFmtId="4" fontId="1" fillId="8" borderId="1" xfId="0" applyNumberFormat="1" applyFont="1" applyFill="1" applyBorder="1" applyAlignment="1">
      <alignment horizontal="center"/>
    </xf>
    <xf numFmtId="4" fontId="1" fillId="9" borderId="1" xfId="0" applyNumberFormat="1" applyFont="1" applyFill="1" applyBorder="1" applyAlignment="1">
      <alignment horizontal="center"/>
    </xf>
    <xf numFmtId="4" fontId="1" fillId="10" borderId="1" xfId="0" applyNumberFormat="1" applyFont="1" applyFill="1" applyBorder="1" applyAlignment="1">
      <alignment horizontal="center"/>
    </xf>
    <xf numFmtId="4" fontId="1" fillId="11" borderId="1" xfId="0" applyNumberFormat="1" applyFont="1" applyFill="1" applyBorder="1" applyAlignment="1">
      <alignment horizontal="center"/>
    </xf>
    <xf numFmtId="4" fontId="1" fillId="1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66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K6" sqref="K6:K7"/>
    </sheetView>
  </sheetViews>
  <sheetFormatPr defaultRowHeight="14.4" x14ac:dyDescent="0.3"/>
  <cols>
    <col min="1" max="1" width="14.6640625" style="1" customWidth="1"/>
    <col min="2" max="2" width="35.6640625" style="1" customWidth="1"/>
    <col min="3" max="3" width="47" style="1" bestFit="1" customWidth="1"/>
    <col min="4" max="4" width="22.88671875" style="1" bestFit="1" customWidth="1"/>
    <col min="5" max="5" width="20.6640625" style="1" customWidth="1"/>
    <col min="6" max="8" width="9.6640625" style="1" customWidth="1"/>
    <col min="9" max="12" width="17.6640625" style="2" customWidth="1"/>
    <col min="13" max="13" width="20.6640625" style="3" customWidth="1"/>
    <col min="14" max="14" width="13.6640625" style="4" customWidth="1"/>
    <col min="15" max="15" width="13.6640625" style="5" customWidth="1"/>
    <col min="16" max="16" width="13.6640625" style="6" customWidth="1"/>
    <col min="17" max="17" width="13.6640625" style="5" customWidth="1"/>
    <col min="18" max="18" width="13.6640625" style="7" customWidth="1"/>
    <col min="19" max="19" width="13.6640625" style="5" customWidth="1"/>
    <col min="20" max="20" width="13.6640625" style="8" customWidth="1"/>
    <col min="21" max="21" width="13.6640625" style="5" customWidth="1"/>
    <col min="22" max="22" width="17.6640625" style="2" hidden="1" customWidth="1"/>
    <col min="23" max="23" width="17.6640625" style="5" hidden="1" customWidth="1"/>
    <col min="24" max="24" width="17.6640625" style="2" hidden="1" customWidth="1"/>
    <col min="25" max="25" width="17.6640625" style="5" hidden="1" customWidth="1"/>
    <col min="26" max="26" width="17.6640625" style="9" customWidth="1"/>
    <col min="27" max="27" width="17.6640625" style="5" customWidth="1"/>
    <col min="28" max="28" width="17.6640625" style="10" hidden="1" customWidth="1"/>
    <col min="29" max="29" width="17.6640625" style="5" hidden="1" customWidth="1"/>
    <col min="30" max="31" width="17.6640625" style="2" hidden="1" customWidth="1"/>
    <col min="32" max="32" width="17.6640625" style="5" hidden="1" customWidth="1"/>
    <col min="33" max="33" width="17.6640625" style="9" customWidth="1"/>
    <col min="34" max="34" width="17.6640625" style="5" customWidth="1"/>
    <col min="35" max="35" width="19.6640625" style="2" hidden="1" customWidth="1"/>
    <col min="36" max="36" width="19.6640625" style="5" hidden="1" customWidth="1"/>
    <col min="37" max="37" width="17.6640625" style="3" hidden="1" customWidth="1"/>
    <col min="38" max="38" width="17.6640625" style="5" hidden="1" customWidth="1"/>
    <col min="39" max="39" width="17.6640625" style="3" hidden="1" customWidth="1"/>
    <col min="40" max="40" width="17.6640625" style="5" hidden="1" customWidth="1"/>
    <col min="41" max="41" width="17.6640625" style="2" hidden="1" customWidth="1"/>
    <col min="42" max="42" width="17.6640625" style="5" hidden="1" customWidth="1"/>
    <col min="43" max="43" width="17.6640625" style="2" hidden="1" customWidth="1"/>
    <col min="44" max="44" width="17.6640625" style="2" customWidth="1"/>
    <col min="45" max="45" width="17.6640625" style="5" customWidth="1"/>
    <col min="46" max="46" width="17.6640625" style="11" customWidth="1"/>
    <col min="47" max="47" width="17.6640625" style="5" customWidth="1"/>
    <col min="48" max="48" width="13.6640625" style="12" hidden="1" customWidth="1"/>
    <col min="49" max="49" width="13.6640625" style="5" hidden="1" customWidth="1"/>
    <col min="50" max="50" width="13.6640625" style="13" hidden="1" customWidth="1"/>
    <col min="51" max="51" width="13.6640625" style="5" hidden="1" customWidth="1"/>
    <col min="52" max="52" width="13.6640625" style="14" hidden="1" customWidth="1"/>
    <col min="53" max="53" width="13.6640625" style="5" hidden="1" customWidth="1"/>
    <col min="54" max="54" width="13.6640625" style="15" hidden="1" customWidth="1"/>
    <col min="55" max="55" width="13.6640625" style="5" hidden="1" customWidth="1"/>
    <col min="56" max="56" width="13.6640625" style="2" hidden="1" customWidth="1"/>
    <col min="57" max="57" width="13.6640625" style="5" hidden="1" customWidth="1"/>
  </cols>
  <sheetData>
    <row r="1" spans="1:57" x14ac:dyDescent="0.3">
      <c r="AL1" s="5">
        <v>0</v>
      </c>
      <c r="AN1" s="5">
        <v>0</v>
      </c>
      <c r="AP1" s="5">
        <v>0</v>
      </c>
      <c r="AU1" s="5" t="s">
        <v>0</v>
      </c>
    </row>
    <row r="2" spans="1:57" ht="67.95" customHeight="1" x14ac:dyDescent="0.3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7" t="s">
        <v>13</v>
      </c>
      <c r="N2" s="18" t="s">
        <v>14</v>
      </c>
      <c r="O2" s="16" t="s">
        <v>15</v>
      </c>
      <c r="P2" s="19" t="s">
        <v>16</v>
      </c>
      <c r="Q2" s="16" t="s">
        <v>17</v>
      </c>
      <c r="R2" s="20" t="s">
        <v>18</v>
      </c>
      <c r="S2" s="16" t="s">
        <v>19</v>
      </c>
      <c r="T2" s="21" t="s">
        <v>20</v>
      </c>
      <c r="U2" s="16" t="s">
        <v>21</v>
      </c>
      <c r="V2" s="16" t="s">
        <v>22</v>
      </c>
      <c r="W2" s="16" t="s">
        <v>23</v>
      </c>
      <c r="X2" s="16" t="s">
        <v>24</v>
      </c>
      <c r="Y2" s="16" t="s">
        <v>25</v>
      </c>
      <c r="Z2" s="22" t="s">
        <v>26</v>
      </c>
      <c r="AA2" s="16" t="s">
        <v>27</v>
      </c>
      <c r="AB2" s="23" t="s">
        <v>28</v>
      </c>
      <c r="AC2" s="16" t="s">
        <v>29</v>
      </c>
      <c r="AD2" s="16" t="s">
        <v>30</v>
      </c>
      <c r="AE2" s="16" t="s">
        <v>31</v>
      </c>
      <c r="AF2" s="16" t="s">
        <v>32</v>
      </c>
      <c r="AG2" s="22" t="s">
        <v>33</v>
      </c>
      <c r="AH2" s="16" t="s">
        <v>34</v>
      </c>
      <c r="AI2" s="16" t="s">
        <v>35</v>
      </c>
      <c r="AJ2" s="16" t="s">
        <v>36</v>
      </c>
      <c r="AK2" s="17" t="s">
        <v>37</v>
      </c>
      <c r="AL2" s="16" t="s">
        <v>38</v>
      </c>
      <c r="AM2" s="17" t="s">
        <v>39</v>
      </c>
      <c r="AN2" s="16" t="s">
        <v>40</v>
      </c>
      <c r="AO2" s="16" t="s">
        <v>41</v>
      </c>
      <c r="AP2" s="16" t="s">
        <v>42</v>
      </c>
      <c r="AQ2" s="16" t="s">
        <v>43</v>
      </c>
      <c r="AR2" s="16" t="s">
        <v>44</v>
      </c>
      <c r="AS2" s="16" t="s">
        <v>45</v>
      </c>
      <c r="AT2" s="16" t="s">
        <v>46</v>
      </c>
      <c r="AU2" s="16" t="s">
        <v>47</v>
      </c>
      <c r="AV2" s="24" t="s">
        <v>48</v>
      </c>
      <c r="AW2" s="16" t="s">
        <v>49</v>
      </c>
      <c r="AX2" s="25" t="s">
        <v>50</v>
      </c>
      <c r="AY2" s="16" t="s">
        <v>51</v>
      </c>
      <c r="AZ2" s="26" t="s">
        <v>52</v>
      </c>
      <c r="BA2" s="16" t="s">
        <v>53</v>
      </c>
      <c r="BB2" s="27" t="s">
        <v>54</v>
      </c>
      <c r="BC2" s="16" t="s">
        <v>55</v>
      </c>
      <c r="BD2" s="16" t="s">
        <v>56</v>
      </c>
      <c r="BE2" s="16" t="s">
        <v>57</v>
      </c>
    </row>
    <row r="3" spans="1:57" x14ac:dyDescent="0.3">
      <c r="A3" s="1" t="s">
        <v>58</v>
      </c>
      <c r="B3" s="1" t="s">
        <v>59</v>
      </c>
      <c r="C3" s="1" t="s">
        <v>136</v>
      </c>
      <c r="D3" s="1" t="s">
        <v>130</v>
      </c>
      <c r="E3" s="1" t="s">
        <v>60</v>
      </c>
      <c r="F3" s="1" t="s">
        <v>61</v>
      </c>
      <c r="G3" s="1" t="s">
        <v>62</v>
      </c>
      <c r="H3" s="1" t="s">
        <v>63</v>
      </c>
      <c r="I3" s="2">
        <v>40</v>
      </c>
      <c r="J3" s="2">
        <v>37.24</v>
      </c>
      <c r="K3" s="2">
        <f t="shared" ref="K3:K34" si="0">SUM(N3,P3,R3,T3,V3,X3,Z3,AB3,AE3,AG3,AI3,AV3,AX3,AZ3,BB3,BD3)</f>
        <v>5.7100000381469727</v>
      </c>
      <c r="L3" s="2">
        <f t="shared" ref="L3:L34" si="1">SUM(M3,AD3,AK3,AM3,AO3,AQ3,AR3)</f>
        <v>0</v>
      </c>
      <c r="P3" s="6">
        <v>2.470000028610229</v>
      </c>
      <c r="Q3" s="5">
        <v>5610.6050649881363</v>
      </c>
      <c r="R3" s="7">
        <v>1.700000047683716</v>
      </c>
      <c r="S3" s="5">
        <v>2203.2000617980962</v>
      </c>
      <c r="T3" s="8">
        <v>1.5399999618530269</v>
      </c>
      <c r="U3" s="5">
        <v>599.05998516082764</v>
      </c>
      <c r="AL3" s="5" t="str">
        <f t="shared" ref="AL3:AL34" si="2">IF(AK3&gt;0,AK3*$AL$1,"")</f>
        <v/>
      </c>
      <c r="AN3" s="5" t="str">
        <f t="shared" ref="AN3:AN34" si="3">IF(AM3&gt;0,AM3*$AN$1,"")</f>
        <v/>
      </c>
      <c r="AP3" s="5" t="str">
        <f t="shared" ref="AP3:AP34" si="4">IF(AO3&gt;0,AO3*$AP$1,"")</f>
        <v/>
      </c>
      <c r="AS3" s="5">
        <f t="shared" ref="AS3:AS34" si="5">SUM(O3,Q3,S3,U3,W3,Y3,AA3,AC3,AF3,AH3,AJ3,AW3,AY3,BA3,BC3,BE3)</f>
        <v>8412.8651119470596</v>
      </c>
      <c r="AT3" s="11">
        <f t="shared" ref="AT3:AT34" si="6">(AS3/$AS$63)*100</f>
        <v>0.39130084490172962</v>
      </c>
      <c r="AU3" s="5">
        <f t="shared" ref="AU3:AU62" si="7">(AT3/100)*$AU$1</f>
        <v>391.30084490172965</v>
      </c>
    </row>
    <row r="4" spans="1:57" x14ac:dyDescent="0.3">
      <c r="A4" s="1" t="s">
        <v>64</v>
      </c>
      <c r="B4" s="1" t="s">
        <v>65</v>
      </c>
      <c r="C4" s="1" t="s">
        <v>66</v>
      </c>
      <c r="D4" s="1" t="s">
        <v>125</v>
      </c>
      <c r="E4" s="1" t="s">
        <v>60</v>
      </c>
      <c r="F4" s="1" t="s">
        <v>67</v>
      </c>
      <c r="G4" s="1" t="s">
        <v>62</v>
      </c>
      <c r="H4" s="1" t="s">
        <v>63</v>
      </c>
      <c r="I4" s="2">
        <v>40</v>
      </c>
      <c r="J4" s="2">
        <v>18.02</v>
      </c>
      <c r="K4" s="2">
        <f t="shared" si="0"/>
        <v>10.610000133514404</v>
      </c>
      <c r="L4" s="2">
        <f t="shared" si="1"/>
        <v>0</v>
      </c>
      <c r="P4" s="6">
        <v>7.630000114440918</v>
      </c>
      <c r="Q4" s="5">
        <v>25997.317889928821</v>
      </c>
      <c r="R4" s="7">
        <v>2.9800000190734859</v>
      </c>
      <c r="S4" s="5">
        <v>5793.1200370788574</v>
      </c>
      <c r="V4" s="5"/>
      <c r="AL4" s="5" t="str">
        <f t="shared" si="2"/>
        <v/>
      </c>
      <c r="AN4" s="5" t="str">
        <f t="shared" si="3"/>
        <v/>
      </c>
      <c r="AP4" s="5" t="str">
        <f t="shared" si="4"/>
        <v/>
      </c>
      <c r="AS4" s="5">
        <f t="shared" si="5"/>
        <v>31790.437927007679</v>
      </c>
      <c r="AT4" s="11">
        <f t="shared" si="6"/>
        <v>1.4786431322866045</v>
      </c>
      <c r="AU4" s="5">
        <f t="shared" si="7"/>
        <v>1478.6431322866047</v>
      </c>
    </row>
    <row r="5" spans="1:57" x14ac:dyDescent="0.3">
      <c r="A5" s="1" t="s">
        <v>64</v>
      </c>
      <c r="B5" s="1" t="s">
        <v>65</v>
      </c>
      <c r="C5" s="1" t="s">
        <v>66</v>
      </c>
      <c r="D5" s="1" t="s">
        <v>125</v>
      </c>
      <c r="E5" s="1" t="s">
        <v>68</v>
      </c>
      <c r="F5" s="1" t="s">
        <v>67</v>
      </c>
      <c r="G5" s="1" t="s">
        <v>62</v>
      </c>
      <c r="H5" s="1" t="s">
        <v>63</v>
      </c>
      <c r="I5" s="2">
        <v>40</v>
      </c>
      <c r="J5" s="2">
        <v>18.690000000000001</v>
      </c>
      <c r="K5" s="2">
        <f t="shared" si="0"/>
        <v>4.8399999141693115</v>
      </c>
      <c r="L5" s="2">
        <f t="shared" si="1"/>
        <v>0</v>
      </c>
      <c r="P5" s="6">
        <v>0.72000002861022949</v>
      </c>
      <c r="Q5" s="5">
        <v>2453.220097482204</v>
      </c>
      <c r="R5" s="7">
        <v>4.119999885559082</v>
      </c>
      <c r="S5" s="5">
        <v>8009.2797775268546</v>
      </c>
      <c r="V5" s="5"/>
      <c r="AL5" s="5" t="str">
        <f t="shared" si="2"/>
        <v/>
      </c>
      <c r="AN5" s="5" t="str">
        <f t="shared" si="3"/>
        <v/>
      </c>
      <c r="AP5" s="5" t="str">
        <f t="shared" si="4"/>
        <v/>
      </c>
      <c r="AS5" s="5">
        <f t="shared" si="5"/>
        <v>10462.499875009058</v>
      </c>
      <c r="AT5" s="11">
        <f t="shared" si="6"/>
        <v>0.48663386211451809</v>
      </c>
      <c r="AU5" s="5">
        <f t="shared" si="7"/>
        <v>486.63386211451808</v>
      </c>
    </row>
    <row r="6" spans="1:57" x14ac:dyDescent="0.3">
      <c r="A6" s="1" t="s">
        <v>69</v>
      </c>
      <c r="B6" s="1" t="s">
        <v>70</v>
      </c>
      <c r="C6" s="1" t="s">
        <v>135</v>
      </c>
      <c r="D6" s="1" t="s">
        <v>129</v>
      </c>
      <c r="E6" s="1" t="s">
        <v>60</v>
      </c>
      <c r="F6" s="1" t="s">
        <v>67</v>
      </c>
      <c r="G6" s="1" t="s">
        <v>62</v>
      </c>
      <c r="H6" s="1" t="s">
        <v>63</v>
      </c>
      <c r="I6" s="2">
        <v>40</v>
      </c>
      <c r="J6" s="2">
        <v>19.170000000000002</v>
      </c>
      <c r="K6" s="2">
        <f t="shared" si="0"/>
        <v>18.249999670311812</v>
      </c>
      <c r="L6" s="2">
        <f t="shared" si="1"/>
        <v>0.90999998152256012</v>
      </c>
      <c r="P6" s="6">
        <v>11.44999980926514</v>
      </c>
      <c r="Q6" s="5">
        <v>39013.011850118637</v>
      </c>
      <c r="R6" s="7">
        <v>6.7999998610466719</v>
      </c>
      <c r="S6" s="5">
        <v>13238.63972944021</v>
      </c>
      <c r="V6" s="5"/>
      <c r="AL6" s="5" t="str">
        <f t="shared" si="2"/>
        <v/>
      </c>
      <c r="AN6" s="5" t="str">
        <f t="shared" si="3"/>
        <v/>
      </c>
      <c r="AP6" s="5" t="str">
        <f t="shared" si="4"/>
        <v/>
      </c>
      <c r="AR6" s="2">
        <v>0.90999998152256012</v>
      </c>
      <c r="AS6" s="5">
        <f t="shared" si="5"/>
        <v>52251.651579558849</v>
      </c>
      <c r="AT6" s="11">
        <f t="shared" si="6"/>
        <v>2.4303391458822712</v>
      </c>
      <c r="AU6" s="5">
        <f t="shared" si="7"/>
        <v>2430.3391458822712</v>
      </c>
    </row>
    <row r="7" spans="1:57" x14ac:dyDescent="0.3">
      <c r="A7" s="1" t="s">
        <v>69</v>
      </c>
      <c r="B7" s="1" t="s">
        <v>70</v>
      </c>
      <c r="C7" s="1" t="s">
        <v>135</v>
      </c>
      <c r="D7" s="1" t="s">
        <v>129</v>
      </c>
      <c r="E7" s="1" t="s">
        <v>68</v>
      </c>
      <c r="F7" s="1" t="s">
        <v>67</v>
      </c>
      <c r="G7" s="1" t="s">
        <v>62</v>
      </c>
      <c r="H7" s="1" t="s">
        <v>63</v>
      </c>
      <c r="I7" s="2">
        <v>40</v>
      </c>
      <c r="J7" s="2">
        <v>19.95</v>
      </c>
      <c r="K7" s="2">
        <f t="shared" si="0"/>
        <v>13.869999885559082</v>
      </c>
      <c r="L7" s="2">
        <f t="shared" si="1"/>
        <v>0</v>
      </c>
      <c r="P7" s="6">
        <v>9.8199996948242188</v>
      </c>
      <c r="Q7" s="5">
        <v>33459.193960189819</v>
      </c>
      <c r="R7" s="7">
        <v>4.0500001907348633</v>
      </c>
      <c r="S7" s="5">
        <v>7873.2003707885742</v>
      </c>
      <c r="V7" s="5"/>
      <c r="AL7" s="5" t="str">
        <f t="shared" si="2"/>
        <v/>
      </c>
      <c r="AN7" s="5" t="str">
        <f t="shared" si="3"/>
        <v/>
      </c>
      <c r="AP7" s="5" t="str">
        <f t="shared" si="4"/>
        <v/>
      </c>
      <c r="AS7" s="5">
        <f t="shared" si="5"/>
        <v>41332.394330978394</v>
      </c>
      <c r="AT7" s="11">
        <f t="shared" si="6"/>
        <v>1.9224604945294506</v>
      </c>
      <c r="AU7" s="5">
        <f t="shared" si="7"/>
        <v>1922.4604945294504</v>
      </c>
    </row>
    <row r="8" spans="1:57" x14ac:dyDescent="0.3">
      <c r="A8" s="1" t="s">
        <v>71</v>
      </c>
      <c r="B8" s="1" t="s">
        <v>70</v>
      </c>
      <c r="C8" s="1" t="s">
        <v>135</v>
      </c>
      <c r="D8" s="1" t="s">
        <v>129</v>
      </c>
      <c r="E8" s="1" t="s">
        <v>60</v>
      </c>
      <c r="F8" s="1" t="s">
        <v>67</v>
      </c>
      <c r="G8" s="1" t="s">
        <v>62</v>
      </c>
      <c r="H8" s="1" t="s">
        <v>63</v>
      </c>
      <c r="I8" s="2">
        <v>70</v>
      </c>
      <c r="J8" s="2">
        <v>0.06</v>
      </c>
      <c r="K8" s="2">
        <f t="shared" si="0"/>
        <v>2.9999999329447743E-2</v>
      </c>
      <c r="L8" s="2">
        <f t="shared" si="1"/>
        <v>2.999999932944775E-2</v>
      </c>
      <c r="P8" s="6">
        <v>9.9999997764825821E-3</v>
      </c>
      <c r="Q8" s="5">
        <v>34.072499238420278</v>
      </c>
      <c r="R8" s="7">
        <v>1.9999999552965161E-2</v>
      </c>
      <c r="S8" s="5">
        <v>38.879999130964279</v>
      </c>
      <c r="V8" s="5"/>
      <c r="AL8" s="5" t="str">
        <f t="shared" si="2"/>
        <v/>
      </c>
      <c r="AN8" s="5" t="str">
        <f t="shared" si="3"/>
        <v/>
      </c>
      <c r="AP8" s="5" t="str">
        <f t="shared" si="4"/>
        <v/>
      </c>
      <c r="AR8" s="2">
        <v>2.999999932944775E-2</v>
      </c>
      <c r="AS8" s="5">
        <f t="shared" si="5"/>
        <v>72.952498369384557</v>
      </c>
      <c r="AT8" s="11">
        <f t="shared" si="6"/>
        <v>3.3931810233226844E-3</v>
      </c>
      <c r="AU8" s="5">
        <f t="shared" si="7"/>
        <v>3.3931810233226845</v>
      </c>
    </row>
    <row r="9" spans="1:57" x14ac:dyDescent="0.3">
      <c r="A9" s="1" t="s">
        <v>71</v>
      </c>
      <c r="B9" s="1" t="s">
        <v>70</v>
      </c>
      <c r="C9" s="1" t="s">
        <v>135</v>
      </c>
      <c r="D9" s="1" t="s">
        <v>129</v>
      </c>
      <c r="E9" s="1" t="s">
        <v>68</v>
      </c>
      <c r="F9" s="1" t="s">
        <v>67</v>
      </c>
      <c r="G9" s="1" t="s">
        <v>62</v>
      </c>
      <c r="H9" s="1" t="s">
        <v>63</v>
      </c>
      <c r="I9" s="2">
        <v>70</v>
      </c>
      <c r="J9" s="2">
        <v>0.06</v>
      </c>
      <c r="K9" s="2">
        <f t="shared" si="0"/>
        <v>5.000000074505806E-2</v>
      </c>
      <c r="L9" s="2">
        <f t="shared" si="1"/>
        <v>0</v>
      </c>
      <c r="P9" s="6">
        <v>5.000000074505806E-2</v>
      </c>
      <c r="Q9" s="5">
        <v>170.3625025385991</v>
      </c>
      <c r="V9" s="5"/>
      <c r="AL9" s="5" t="str">
        <f t="shared" si="2"/>
        <v/>
      </c>
      <c r="AN9" s="5" t="str">
        <f t="shared" si="3"/>
        <v/>
      </c>
      <c r="AP9" s="5" t="str">
        <f t="shared" si="4"/>
        <v/>
      </c>
      <c r="AS9" s="5">
        <f t="shared" si="5"/>
        <v>170.3625025385991</v>
      </c>
      <c r="AT9" s="11">
        <f t="shared" si="6"/>
        <v>7.9239343904681393E-3</v>
      </c>
      <c r="AU9" s="5">
        <f t="shared" si="7"/>
        <v>7.9239343904681387</v>
      </c>
    </row>
    <row r="10" spans="1:57" x14ac:dyDescent="0.3">
      <c r="A10" s="1" t="s">
        <v>71</v>
      </c>
      <c r="B10" s="1" t="s">
        <v>70</v>
      </c>
      <c r="C10" s="1" t="s">
        <v>135</v>
      </c>
      <c r="D10" s="1" t="s">
        <v>129</v>
      </c>
      <c r="E10" s="1" t="s">
        <v>72</v>
      </c>
      <c r="F10" s="1" t="s">
        <v>67</v>
      </c>
      <c r="G10" s="1" t="s">
        <v>62</v>
      </c>
      <c r="H10" s="1" t="s">
        <v>63</v>
      </c>
      <c r="I10" s="2">
        <v>70</v>
      </c>
      <c r="J10" s="2">
        <v>0.08</v>
      </c>
      <c r="K10" s="2">
        <f t="shared" si="0"/>
        <v>5.9999998658895493E-2</v>
      </c>
      <c r="L10" s="2">
        <f t="shared" si="1"/>
        <v>0</v>
      </c>
      <c r="P10" s="6">
        <v>5.9999998658895493E-2</v>
      </c>
      <c r="Q10" s="5">
        <v>204.4349954305217</v>
      </c>
      <c r="V10" s="5"/>
      <c r="AL10" s="5" t="str">
        <f t="shared" si="2"/>
        <v/>
      </c>
      <c r="AN10" s="5" t="str">
        <f t="shared" si="3"/>
        <v/>
      </c>
      <c r="AP10" s="5" t="str">
        <f t="shared" si="4"/>
        <v/>
      </c>
      <c r="AS10" s="5">
        <f t="shared" si="5"/>
        <v>204.4349954305217</v>
      </c>
      <c r="AT10" s="11">
        <f t="shared" si="6"/>
        <v>9.508720914334301E-3</v>
      </c>
      <c r="AU10" s="5">
        <f t="shared" si="7"/>
        <v>9.508720914334301</v>
      </c>
    </row>
    <row r="11" spans="1:57" x14ac:dyDescent="0.3">
      <c r="A11" s="1" t="s">
        <v>71</v>
      </c>
      <c r="B11" s="1" t="s">
        <v>70</v>
      </c>
      <c r="C11" s="1" t="s">
        <v>135</v>
      </c>
      <c r="D11" s="1" t="s">
        <v>129</v>
      </c>
      <c r="E11" s="1" t="s">
        <v>73</v>
      </c>
      <c r="F11" s="1" t="s">
        <v>67</v>
      </c>
      <c r="G11" s="1" t="s">
        <v>62</v>
      </c>
      <c r="H11" s="1" t="s">
        <v>63</v>
      </c>
      <c r="I11" s="2">
        <v>70</v>
      </c>
      <c r="J11" s="2">
        <v>39.880000000000003</v>
      </c>
      <c r="K11" s="2">
        <f t="shared" si="0"/>
        <v>39.039999485015869</v>
      </c>
      <c r="L11" s="2">
        <f t="shared" si="1"/>
        <v>0</v>
      </c>
      <c r="P11" s="6">
        <v>39.039999485015869</v>
      </c>
      <c r="Q11" s="5">
        <v>140367.34050703049</v>
      </c>
      <c r="V11" s="5"/>
      <c r="AL11" s="5" t="str">
        <f t="shared" si="2"/>
        <v/>
      </c>
      <c r="AN11" s="5" t="str">
        <f t="shared" si="3"/>
        <v/>
      </c>
      <c r="AP11" s="5" t="str">
        <f t="shared" si="4"/>
        <v/>
      </c>
      <c r="AS11" s="5">
        <f t="shared" si="5"/>
        <v>140367.34050703049</v>
      </c>
      <c r="AT11" s="11">
        <f t="shared" si="6"/>
        <v>6.5287934854690493</v>
      </c>
      <c r="AU11" s="5">
        <f t="shared" si="7"/>
        <v>6528.7934854690493</v>
      </c>
    </row>
    <row r="12" spans="1:57" x14ac:dyDescent="0.3">
      <c r="A12" s="1" t="s">
        <v>71</v>
      </c>
      <c r="B12" s="1" t="s">
        <v>70</v>
      </c>
      <c r="C12" s="1" t="s">
        <v>135</v>
      </c>
      <c r="D12" s="1" t="s">
        <v>129</v>
      </c>
      <c r="E12" s="1" t="s">
        <v>74</v>
      </c>
      <c r="F12" s="1" t="s">
        <v>67</v>
      </c>
      <c r="G12" s="1" t="s">
        <v>62</v>
      </c>
      <c r="H12" s="1" t="s">
        <v>63</v>
      </c>
      <c r="I12" s="2">
        <v>70</v>
      </c>
      <c r="J12" s="2">
        <v>28.57</v>
      </c>
      <c r="K12" s="2">
        <f t="shared" si="0"/>
        <v>28.379999794065952</v>
      </c>
      <c r="L12" s="2">
        <f t="shared" si="1"/>
        <v>0.18999999761581421</v>
      </c>
      <c r="P12" s="6">
        <v>11.44999995827675</v>
      </c>
      <c r="Q12" s="5">
        <v>44975.699823990457</v>
      </c>
      <c r="R12" s="7">
        <v>11.549999892711639</v>
      </c>
      <c r="S12" s="5">
        <v>27672.839738130569</v>
      </c>
      <c r="T12" s="8">
        <v>1.7899999618530269</v>
      </c>
      <c r="U12" s="5">
        <v>1392.619970321655</v>
      </c>
      <c r="V12" s="5"/>
      <c r="Z12" s="9">
        <v>3.5899999812245369</v>
      </c>
      <c r="AA12" s="5">
        <v>920.40449361978108</v>
      </c>
      <c r="AL12" s="5" t="str">
        <f t="shared" si="2"/>
        <v/>
      </c>
      <c r="AN12" s="5" t="str">
        <f t="shared" si="3"/>
        <v/>
      </c>
      <c r="AP12" s="5" t="str">
        <f t="shared" si="4"/>
        <v/>
      </c>
      <c r="AR12" s="2">
        <v>0.18999999761581421</v>
      </c>
      <c r="AS12" s="5">
        <f t="shared" si="5"/>
        <v>74961.564026062464</v>
      </c>
      <c r="AT12" s="11">
        <f t="shared" si="6"/>
        <v>3.4866270822407937</v>
      </c>
      <c r="AU12" s="5">
        <f t="shared" si="7"/>
        <v>3486.6270822407937</v>
      </c>
    </row>
    <row r="13" spans="1:57" x14ac:dyDescent="0.3">
      <c r="A13" s="1" t="s">
        <v>75</v>
      </c>
      <c r="B13" s="1" t="s">
        <v>76</v>
      </c>
      <c r="C13" s="1" t="s">
        <v>134</v>
      </c>
      <c r="D13" s="1" t="s">
        <v>124</v>
      </c>
      <c r="E13" s="1" t="s">
        <v>74</v>
      </c>
      <c r="F13" s="1" t="s">
        <v>67</v>
      </c>
      <c r="G13" s="1" t="s">
        <v>62</v>
      </c>
      <c r="H13" s="1" t="s">
        <v>63</v>
      </c>
      <c r="I13" s="2">
        <v>10</v>
      </c>
      <c r="J13" s="2">
        <v>9.59</v>
      </c>
      <c r="K13" s="2">
        <f t="shared" si="0"/>
        <v>9.6099998522549868</v>
      </c>
      <c r="L13" s="2">
        <f t="shared" si="1"/>
        <v>0</v>
      </c>
      <c r="P13" s="6">
        <v>1.859999924898148</v>
      </c>
      <c r="Q13" s="5">
        <v>7109.7947183847427</v>
      </c>
      <c r="R13" s="7">
        <v>4.2599999271333218</v>
      </c>
      <c r="S13" s="5">
        <v>10050.479829669001</v>
      </c>
      <c r="T13" s="8">
        <v>2.999999932944775E-2</v>
      </c>
      <c r="U13" s="5">
        <v>23.33999947831035</v>
      </c>
      <c r="V13" s="5"/>
      <c r="Z13" s="9">
        <v>3.4600000008940701</v>
      </c>
      <c r="AA13" s="5">
        <v>1000.953499494866</v>
      </c>
      <c r="AL13" s="5" t="str">
        <f t="shared" si="2"/>
        <v/>
      </c>
      <c r="AN13" s="5" t="str">
        <f t="shared" si="3"/>
        <v/>
      </c>
      <c r="AP13" s="5" t="str">
        <f t="shared" si="4"/>
        <v/>
      </c>
      <c r="AS13" s="5">
        <f t="shared" si="5"/>
        <v>18184.568047026918</v>
      </c>
      <c r="AT13" s="11">
        <f t="shared" si="6"/>
        <v>0.84580422320925541</v>
      </c>
      <c r="AU13" s="5">
        <f t="shared" si="7"/>
        <v>845.80422320925538</v>
      </c>
    </row>
    <row r="14" spans="1:57" x14ac:dyDescent="0.3">
      <c r="A14" s="1" t="s">
        <v>77</v>
      </c>
      <c r="B14" s="1" t="s">
        <v>78</v>
      </c>
      <c r="C14" s="1" t="s">
        <v>79</v>
      </c>
      <c r="D14" s="1" t="s">
        <v>126</v>
      </c>
      <c r="E14" s="1" t="s">
        <v>73</v>
      </c>
      <c r="F14" s="1" t="s">
        <v>67</v>
      </c>
      <c r="G14" s="1" t="s">
        <v>62</v>
      </c>
      <c r="H14" s="1" t="s">
        <v>63</v>
      </c>
      <c r="I14" s="2">
        <v>155</v>
      </c>
      <c r="J14" s="2">
        <v>0.06</v>
      </c>
      <c r="K14" s="2">
        <f t="shared" si="0"/>
        <v>5.9999998658895493E-2</v>
      </c>
      <c r="L14" s="2">
        <f t="shared" si="1"/>
        <v>0</v>
      </c>
      <c r="P14" s="6">
        <v>5.9999998658895493E-2</v>
      </c>
      <c r="Q14" s="5">
        <v>238.50749466894189</v>
      </c>
      <c r="V14" s="5"/>
      <c r="AL14" s="5" t="str">
        <f t="shared" si="2"/>
        <v/>
      </c>
      <c r="AN14" s="5" t="str">
        <f t="shared" si="3"/>
        <v/>
      </c>
      <c r="AP14" s="5" t="str">
        <f t="shared" si="4"/>
        <v/>
      </c>
      <c r="AS14" s="5">
        <f t="shared" si="5"/>
        <v>238.50749466894189</v>
      </c>
      <c r="AT14" s="11">
        <f t="shared" si="6"/>
        <v>1.1093507733390013E-2</v>
      </c>
      <c r="AU14" s="5">
        <f t="shared" si="7"/>
        <v>11.093507733390013</v>
      </c>
    </row>
    <row r="15" spans="1:57" x14ac:dyDescent="0.3">
      <c r="A15" s="1" t="s">
        <v>77</v>
      </c>
      <c r="B15" s="1" t="s">
        <v>78</v>
      </c>
      <c r="C15" s="1" t="s">
        <v>79</v>
      </c>
      <c r="D15" s="1" t="s">
        <v>126</v>
      </c>
      <c r="E15" s="1" t="s">
        <v>74</v>
      </c>
      <c r="F15" s="1" t="s">
        <v>67</v>
      </c>
      <c r="G15" s="1" t="s">
        <v>62</v>
      </c>
      <c r="H15" s="1" t="s">
        <v>63</v>
      </c>
      <c r="I15" s="2">
        <v>155</v>
      </c>
      <c r="J15" s="2">
        <v>0.06</v>
      </c>
      <c r="K15" s="2">
        <f t="shared" si="0"/>
        <v>4.999999888241291E-2</v>
      </c>
      <c r="L15" s="2">
        <f t="shared" si="1"/>
        <v>0</v>
      </c>
      <c r="P15" s="6">
        <v>3.9999999105930328E-2</v>
      </c>
      <c r="Q15" s="5">
        <v>176.04124606517141</v>
      </c>
      <c r="R15" s="7">
        <v>9.9999997764825821E-3</v>
      </c>
      <c r="S15" s="5">
        <v>25.919999420642849</v>
      </c>
      <c r="V15" s="5"/>
      <c r="AL15" s="5" t="str">
        <f t="shared" si="2"/>
        <v/>
      </c>
      <c r="AN15" s="5" t="str">
        <f t="shared" si="3"/>
        <v/>
      </c>
      <c r="AP15" s="5" t="str">
        <f t="shared" si="4"/>
        <v/>
      </c>
      <c r="AS15" s="5">
        <f t="shared" si="5"/>
        <v>201.96124548581426</v>
      </c>
      <c r="AT15" s="11">
        <f t="shared" si="6"/>
        <v>9.3936613679658464E-3</v>
      </c>
      <c r="AU15" s="5">
        <f t="shared" si="7"/>
        <v>9.3936613679658461</v>
      </c>
    </row>
    <row r="16" spans="1:57" x14ac:dyDescent="0.3">
      <c r="A16" s="1" t="s">
        <v>77</v>
      </c>
      <c r="B16" s="1" t="s">
        <v>78</v>
      </c>
      <c r="C16" s="1" t="s">
        <v>79</v>
      </c>
      <c r="D16" s="1" t="s">
        <v>126</v>
      </c>
      <c r="E16" s="1" t="s">
        <v>80</v>
      </c>
      <c r="F16" s="1" t="s">
        <v>67</v>
      </c>
      <c r="G16" s="1" t="s">
        <v>62</v>
      </c>
      <c r="H16" s="1" t="s">
        <v>63</v>
      </c>
      <c r="I16" s="2">
        <v>155</v>
      </c>
      <c r="J16" s="2">
        <v>34.200000000000003</v>
      </c>
      <c r="K16" s="2">
        <f t="shared" si="0"/>
        <v>33.119999930262573</v>
      </c>
      <c r="L16" s="2">
        <f t="shared" si="1"/>
        <v>1.059999972581863</v>
      </c>
      <c r="N16" s="4">
        <v>3.119999885559082</v>
      </c>
      <c r="O16" s="5">
        <v>15552.809429526331</v>
      </c>
      <c r="P16" s="6">
        <v>18.149999931454659</v>
      </c>
      <c r="Q16" s="5">
        <v>67378.368541834876</v>
      </c>
      <c r="R16" s="7">
        <v>11.85000011324883</v>
      </c>
      <c r="S16" s="5">
        <v>26516.16023290157</v>
      </c>
      <c r="V16" s="5"/>
      <c r="AL16" s="5" t="str">
        <f t="shared" si="2"/>
        <v/>
      </c>
      <c r="AN16" s="5" t="str">
        <f t="shared" si="3"/>
        <v/>
      </c>
      <c r="AP16" s="5" t="str">
        <f t="shared" si="4"/>
        <v/>
      </c>
      <c r="AR16" s="2">
        <v>1.059999972581863</v>
      </c>
      <c r="AS16" s="5">
        <f t="shared" si="5"/>
        <v>109447.33820426278</v>
      </c>
      <c r="AT16" s="11">
        <f t="shared" si="6"/>
        <v>5.0906362269799432</v>
      </c>
      <c r="AU16" s="5">
        <f t="shared" si="7"/>
        <v>5090.6362269799429</v>
      </c>
    </row>
    <row r="17" spans="1:47" x14ac:dyDescent="0.3">
      <c r="A17" s="1" t="s">
        <v>77</v>
      </c>
      <c r="B17" s="1" t="s">
        <v>78</v>
      </c>
      <c r="C17" s="1" t="s">
        <v>79</v>
      </c>
      <c r="D17" s="1" t="s">
        <v>126</v>
      </c>
      <c r="E17" s="1" t="s">
        <v>81</v>
      </c>
      <c r="F17" s="1" t="s">
        <v>67</v>
      </c>
      <c r="G17" s="1" t="s">
        <v>62</v>
      </c>
      <c r="H17" s="1" t="s">
        <v>63</v>
      </c>
      <c r="I17" s="2">
        <v>155</v>
      </c>
      <c r="J17" s="2">
        <v>39.64</v>
      </c>
      <c r="K17" s="2">
        <f t="shared" si="0"/>
        <v>38.519999574869871</v>
      </c>
      <c r="L17" s="2">
        <f t="shared" si="1"/>
        <v>0</v>
      </c>
      <c r="N17" s="4">
        <v>9.9999997708946466</v>
      </c>
      <c r="O17" s="5">
        <v>49841.627608097617</v>
      </c>
      <c r="P17" s="6">
        <v>26.689999751746651</v>
      </c>
      <c r="Q17" s="5">
        <v>104733.1852809321</v>
      </c>
      <c r="R17" s="7">
        <v>1.83000005222857</v>
      </c>
      <c r="S17" s="5">
        <v>4150.4401184543967</v>
      </c>
      <c r="V17" s="5"/>
      <c r="AL17" s="5" t="str">
        <f t="shared" si="2"/>
        <v/>
      </c>
      <c r="AN17" s="5" t="str">
        <f t="shared" si="3"/>
        <v/>
      </c>
      <c r="AP17" s="5" t="str">
        <f t="shared" si="4"/>
        <v/>
      </c>
      <c r="AS17" s="5">
        <f t="shared" si="5"/>
        <v>158725.25300748411</v>
      </c>
      <c r="AT17" s="11">
        <f t="shared" si="6"/>
        <v>7.3826603401578677</v>
      </c>
      <c r="AU17" s="5">
        <f t="shared" si="7"/>
        <v>7382.6603401578677</v>
      </c>
    </row>
    <row r="18" spans="1:47" x14ac:dyDescent="0.3">
      <c r="A18" s="1" t="s">
        <v>77</v>
      </c>
      <c r="B18" s="1" t="s">
        <v>78</v>
      </c>
      <c r="C18" s="1" t="s">
        <v>79</v>
      </c>
      <c r="D18" s="1" t="s">
        <v>126</v>
      </c>
      <c r="E18" s="1" t="s">
        <v>82</v>
      </c>
      <c r="F18" s="1" t="s">
        <v>67</v>
      </c>
      <c r="G18" s="1" t="s">
        <v>62</v>
      </c>
      <c r="H18" s="1" t="s">
        <v>63</v>
      </c>
      <c r="I18" s="2">
        <v>155</v>
      </c>
      <c r="J18" s="2">
        <v>0.08</v>
      </c>
      <c r="K18" s="2">
        <f t="shared" si="0"/>
        <v>7.9999998211860657E-2</v>
      </c>
      <c r="L18" s="2">
        <f t="shared" si="1"/>
        <v>0</v>
      </c>
      <c r="N18" s="4">
        <v>2.999999932944775E-2</v>
      </c>
      <c r="O18" s="5">
        <v>149.54624665738081</v>
      </c>
      <c r="P18" s="6">
        <v>4.999999888241291E-2</v>
      </c>
      <c r="Q18" s="5">
        <v>181.71999593824151</v>
      </c>
      <c r="V18" s="5"/>
      <c r="AL18" s="5" t="str">
        <f t="shared" si="2"/>
        <v/>
      </c>
      <c r="AN18" s="5" t="str">
        <f t="shared" si="3"/>
        <v/>
      </c>
      <c r="AP18" s="5" t="str">
        <f t="shared" si="4"/>
        <v/>
      </c>
      <c r="AS18" s="5">
        <f t="shared" si="5"/>
        <v>331.26624259562232</v>
      </c>
      <c r="AT18" s="11">
        <f t="shared" si="6"/>
        <v>1.5407920950855258E-2</v>
      </c>
      <c r="AU18" s="5">
        <f t="shared" si="7"/>
        <v>15.407920950855257</v>
      </c>
    </row>
    <row r="19" spans="1:47" x14ac:dyDescent="0.3">
      <c r="A19" s="1" t="s">
        <v>77</v>
      </c>
      <c r="B19" s="1" t="s">
        <v>78</v>
      </c>
      <c r="C19" s="1" t="s">
        <v>79</v>
      </c>
      <c r="D19" s="1" t="s">
        <v>126</v>
      </c>
      <c r="E19" s="1" t="s">
        <v>83</v>
      </c>
      <c r="F19" s="1" t="s">
        <v>67</v>
      </c>
      <c r="G19" s="1" t="s">
        <v>62</v>
      </c>
      <c r="H19" s="1" t="s">
        <v>63</v>
      </c>
      <c r="I19" s="2">
        <v>155</v>
      </c>
      <c r="J19" s="2">
        <v>39.24</v>
      </c>
      <c r="K19" s="2">
        <f t="shared" si="0"/>
        <v>4.8200000021606684</v>
      </c>
      <c r="L19" s="2">
        <f t="shared" si="1"/>
        <v>0</v>
      </c>
      <c r="N19" s="4">
        <v>9.9999997764825821E-3</v>
      </c>
      <c r="O19" s="5">
        <v>49.848748885793611</v>
      </c>
      <c r="P19" s="6">
        <v>2.8999999761581421</v>
      </c>
      <c r="Q19" s="5">
        <v>8290.9749458432198</v>
      </c>
      <c r="R19" s="7">
        <v>1.9100000262260439</v>
      </c>
      <c r="S19" s="5">
        <v>2786.4000270366669</v>
      </c>
      <c r="V19" s="5"/>
      <c r="AL19" s="5" t="str">
        <f t="shared" si="2"/>
        <v/>
      </c>
      <c r="AN19" s="5" t="str">
        <f t="shared" si="3"/>
        <v/>
      </c>
      <c r="AP19" s="5" t="str">
        <f t="shared" si="4"/>
        <v/>
      </c>
      <c r="AS19" s="5">
        <f t="shared" si="5"/>
        <v>11127.22372176568</v>
      </c>
      <c r="AT19" s="11">
        <f t="shared" si="6"/>
        <v>0.51755162905848318</v>
      </c>
      <c r="AU19" s="5">
        <f t="shared" si="7"/>
        <v>517.55162905848317</v>
      </c>
    </row>
    <row r="20" spans="1:47" x14ac:dyDescent="0.3">
      <c r="A20" s="1" t="s">
        <v>77</v>
      </c>
      <c r="B20" s="1" t="s">
        <v>78</v>
      </c>
      <c r="C20" s="1" t="s">
        <v>79</v>
      </c>
      <c r="D20" s="1" t="s">
        <v>126</v>
      </c>
      <c r="E20" s="1" t="s">
        <v>84</v>
      </c>
      <c r="F20" s="1" t="s">
        <v>67</v>
      </c>
      <c r="G20" s="1" t="s">
        <v>62</v>
      </c>
      <c r="H20" s="1" t="s">
        <v>63</v>
      </c>
      <c r="I20" s="2">
        <v>155</v>
      </c>
      <c r="J20" s="2">
        <v>37.020000000000003</v>
      </c>
      <c r="K20" s="2">
        <f t="shared" si="0"/>
        <v>34.279999911785126</v>
      </c>
      <c r="L20" s="2">
        <f t="shared" si="1"/>
        <v>0</v>
      </c>
      <c r="N20" s="4">
        <v>0.9100000262260437</v>
      </c>
      <c r="O20" s="5">
        <v>4536.2363807335496</v>
      </c>
      <c r="P20" s="6">
        <v>21.539999961853031</v>
      </c>
      <c r="Q20" s="5">
        <v>51551.692348361023</v>
      </c>
      <c r="R20" s="7">
        <v>11.829999923706049</v>
      </c>
      <c r="S20" s="5">
        <v>15331.679901123051</v>
      </c>
      <c r="V20" s="5"/>
      <c r="AL20" s="5" t="str">
        <f t="shared" si="2"/>
        <v/>
      </c>
      <c r="AN20" s="5" t="str">
        <f t="shared" si="3"/>
        <v/>
      </c>
      <c r="AP20" s="5" t="str">
        <f t="shared" si="4"/>
        <v/>
      </c>
      <c r="AS20" s="5">
        <f t="shared" si="5"/>
        <v>71419.608630217626</v>
      </c>
      <c r="AT20" s="11">
        <f t="shared" si="6"/>
        <v>3.321882952796698</v>
      </c>
      <c r="AU20" s="5">
        <f t="shared" si="7"/>
        <v>3321.8829527966982</v>
      </c>
    </row>
    <row r="21" spans="1:47" x14ac:dyDescent="0.3">
      <c r="A21" s="1" t="s">
        <v>85</v>
      </c>
      <c r="B21" s="1" t="s">
        <v>86</v>
      </c>
      <c r="C21" s="1" t="s">
        <v>133</v>
      </c>
      <c r="D21" s="1" t="s">
        <v>124</v>
      </c>
      <c r="E21" s="1" t="s">
        <v>80</v>
      </c>
      <c r="F21" s="1" t="s">
        <v>67</v>
      </c>
      <c r="G21" s="1" t="s">
        <v>62</v>
      </c>
      <c r="H21" s="1" t="s">
        <v>63</v>
      </c>
      <c r="I21" s="2">
        <v>4.62</v>
      </c>
      <c r="J21" s="2">
        <v>3.88</v>
      </c>
      <c r="K21" s="2">
        <f t="shared" si="0"/>
        <v>1.7100000381469731</v>
      </c>
      <c r="L21" s="2">
        <f t="shared" si="1"/>
        <v>2.1600000560283661</v>
      </c>
      <c r="V21" s="5"/>
      <c r="Z21" s="9">
        <v>1.7100000381469731</v>
      </c>
      <c r="AA21" s="5">
        <v>551.9783624179662</v>
      </c>
      <c r="AL21" s="5" t="str">
        <f t="shared" si="2"/>
        <v/>
      </c>
      <c r="AN21" s="5" t="str">
        <f t="shared" si="3"/>
        <v/>
      </c>
      <c r="AP21" s="5" t="str">
        <f t="shared" si="4"/>
        <v/>
      </c>
      <c r="AR21" s="2">
        <v>2.1600000560283661</v>
      </c>
      <c r="AS21" s="5">
        <f t="shared" si="5"/>
        <v>551.9783624179662</v>
      </c>
      <c r="AT21" s="11">
        <f t="shared" si="6"/>
        <v>2.5673726692098959E-2</v>
      </c>
      <c r="AU21" s="5">
        <f t="shared" si="7"/>
        <v>25.67372669209896</v>
      </c>
    </row>
    <row r="22" spans="1:47" x14ac:dyDescent="0.3">
      <c r="A22" s="1" t="s">
        <v>87</v>
      </c>
      <c r="B22" s="1" t="s">
        <v>88</v>
      </c>
      <c r="C22" s="1" t="s">
        <v>89</v>
      </c>
      <c r="D22" s="1" t="s">
        <v>127</v>
      </c>
      <c r="E22" s="1" t="s">
        <v>72</v>
      </c>
      <c r="F22" s="1" t="s">
        <v>67</v>
      </c>
      <c r="G22" s="1" t="s">
        <v>62</v>
      </c>
      <c r="H22" s="1" t="s">
        <v>63</v>
      </c>
      <c r="I22" s="2">
        <v>80</v>
      </c>
      <c r="J22" s="2">
        <v>0.06</v>
      </c>
      <c r="K22" s="2">
        <f t="shared" si="0"/>
        <v>5.000000074505806E-2</v>
      </c>
      <c r="L22" s="2">
        <f t="shared" si="1"/>
        <v>0</v>
      </c>
      <c r="P22" s="6">
        <v>5.000000074505806E-2</v>
      </c>
      <c r="Q22" s="5">
        <v>170.3625025385991</v>
      </c>
      <c r="V22" s="5"/>
      <c r="AL22" s="5" t="str">
        <f t="shared" si="2"/>
        <v/>
      </c>
      <c r="AN22" s="5" t="str">
        <f t="shared" si="3"/>
        <v/>
      </c>
      <c r="AP22" s="5" t="str">
        <f t="shared" si="4"/>
        <v/>
      </c>
      <c r="AS22" s="5">
        <f t="shared" si="5"/>
        <v>170.3625025385991</v>
      </c>
      <c r="AT22" s="11">
        <f t="shared" si="6"/>
        <v>7.9239343904681393E-3</v>
      </c>
      <c r="AU22" s="5">
        <f t="shared" si="7"/>
        <v>7.9239343904681387</v>
      </c>
    </row>
    <row r="23" spans="1:47" x14ac:dyDescent="0.3">
      <c r="A23" s="1" t="s">
        <v>87</v>
      </c>
      <c r="B23" s="1" t="s">
        <v>88</v>
      </c>
      <c r="C23" s="1" t="s">
        <v>89</v>
      </c>
      <c r="D23" s="1" t="s">
        <v>127</v>
      </c>
      <c r="E23" s="1" t="s">
        <v>82</v>
      </c>
      <c r="F23" s="1" t="s">
        <v>67</v>
      </c>
      <c r="G23" s="1" t="s">
        <v>62</v>
      </c>
      <c r="H23" s="1" t="s">
        <v>63</v>
      </c>
      <c r="I23" s="2">
        <v>80</v>
      </c>
      <c r="J23" s="2">
        <v>39.229999999999997</v>
      </c>
      <c r="K23" s="2">
        <f t="shared" si="0"/>
        <v>30.840000204741951</v>
      </c>
      <c r="L23" s="2">
        <f t="shared" si="1"/>
        <v>0</v>
      </c>
      <c r="N23" s="4">
        <v>1.9700000435113909</v>
      </c>
      <c r="O23" s="5">
        <v>9684.900218596682</v>
      </c>
      <c r="P23" s="6">
        <v>28.870000161230561</v>
      </c>
      <c r="Q23" s="5">
        <v>99253.193032725016</v>
      </c>
      <c r="V23" s="5"/>
      <c r="AL23" s="5" t="str">
        <f t="shared" si="2"/>
        <v/>
      </c>
      <c r="AN23" s="5" t="str">
        <f t="shared" si="3"/>
        <v/>
      </c>
      <c r="AP23" s="5" t="str">
        <f t="shared" si="4"/>
        <v/>
      </c>
      <c r="AS23" s="5">
        <f t="shared" si="5"/>
        <v>108938.0932513217</v>
      </c>
      <c r="AT23" s="11">
        <f t="shared" si="6"/>
        <v>5.0669501250757527</v>
      </c>
      <c r="AU23" s="5">
        <f t="shared" si="7"/>
        <v>5066.9501250757521</v>
      </c>
    </row>
    <row r="24" spans="1:47" x14ac:dyDescent="0.3">
      <c r="A24" s="1" t="s">
        <v>87</v>
      </c>
      <c r="B24" s="1" t="s">
        <v>88</v>
      </c>
      <c r="C24" s="1" t="s">
        <v>89</v>
      </c>
      <c r="D24" s="1" t="s">
        <v>127</v>
      </c>
      <c r="E24" s="1" t="s">
        <v>90</v>
      </c>
      <c r="F24" s="1" t="s">
        <v>67</v>
      </c>
      <c r="G24" s="1" t="s">
        <v>62</v>
      </c>
      <c r="H24" s="1" t="s">
        <v>63</v>
      </c>
      <c r="I24" s="2">
        <v>80</v>
      </c>
      <c r="J24" s="2">
        <v>38.26</v>
      </c>
      <c r="K24" s="2">
        <f t="shared" si="0"/>
        <v>0.56999997049570084</v>
      </c>
      <c r="L24" s="2">
        <f t="shared" si="1"/>
        <v>0</v>
      </c>
      <c r="P24" s="6">
        <v>0.56999997049570084</v>
      </c>
      <c r="Q24" s="5">
        <v>1942.1323994714769</v>
      </c>
      <c r="V24" s="5"/>
      <c r="AL24" s="5" t="str">
        <f t="shared" si="2"/>
        <v/>
      </c>
      <c r="AN24" s="5" t="str">
        <f t="shared" si="3"/>
        <v/>
      </c>
      <c r="AP24" s="5" t="str">
        <f t="shared" si="4"/>
        <v/>
      </c>
      <c r="AS24" s="5">
        <f t="shared" si="5"/>
        <v>1942.1323994714769</v>
      </c>
      <c r="AT24" s="11">
        <f t="shared" si="6"/>
        <v>9.0332846029469852E-2</v>
      </c>
      <c r="AU24" s="5">
        <f t="shared" si="7"/>
        <v>90.332846029469849</v>
      </c>
    </row>
    <row r="25" spans="1:47" x14ac:dyDescent="0.3">
      <c r="A25" s="1" t="s">
        <v>91</v>
      </c>
      <c r="B25" s="1" t="s">
        <v>92</v>
      </c>
      <c r="C25" s="1" t="s">
        <v>132</v>
      </c>
      <c r="D25" s="1" t="s">
        <v>131</v>
      </c>
      <c r="E25" s="1" t="s">
        <v>72</v>
      </c>
      <c r="F25" s="1" t="s">
        <v>67</v>
      </c>
      <c r="G25" s="1" t="s">
        <v>62</v>
      </c>
      <c r="H25" s="1" t="s">
        <v>63</v>
      </c>
      <c r="I25" s="2">
        <v>160</v>
      </c>
      <c r="J25" s="2">
        <v>39.65</v>
      </c>
      <c r="K25" s="2">
        <f t="shared" si="0"/>
        <v>12.36000037193298</v>
      </c>
      <c r="L25" s="2">
        <f t="shared" si="1"/>
        <v>0</v>
      </c>
      <c r="P25" s="6">
        <v>12.36000037193298</v>
      </c>
      <c r="Q25" s="5">
        <v>42113.611267268658</v>
      </c>
      <c r="V25" s="5"/>
      <c r="AL25" s="5" t="str">
        <f t="shared" si="2"/>
        <v/>
      </c>
      <c r="AN25" s="5" t="str">
        <f t="shared" si="3"/>
        <v/>
      </c>
      <c r="AP25" s="5" t="str">
        <f t="shared" si="4"/>
        <v/>
      </c>
      <c r="AS25" s="5">
        <f t="shared" si="5"/>
        <v>42113.611267268658</v>
      </c>
      <c r="AT25" s="11">
        <f t="shared" si="6"/>
        <v>1.9587966110788306</v>
      </c>
      <c r="AU25" s="5">
        <f t="shared" si="7"/>
        <v>1958.7966110788307</v>
      </c>
    </row>
    <row r="26" spans="1:47" x14ac:dyDescent="0.3">
      <c r="A26" s="1" t="s">
        <v>93</v>
      </c>
      <c r="B26" s="1" t="s">
        <v>94</v>
      </c>
      <c r="C26" s="1" t="s">
        <v>95</v>
      </c>
      <c r="D26" s="1" t="s">
        <v>124</v>
      </c>
      <c r="E26" s="1" t="s">
        <v>84</v>
      </c>
      <c r="F26" s="1" t="s">
        <v>96</v>
      </c>
      <c r="G26" s="1" t="s">
        <v>62</v>
      </c>
      <c r="H26" s="1" t="s">
        <v>63</v>
      </c>
      <c r="I26" s="2">
        <v>80</v>
      </c>
      <c r="J26" s="2">
        <v>37.659999999999997</v>
      </c>
      <c r="K26" s="2">
        <f t="shared" si="0"/>
        <v>2.0699999481439595</v>
      </c>
      <c r="L26" s="2">
        <f t="shared" si="1"/>
        <v>0</v>
      </c>
      <c r="P26" s="6">
        <v>0.14000000059604639</v>
      </c>
      <c r="Q26" s="5">
        <v>477.01500203087932</v>
      </c>
      <c r="R26" s="7">
        <v>1.429999947547913</v>
      </c>
      <c r="S26" s="5">
        <v>2779.9198980331421</v>
      </c>
      <c r="T26" s="8">
        <v>0.5</v>
      </c>
      <c r="U26" s="5">
        <v>291.75</v>
      </c>
      <c r="V26" s="5"/>
      <c r="AL26" s="5" t="str">
        <f t="shared" si="2"/>
        <v/>
      </c>
      <c r="AN26" s="5" t="str">
        <f t="shared" si="3"/>
        <v/>
      </c>
      <c r="AP26" s="5" t="str">
        <f t="shared" si="4"/>
        <v/>
      </c>
      <c r="AS26" s="5">
        <f t="shared" si="5"/>
        <v>3548.6849000640213</v>
      </c>
      <c r="AT26" s="11">
        <f t="shared" si="6"/>
        <v>0.16505713347443479</v>
      </c>
      <c r="AU26" s="5">
        <f t="shared" si="7"/>
        <v>165.05713347443478</v>
      </c>
    </row>
    <row r="27" spans="1:47" x14ac:dyDescent="0.3">
      <c r="A27" s="1" t="s">
        <v>97</v>
      </c>
      <c r="B27" s="1" t="s">
        <v>98</v>
      </c>
      <c r="C27" s="1" t="s">
        <v>138</v>
      </c>
      <c r="D27" s="1" t="s">
        <v>137</v>
      </c>
      <c r="E27" s="1" t="s">
        <v>99</v>
      </c>
      <c r="F27" s="1" t="s">
        <v>100</v>
      </c>
      <c r="G27" s="1" t="s">
        <v>62</v>
      </c>
      <c r="H27" s="1" t="s">
        <v>63</v>
      </c>
      <c r="I27" s="2">
        <v>40</v>
      </c>
      <c r="J27" s="2">
        <v>0.08</v>
      </c>
      <c r="K27" s="2">
        <f t="shared" si="0"/>
        <v>6.9999998435378075E-2</v>
      </c>
      <c r="L27" s="2">
        <f t="shared" si="1"/>
        <v>1.9999999552965161E-2</v>
      </c>
      <c r="P27" s="6">
        <v>3.9999999105930328E-2</v>
      </c>
      <c r="Q27" s="5">
        <v>170.36249619210139</v>
      </c>
      <c r="V27" s="5"/>
      <c r="Z27" s="9">
        <v>2.999999932944775E-2</v>
      </c>
      <c r="AA27" s="5">
        <v>7.6972498279530566</v>
      </c>
      <c r="AL27" s="5" t="str">
        <f t="shared" si="2"/>
        <v/>
      </c>
      <c r="AN27" s="5" t="str">
        <f t="shared" si="3"/>
        <v/>
      </c>
      <c r="AP27" s="5" t="str">
        <f t="shared" si="4"/>
        <v/>
      </c>
      <c r="AR27" s="2">
        <v>1.9999999552965161E-2</v>
      </c>
      <c r="AS27" s="5">
        <f t="shared" si="5"/>
        <v>178.05974602005443</v>
      </c>
      <c r="AT27" s="11">
        <f t="shared" si="6"/>
        <v>8.2819501006487963E-3</v>
      </c>
      <c r="AU27" s="5">
        <f t="shared" si="7"/>
        <v>8.2819501006487961</v>
      </c>
    </row>
    <row r="28" spans="1:47" x14ac:dyDescent="0.3">
      <c r="A28" s="1" t="s">
        <v>97</v>
      </c>
      <c r="B28" s="1" t="s">
        <v>98</v>
      </c>
      <c r="C28" s="1" t="s">
        <v>138</v>
      </c>
      <c r="D28" s="1" t="s">
        <v>137</v>
      </c>
      <c r="E28" s="1" t="s">
        <v>83</v>
      </c>
      <c r="F28" s="1" t="s">
        <v>100</v>
      </c>
      <c r="G28" s="1" t="s">
        <v>62</v>
      </c>
      <c r="H28" s="1" t="s">
        <v>63</v>
      </c>
      <c r="I28" s="2">
        <v>40</v>
      </c>
      <c r="J28" s="2">
        <v>38.89</v>
      </c>
      <c r="K28" s="2">
        <f t="shared" si="0"/>
        <v>10.929999902844429</v>
      </c>
      <c r="L28" s="2">
        <f t="shared" si="1"/>
        <v>1.0399999618530269</v>
      </c>
      <c r="P28" s="6">
        <v>5.5</v>
      </c>
      <c r="Q28" s="5">
        <v>18739.875</v>
      </c>
      <c r="R28" s="7">
        <v>2.8499999046325679</v>
      </c>
      <c r="S28" s="5">
        <v>5540.3998146057129</v>
      </c>
      <c r="T28" s="8">
        <v>0.14000000059604639</v>
      </c>
      <c r="U28" s="5">
        <v>81.690000347793102</v>
      </c>
      <c r="V28" s="5"/>
      <c r="Z28" s="9">
        <v>2.4399999976158142</v>
      </c>
      <c r="AA28" s="5">
        <v>595.25400140881538</v>
      </c>
      <c r="AL28" s="5" t="str">
        <f t="shared" si="2"/>
        <v/>
      </c>
      <c r="AN28" s="5" t="str">
        <f t="shared" si="3"/>
        <v/>
      </c>
      <c r="AP28" s="5" t="str">
        <f t="shared" si="4"/>
        <v/>
      </c>
      <c r="AR28" s="2">
        <v>1.0399999618530269</v>
      </c>
      <c r="AS28" s="5">
        <f t="shared" si="5"/>
        <v>24957.218816362321</v>
      </c>
      <c r="AT28" s="11">
        <f t="shared" si="6"/>
        <v>1.1608150944167159</v>
      </c>
      <c r="AU28" s="5">
        <f t="shared" si="7"/>
        <v>1160.815094416716</v>
      </c>
    </row>
    <row r="29" spans="1:47" x14ac:dyDescent="0.3">
      <c r="A29" s="1" t="s">
        <v>101</v>
      </c>
      <c r="B29" s="1" t="s">
        <v>98</v>
      </c>
      <c r="C29" s="1" t="s">
        <v>138</v>
      </c>
      <c r="D29" s="1" t="s">
        <v>137</v>
      </c>
      <c r="E29" s="1" t="s">
        <v>81</v>
      </c>
      <c r="F29" s="1" t="s">
        <v>100</v>
      </c>
      <c r="G29" s="1" t="s">
        <v>62</v>
      </c>
      <c r="H29" s="1" t="s">
        <v>63</v>
      </c>
      <c r="I29" s="2">
        <v>80</v>
      </c>
      <c r="J29" s="2">
        <v>39.72</v>
      </c>
      <c r="K29" s="2">
        <f t="shared" si="0"/>
        <v>7.0000000298023224E-2</v>
      </c>
      <c r="L29" s="2">
        <f t="shared" si="1"/>
        <v>0.14000000059604639</v>
      </c>
      <c r="T29" s="8">
        <v>7.0000000298023224E-2</v>
      </c>
      <c r="U29" s="5">
        <v>40.845000173896551</v>
      </c>
      <c r="V29" s="5"/>
      <c r="AL29" s="5" t="str">
        <f t="shared" si="2"/>
        <v/>
      </c>
      <c r="AN29" s="5" t="str">
        <f t="shared" si="3"/>
        <v/>
      </c>
      <c r="AP29" s="5" t="str">
        <f t="shared" si="4"/>
        <v/>
      </c>
      <c r="AR29" s="2">
        <v>0.14000000059604639</v>
      </c>
      <c r="AS29" s="5">
        <f t="shared" si="5"/>
        <v>40.845000173896551</v>
      </c>
      <c r="AT29" s="11">
        <f t="shared" si="6"/>
        <v>1.8997907211611063E-3</v>
      </c>
      <c r="AU29" s="5">
        <f t="shared" si="7"/>
        <v>1.8997907211611063</v>
      </c>
    </row>
    <row r="30" spans="1:47" x14ac:dyDescent="0.3">
      <c r="A30" s="1" t="s">
        <v>101</v>
      </c>
      <c r="B30" s="1" t="s">
        <v>98</v>
      </c>
      <c r="C30" s="1" t="s">
        <v>138</v>
      </c>
      <c r="D30" s="1" t="s">
        <v>137</v>
      </c>
      <c r="E30" s="1" t="s">
        <v>82</v>
      </c>
      <c r="F30" s="1" t="s">
        <v>100</v>
      </c>
      <c r="G30" s="1" t="s">
        <v>62</v>
      </c>
      <c r="H30" s="1" t="s">
        <v>63</v>
      </c>
      <c r="I30" s="2">
        <v>80</v>
      </c>
      <c r="J30" s="2">
        <v>0.08</v>
      </c>
      <c r="K30" s="2">
        <f t="shared" si="0"/>
        <v>3.9999999105930328E-2</v>
      </c>
      <c r="L30" s="2">
        <f t="shared" si="1"/>
        <v>9.9999997764825821E-3</v>
      </c>
      <c r="T30" s="8">
        <v>3.9999999105930328E-2</v>
      </c>
      <c r="U30" s="5">
        <v>23.33999947831035</v>
      </c>
      <c r="V30" s="5"/>
      <c r="AL30" s="5" t="str">
        <f t="shared" si="2"/>
        <v/>
      </c>
      <c r="AN30" s="5" t="str">
        <f t="shared" si="3"/>
        <v/>
      </c>
      <c r="AP30" s="5" t="str">
        <f t="shared" si="4"/>
        <v/>
      </c>
      <c r="AR30" s="2">
        <v>9.9999997764825821E-3</v>
      </c>
      <c r="AS30" s="5">
        <f t="shared" si="5"/>
        <v>23.33999947831035</v>
      </c>
      <c r="AT30" s="11">
        <f t="shared" si="6"/>
        <v>1.0855946689195225E-3</v>
      </c>
      <c r="AU30" s="5">
        <f t="shared" si="7"/>
        <v>1.0855946689195224</v>
      </c>
    </row>
    <row r="31" spans="1:47" x14ac:dyDescent="0.3">
      <c r="A31" s="1" t="s">
        <v>102</v>
      </c>
      <c r="B31" s="1" t="s">
        <v>103</v>
      </c>
      <c r="C31" s="1" t="s">
        <v>138</v>
      </c>
      <c r="D31" s="1" t="s">
        <v>137</v>
      </c>
      <c r="E31" s="1" t="s">
        <v>99</v>
      </c>
      <c r="F31" s="1" t="s">
        <v>100</v>
      </c>
      <c r="G31" s="1" t="s">
        <v>62</v>
      </c>
      <c r="H31" s="1" t="s">
        <v>63</v>
      </c>
      <c r="I31" s="2">
        <v>10</v>
      </c>
      <c r="J31" s="2">
        <v>3.79</v>
      </c>
      <c r="K31" s="2">
        <f t="shared" si="0"/>
        <v>1.6800000052899127</v>
      </c>
      <c r="L31" s="2">
        <f t="shared" si="1"/>
        <v>2.1099999938160181</v>
      </c>
      <c r="T31" s="8">
        <v>9.9999997764825821E-3</v>
      </c>
      <c r="U31" s="5">
        <v>5.8349998695775867</v>
      </c>
      <c r="V31" s="5"/>
      <c r="Z31" s="9">
        <v>1.6700000055134301</v>
      </c>
      <c r="AA31" s="5">
        <v>367.83525181431332</v>
      </c>
      <c r="AL31" s="5" t="str">
        <f t="shared" si="2"/>
        <v/>
      </c>
      <c r="AN31" s="5" t="str">
        <f t="shared" si="3"/>
        <v/>
      </c>
      <c r="AP31" s="5" t="str">
        <f t="shared" si="4"/>
        <v/>
      </c>
      <c r="AR31" s="2">
        <v>2.1099999938160181</v>
      </c>
      <c r="AS31" s="5">
        <f t="shared" si="5"/>
        <v>373.67025168389091</v>
      </c>
      <c r="AT31" s="11">
        <f t="shared" si="6"/>
        <v>1.738022460278198E-2</v>
      </c>
      <c r="AU31" s="5">
        <f t="shared" si="7"/>
        <v>17.380224602781979</v>
      </c>
    </row>
    <row r="32" spans="1:47" x14ac:dyDescent="0.3">
      <c r="A32" s="1" t="s">
        <v>102</v>
      </c>
      <c r="B32" s="1" t="s">
        <v>103</v>
      </c>
      <c r="C32" s="1" t="s">
        <v>138</v>
      </c>
      <c r="D32" s="1" t="s">
        <v>137</v>
      </c>
      <c r="E32" s="1" t="s">
        <v>104</v>
      </c>
      <c r="F32" s="1" t="s">
        <v>100</v>
      </c>
      <c r="G32" s="1" t="s">
        <v>62</v>
      </c>
      <c r="H32" s="1" t="s">
        <v>63</v>
      </c>
      <c r="I32" s="2">
        <v>10</v>
      </c>
      <c r="J32" s="2">
        <v>5.65</v>
      </c>
      <c r="K32" s="2">
        <f t="shared" si="0"/>
        <v>3.0600000098347659</v>
      </c>
      <c r="L32" s="2">
        <f t="shared" si="1"/>
        <v>2.5799999237060551</v>
      </c>
      <c r="T32" s="8">
        <v>1.9999999552965161E-2</v>
      </c>
      <c r="U32" s="5">
        <v>11.66999973915517</v>
      </c>
      <c r="V32" s="5"/>
      <c r="Z32" s="9">
        <v>3.0400000102818008</v>
      </c>
      <c r="AA32" s="5">
        <v>656.09337659128937</v>
      </c>
      <c r="AL32" s="5" t="str">
        <f t="shared" si="2"/>
        <v/>
      </c>
      <c r="AN32" s="5" t="str">
        <f t="shared" si="3"/>
        <v/>
      </c>
      <c r="AP32" s="5" t="str">
        <f t="shared" si="4"/>
        <v/>
      </c>
      <c r="AR32" s="2">
        <v>2.5799999237060551</v>
      </c>
      <c r="AS32" s="5">
        <f t="shared" si="5"/>
        <v>667.76337633044454</v>
      </c>
      <c r="AT32" s="11">
        <f t="shared" si="6"/>
        <v>3.1059142144270115E-2</v>
      </c>
      <c r="AU32" s="5">
        <f t="shared" si="7"/>
        <v>31.059142144270115</v>
      </c>
    </row>
    <row r="33" spans="1:47" x14ac:dyDescent="0.3">
      <c r="A33" s="1" t="s">
        <v>105</v>
      </c>
      <c r="B33" s="1" t="s">
        <v>98</v>
      </c>
      <c r="C33" s="1" t="s">
        <v>138</v>
      </c>
      <c r="D33" s="1" t="s">
        <v>137</v>
      </c>
      <c r="E33" s="1" t="s">
        <v>99</v>
      </c>
      <c r="F33" s="1" t="s">
        <v>100</v>
      </c>
      <c r="G33" s="1" t="s">
        <v>62</v>
      </c>
      <c r="H33" s="1" t="s">
        <v>63</v>
      </c>
      <c r="I33" s="2">
        <v>70</v>
      </c>
      <c r="J33" s="2">
        <v>34.85</v>
      </c>
      <c r="K33" s="2">
        <f t="shared" si="0"/>
        <v>34.630000628530972</v>
      </c>
      <c r="L33" s="2">
        <f t="shared" si="1"/>
        <v>0.19999999552965159</v>
      </c>
      <c r="P33" s="6">
        <v>16.41000051796436</v>
      </c>
      <c r="Q33" s="5">
        <v>62772.904331514612</v>
      </c>
      <c r="R33" s="7">
        <v>15.98000016622245</v>
      </c>
      <c r="S33" s="5">
        <v>38491.200463727117</v>
      </c>
      <c r="T33" s="8">
        <v>2.2099999450147152</v>
      </c>
      <c r="U33" s="5">
        <v>1301.204967655241</v>
      </c>
      <c r="V33" s="5"/>
      <c r="Z33" s="9">
        <v>2.999999932944775E-2</v>
      </c>
      <c r="AA33" s="5">
        <v>7.6972498279530566</v>
      </c>
      <c r="AL33" s="5" t="str">
        <f t="shared" si="2"/>
        <v/>
      </c>
      <c r="AN33" s="5" t="str">
        <f t="shared" si="3"/>
        <v/>
      </c>
      <c r="AP33" s="5" t="str">
        <f t="shared" si="4"/>
        <v/>
      </c>
      <c r="AR33" s="2">
        <v>0.19999999552965159</v>
      </c>
      <c r="AS33" s="5">
        <f t="shared" si="5"/>
        <v>102573.00701272492</v>
      </c>
      <c r="AT33" s="11">
        <f t="shared" si="6"/>
        <v>4.7708959758777212</v>
      </c>
      <c r="AU33" s="5">
        <f t="shared" si="7"/>
        <v>4770.895975877721</v>
      </c>
    </row>
    <row r="34" spans="1:47" x14ac:dyDescent="0.3">
      <c r="A34" s="1" t="s">
        <v>105</v>
      </c>
      <c r="B34" s="1" t="s">
        <v>98</v>
      </c>
      <c r="C34" s="1" t="s">
        <v>138</v>
      </c>
      <c r="D34" s="1" t="s">
        <v>137</v>
      </c>
      <c r="E34" s="1" t="s">
        <v>82</v>
      </c>
      <c r="F34" s="1" t="s">
        <v>100</v>
      </c>
      <c r="G34" s="1" t="s">
        <v>62</v>
      </c>
      <c r="H34" s="1" t="s">
        <v>63</v>
      </c>
      <c r="I34" s="2">
        <v>70</v>
      </c>
      <c r="J34" s="2">
        <v>0.06</v>
      </c>
      <c r="K34" s="2">
        <f t="shared" si="0"/>
        <v>5.9999998658895493E-2</v>
      </c>
      <c r="L34" s="2">
        <f t="shared" si="1"/>
        <v>0</v>
      </c>
      <c r="P34" s="6">
        <v>2.999999932944775E-2</v>
      </c>
      <c r="Q34" s="5">
        <v>102.21749771526081</v>
      </c>
      <c r="R34" s="7">
        <v>1.9999999552965161E-2</v>
      </c>
      <c r="S34" s="5">
        <v>38.879999130964279</v>
      </c>
      <c r="T34" s="8">
        <v>9.9999997764825821E-3</v>
      </c>
      <c r="U34" s="5">
        <v>5.8349998695775867</v>
      </c>
      <c r="V34" s="5"/>
      <c r="AL34" s="5" t="str">
        <f t="shared" si="2"/>
        <v/>
      </c>
      <c r="AN34" s="5" t="str">
        <f t="shared" si="3"/>
        <v/>
      </c>
      <c r="AP34" s="5" t="str">
        <f t="shared" si="4"/>
        <v/>
      </c>
      <c r="AS34" s="5">
        <f t="shared" si="5"/>
        <v>146.93249671580267</v>
      </c>
      <c r="AT34" s="11">
        <f t="shared" si="6"/>
        <v>6.8341533286639961E-3</v>
      </c>
      <c r="AU34" s="5">
        <f t="shared" si="7"/>
        <v>6.8341533286639962</v>
      </c>
    </row>
    <row r="35" spans="1:47" x14ac:dyDescent="0.3">
      <c r="A35" s="1" t="s">
        <v>105</v>
      </c>
      <c r="B35" s="1" t="s">
        <v>98</v>
      </c>
      <c r="C35" s="1" t="s">
        <v>138</v>
      </c>
      <c r="D35" s="1" t="s">
        <v>137</v>
      </c>
      <c r="E35" s="1" t="s">
        <v>90</v>
      </c>
      <c r="F35" s="1" t="s">
        <v>100</v>
      </c>
      <c r="G35" s="1" t="s">
        <v>62</v>
      </c>
      <c r="H35" s="1" t="s">
        <v>63</v>
      </c>
      <c r="I35" s="2">
        <v>70</v>
      </c>
      <c r="J35" s="2">
        <v>0.06</v>
      </c>
      <c r="K35" s="2">
        <f t="shared" ref="K35:K57" si="8">SUM(N35,P35,R35,T35,V35,X35,Z35,AB35,AE35,AG35,AI35,AV35,AX35,AZ35,BB35,BD35)</f>
        <v>1.9999999552965161E-2</v>
      </c>
      <c r="L35" s="2">
        <f t="shared" ref="L35:L66" si="9">SUM(M35,AD35,AK35,AM35,AO35,AQ35,AR35)</f>
        <v>0</v>
      </c>
      <c r="T35" s="8">
        <v>1.9999999552965161E-2</v>
      </c>
      <c r="U35" s="5">
        <v>11.66999973915517</v>
      </c>
      <c r="V35" s="5"/>
      <c r="AL35" s="5" t="str">
        <f t="shared" ref="AL35:AL62" si="10">IF(AK35&gt;0,AK35*$AL$1,"")</f>
        <v/>
      </c>
      <c r="AN35" s="5" t="str">
        <f t="shared" ref="AN35:AN62" si="11">IF(AM35&gt;0,AM35*$AN$1,"")</f>
        <v/>
      </c>
      <c r="AP35" s="5" t="str">
        <f t="shared" ref="AP35:AP62" si="12">IF(AO35&gt;0,AO35*$AP$1,"")</f>
        <v/>
      </c>
      <c r="AS35" s="5">
        <f t="shared" ref="AS35:AS62" si="13">SUM(O35,Q35,S35,U35,W35,Y35,AA35,AC35,AF35,AH35,AJ35,AW35,AY35,BA35,BC35,BE35)</f>
        <v>11.66999973915517</v>
      </c>
      <c r="AT35" s="11">
        <f t="shared" ref="AT35:AT66" si="14">(AS35/$AS$63)*100</f>
        <v>5.4279733445976102E-4</v>
      </c>
      <c r="AU35" s="5">
        <f t="shared" si="7"/>
        <v>0.54279733445976097</v>
      </c>
    </row>
    <row r="36" spans="1:47" x14ac:dyDescent="0.3">
      <c r="A36" s="1" t="s">
        <v>105</v>
      </c>
      <c r="B36" s="1" t="s">
        <v>98</v>
      </c>
      <c r="C36" s="1" t="s">
        <v>138</v>
      </c>
      <c r="D36" s="1" t="s">
        <v>137</v>
      </c>
      <c r="E36" s="1" t="s">
        <v>104</v>
      </c>
      <c r="F36" s="1" t="s">
        <v>100</v>
      </c>
      <c r="G36" s="1" t="s">
        <v>62</v>
      </c>
      <c r="H36" s="1" t="s">
        <v>63</v>
      </c>
      <c r="I36" s="2">
        <v>70</v>
      </c>
      <c r="J36" s="2">
        <v>31.16</v>
      </c>
      <c r="K36" s="2">
        <f t="shared" si="8"/>
        <v>26.399999961256977</v>
      </c>
      <c r="L36" s="2">
        <f t="shared" si="9"/>
        <v>0.76999998092651367</v>
      </c>
      <c r="P36" s="6">
        <v>6.5900001525878906</v>
      </c>
      <c r="Q36" s="5">
        <v>22453.77801990509</v>
      </c>
      <c r="R36" s="7">
        <v>8.239999808371067</v>
      </c>
      <c r="S36" s="5">
        <v>16018.559627473351</v>
      </c>
      <c r="T36" s="8">
        <v>11.57000000029802</v>
      </c>
      <c r="U36" s="5">
        <v>6751.0950001738966</v>
      </c>
      <c r="V36" s="5"/>
      <c r="AL36" s="5" t="str">
        <f t="shared" si="10"/>
        <v/>
      </c>
      <c r="AN36" s="5" t="str">
        <f t="shared" si="11"/>
        <v/>
      </c>
      <c r="AP36" s="5" t="str">
        <f t="shared" si="12"/>
        <v/>
      </c>
      <c r="AR36" s="2">
        <v>0.76999998092651367</v>
      </c>
      <c r="AS36" s="5">
        <f t="shared" si="13"/>
        <v>45223.432647552341</v>
      </c>
      <c r="AT36" s="11">
        <f t="shared" si="14"/>
        <v>2.1034412377792386</v>
      </c>
      <c r="AU36" s="5">
        <f t="shared" si="7"/>
        <v>2103.4412377792387</v>
      </c>
    </row>
    <row r="37" spans="1:47" x14ac:dyDescent="0.3">
      <c r="A37" s="1" t="s">
        <v>106</v>
      </c>
      <c r="B37" s="1" t="s">
        <v>107</v>
      </c>
      <c r="C37" s="1" t="s">
        <v>108</v>
      </c>
      <c r="D37" s="1" t="s">
        <v>128</v>
      </c>
      <c r="E37" s="1" t="s">
        <v>82</v>
      </c>
      <c r="F37" s="1" t="s">
        <v>100</v>
      </c>
      <c r="G37" s="1" t="s">
        <v>62</v>
      </c>
      <c r="H37" s="1" t="s">
        <v>63</v>
      </c>
      <c r="I37" s="2">
        <v>150</v>
      </c>
      <c r="J37" s="2">
        <v>39.57</v>
      </c>
      <c r="K37" s="2">
        <f t="shared" si="8"/>
        <v>22.669999837875366</v>
      </c>
      <c r="L37" s="2">
        <f t="shared" si="9"/>
        <v>5.9999998658895493E-2</v>
      </c>
      <c r="P37" s="6">
        <v>2.0499999523162842</v>
      </c>
      <c r="Q37" s="5">
        <v>6984.8623375296593</v>
      </c>
      <c r="R37" s="7">
        <v>9.1499996185302734</v>
      </c>
      <c r="S37" s="5">
        <v>17787.599258422852</v>
      </c>
      <c r="T37" s="8">
        <v>11.47000026702881</v>
      </c>
      <c r="U37" s="5">
        <v>6692.7451558113098</v>
      </c>
      <c r="V37" s="5"/>
      <c r="AL37" s="5" t="str">
        <f t="shared" si="10"/>
        <v/>
      </c>
      <c r="AN37" s="5" t="str">
        <f t="shared" si="11"/>
        <v/>
      </c>
      <c r="AP37" s="5" t="str">
        <f t="shared" si="12"/>
        <v/>
      </c>
      <c r="AR37" s="2">
        <v>5.9999998658895493E-2</v>
      </c>
      <c r="AS37" s="5">
        <f t="shared" si="13"/>
        <v>31465.206751763821</v>
      </c>
      <c r="AT37" s="11">
        <f t="shared" si="14"/>
        <v>1.4635159155812543</v>
      </c>
      <c r="AU37" s="5">
        <f t="shared" si="7"/>
        <v>1463.5159155812544</v>
      </c>
    </row>
    <row r="38" spans="1:47" x14ac:dyDescent="0.3">
      <c r="A38" s="1" t="s">
        <v>106</v>
      </c>
      <c r="B38" s="1" t="s">
        <v>107</v>
      </c>
      <c r="C38" s="1" t="s">
        <v>108</v>
      </c>
      <c r="D38" s="1" t="s">
        <v>128</v>
      </c>
      <c r="E38" s="1" t="s">
        <v>90</v>
      </c>
      <c r="F38" s="1" t="s">
        <v>100</v>
      </c>
      <c r="G38" s="1" t="s">
        <v>62</v>
      </c>
      <c r="H38" s="1" t="s">
        <v>63</v>
      </c>
      <c r="I38" s="2">
        <v>150</v>
      </c>
      <c r="J38" s="2">
        <v>37.69</v>
      </c>
      <c r="K38" s="2">
        <f t="shared" si="8"/>
        <v>2.6599999852478509</v>
      </c>
      <c r="L38" s="2">
        <f t="shared" si="9"/>
        <v>0</v>
      </c>
      <c r="R38" s="7">
        <v>1.2400000188499689</v>
      </c>
      <c r="S38" s="5">
        <v>2410.56003664434</v>
      </c>
      <c r="T38" s="8">
        <v>1.419999966397882</v>
      </c>
      <c r="U38" s="5">
        <v>828.56998039316386</v>
      </c>
      <c r="V38" s="5"/>
      <c r="AL38" s="5" t="str">
        <f t="shared" si="10"/>
        <v/>
      </c>
      <c r="AN38" s="5" t="str">
        <f t="shared" si="11"/>
        <v/>
      </c>
      <c r="AP38" s="5" t="str">
        <f t="shared" si="12"/>
        <v/>
      </c>
      <c r="AS38" s="5">
        <f t="shared" si="13"/>
        <v>3239.1300170375039</v>
      </c>
      <c r="AT38" s="11">
        <f t="shared" si="14"/>
        <v>0.15065905557113907</v>
      </c>
      <c r="AU38" s="5">
        <f t="shared" si="7"/>
        <v>150.65905557113908</v>
      </c>
    </row>
    <row r="39" spans="1:47" x14ac:dyDescent="0.3">
      <c r="A39" s="1" t="s">
        <v>109</v>
      </c>
      <c r="B39" s="1" t="s">
        <v>110</v>
      </c>
      <c r="C39" s="1" t="s">
        <v>140</v>
      </c>
      <c r="D39" s="1" t="s">
        <v>139</v>
      </c>
      <c r="E39" s="1" t="s">
        <v>111</v>
      </c>
      <c r="F39" s="1" t="s">
        <v>112</v>
      </c>
      <c r="G39" s="1" t="s">
        <v>62</v>
      </c>
      <c r="H39" s="1" t="s">
        <v>63</v>
      </c>
      <c r="I39" s="2">
        <v>240</v>
      </c>
      <c r="J39" s="2">
        <v>38.22</v>
      </c>
      <c r="K39" s="2">
        <f t="shared" si="8"/>
        <v>37.80999961309135</v>
      </c>
      <c r="L39" s="2">
        <f t="shared" si="9"/>
        <v>0.39000001363456249</v>
      </c>
      <c r="N39" s="4">
        <v>3.4600000381469731</v>
      </c>
      <c r="O39" s="5">
        <v>17247.66769015789</v>
      </c>
      <c r="P39" s="6">
        <v>24.259999571368098</v>
      </c>
      <c r="Q39" s="5">
        <v>98117.440817797324</v>
      </c>
      <c r="R39" s="7">
        <v>10</v>
      </c>
      <c r="S39" s="5">
        <v>22430.52000135183</v>
      </c>
      <c r="T39" s="8">
        <v>9.0000003576278687E-2</v>
      </c>
      <c r="U39" s="5">
        <v>52.515002086758606</v>
      </c>
      <c r="V39" s="5"/>
      <c r="AL39" s="5" t="str">
        <f t="shared" si="10"/>
        <v/>
      </c>
      <c r="AN39" s="5" t="str">
        <f t="shared" si="11"/>
        <v/>
      </c>
      <c r="AP39" s="5" t="str">
        <f t="shared" si="12"/>
        <v/>
      </c>
      <c r="AR39" s="2">
        <v>0.39000001363456249</v>
      </c>
      <c r="AS39" s="5">
        <f t="shared" si="13"/>
        <v>137848.14351139381</v>
      </c>
      <c r="AT39" s="11">
        <f t="shared" si="14"/>
        <v>6.4116200968851</v>
      </c>
      <c r="AU39" s="5">
        <f t="shared" si="7"/>
        <v>6411.6200968850999</v>
      </c>
    </row>
    <row r="40" spans="1:47" x14ac:dyDescent="0.3">
      <c r="A40" s="1" t="s">
        <v>109</v>
      </c>
      <c r="B40" s="1" t="s">
        <v>110</v>
      </c>
      <c r="C40" s="1" t="s">
        <v>140</v>
      </c>
      <c r="D40" s="1" t="s">
        <v>139</v>
      </c>
      <c r="E40" s="1" t="s">
        <v>113</v>
      </c>
      <c r="F40" s="1" t="s">
        <v>112</v>
      </c>
      <c r="G40" s="1" t="s">
        <v>62</v>
      </c>
      <c r="H40" s="1" t="s">
        <v>63</v>
      </c>
      <c r="I40" s="2">
        <v>240</v>
      </c>
      <c r="J40" s="2">
        <v>36.47</v>
      </c>
      <c r="K40" s="2">
        <f t="shared" si="8"/>
        <v>36.469999369233847</v>
      </c>
      <c r="L40" s="2">
        <f t="shared" si="9"/>
        <v>0</v>
      </c>
      <c r="P40" s="6">
        <v>4.1900000497698784</v>
      </c>
      <c r="Q40" s="5">
        <v>14514.88517059386</v>
      </c>
      <c r="R40" s="7">
        <v>31.32999928295612</v>
      </c>
      <c r="S40" s="5">
        <v>61773.838613212109</v>
      </c>
      <c r="T40" s="8">
        <v>0.95000003650784492</v>
      </c>
      <c r="U40" s="5">
        <v>620.45502380933613</v>
      </c>
      <c r="V40" s="5"/>
      <c r="AL40" s="5" t="str">
        <f t="shared" si="10"/>
        <v/>
      </c>
      <c r="AN40" s="5" t="str">
        <f t="shared" si="11"/>
        <v/>
      </c>
      <c r="AP40" s="5" t="str">
        <f t="shared" si="12"/>
        <v/>
      </c>
      <c r="AS40" s="5">
        <f t="shared" si="13"/>
        <v>76909.178807615303</v>
      </c>
      <c r="AT40" s="11">
        <f t="shared" si="14"/>
        <v>3.5772149259092325</v>
      </c>
      <c r="AU40" s="5">
        <f t="shared" si="7"/>
        <v>3577.2149259092325</v>
      </c>
    </row>
    <row r="41" spans="1:47" x14ac:dyDescent="0.3">
      <c r="A41" s="1" t="s">
        <v>109</v>
      </c>
      <c r="B41" s="1" t="s">
        <v>110</v>
      </c>
      <c r="C41" s="1" t="s">
        <v>140</v>
      </c>
      <c r="D41" s="1" t="s">
        <v>139</v>
      </c>
      <c r="E41" s="1" t="s">
        <v>114</v>
      </c>
      <c r="F41" s="1" t="s">
        <v>112</v>
      </c>
      <c r="G41" s="1" t="s">
        <v>62</v>
      </c>
      <c r="H41" s="1" t="s">
        <v>63</v>
      </c>
      <c r="I41" s="2">
        <v>240</v>
      </c>
      <c r="J41" s="2">
        <v>37.71</v>
      </c>
      <c r="K41" s="2">
        <f t="shared" si="8"/>
        <v>37.710000455379486</v>
      </c>
      <c r="L41" s="2">
        <f t="shared" si="9"/>
        <v>0</v>
      </c>
      <c r="P41" s="6">
        <v>19.879999995231628</v>
      </c>
      <c r="Q41" s="5">
        <v>79667.183728337288</v>
      </c>
      <c r="R41" s="7">
        <v>15.160000383853911</v>
      </c>
      <c r="S41" s="5">
        <v>35319.240846633911</v>
      </c>
      <c r="T41" s="8">
        <v>2.6700000762939449</v>
      </c>
      <c r="U41" s="5">
        <v>2077.260059356689</v>
      </c>
      <c r="V41" s="5"/>
      <c r="AL41" s="5" t="str">
        <f t="shared" si="10"/>
        <v/>
      </c>
      <c r="AN41" s="5" t="str">
        <f t="shared" si="11"/>
        <v/>
      </c>
      <c r="AP41" s="5" t="str">
        <f t="shared" si="12"/>
        <v/>
      </c>
      <c r="AS41" s="5">
        <f t="shared" si="13"/>
        <v>117063.68463432789</v>
      </c>
      <c r="AT41" s="11">
        <f t="shared" si="14"/>
        <v>5.4448892375169207</v>
      </c>
      <c r="AU41" s="5">
        <f t="shared" si="7"/>
        <v>5444.8892375169207</v>
      </c>
    </row>
    <row r="42" spans="1:47" x14ac:dyDescent="0.3">
      <c r="A42" s="1" t="s">
        <v>109</v>
      </c>
      <c r="B42" s="1" t="s">
        <v>110</v>
      </c>
      <c r="C42" s="1" t="s">
        <v>140</v>
      </c>
      <c r="D42" s="1" t="s">
        <v>139</v>
      </c>
      <c r="E42" s="1" t="s">
        <v>72</v>
      </c>
      <c r="F42" s="1" t="s">
        <v>112</v>
      </c>
      <c r="G42" s="1" t="s">
        <v>62</v>
      </c>
      <c r="H42" s="1" t="s">
        <v>63</v>
      </c>
      <c r="I42" s="2">
        <v>240</v>
      </c>
      <c r="J42" s="2">
        <v>39.83</v>
      </c>
      <c r="K42" s="2">
        <f t="shared" si="8"/>
        <v>39.839999495074153</v>
      </c>
      <c r="L42" s="2">
        <f t="shared" si="9"/>
        <v>0</v>
      </c>
      <c r="N42" s="4">
        <v>6.2100000381469727</v>
      </c>
      <c r="O42" s="5">
        <v>30956.07394015789</v>
      </c>
      <c r="P42" s="6">
        <v>20.30999976396561</v>
      </c>
      <c r="Q42" s="5">
        <v>81728.569061733782</v>
      </c>
      <c r="R42" s="7">
        <v>13.31999969296157</v>
      </c>
      <c r="S42" s="5">
        <v>30362.039303250611</v>
      </c>
      <c r="V42" s="5"/>
      <c r="AL42" s="5" t="str">
        <f t="shared" si="10"/>
        <v/>
      </c>
      <c r="AN42" s="5" t="str">
        <f t="shared" si="11"/>
        <v/>
      </c>
      <c r="AP42" s="5" t="str">
        <f t="shared" si="12"/>
        <v/>
      </c>
      <c r="AS42" s="5">
        <f t="shared" si="13"/>
        <v>143046.68230514228</v>
      </c>
      <c r="AT42" s="11">
        <f t="shared" si="14"/>
        <v>6.6534155607585728</v>
      </c>
      <c r="AU42" s="5">
        <f t="shared" si="7"/>
        <v>6653.4155607585726</v>
      </c>
    </row>
    <row r="43" spans="1:47" x14ac:dyDescent="0.3">
      <c r="A43" s="1" t="s">
        <v>109</v>
      </c>
      <c r="B43" s="1" t="s">
        <v>110</v>
      </c>
      <c r="C43" s="1" t="s">
        <v>140</v>
      </c>
      <c r="D43" s="1" t="s">
        <v>139</v>
      </c>
      <c r="E43" s="1" t="s">
        <v>82</v>
      </c>
      <c r="F43" s="1" t="s">
        <v>112</v>
      </c>
      <c r="G43" s="1" t="s">
        <v>62</v>
      </c>
      <c r="H43" s="1" t="s">
        <v>63</v>
      </c>
      <c r="I43" s="2">
        <v>240</v>
      </c>
      <c r="J43" s="2">
        <v>39.64</v>
      </c>
      <c r="K43" s="2">
        <f t="shared" si="8"/>
        <v>14.110000252723694</v>
      </c>
      <c r="L43" s="2">
        <f t="shared" si="9"/>
        <v>0</v>
      </c>
      <c r="P43" s="6">
        <v>4.2800000905990601</v>
      </c>
      <c r="Q43" s="5">
        <v>17507.586612850431</v>
      </c>
      <c r="R43" s="7">
        <v>5.8400001525878906</v>
      </c>
      <c r="S43" s="5">
        <v>14022.72037696838</v>
      </c>
      <c r="T43" s="8">
        <v>3.9900000095367432</v>
      </c>
      <c r="U43" s="5">
        <v>2891.242501854897</v>
      </c>
      <c r="V43" s="5"/>
      <c r="AL43" s="5" t="str">
        <f t="shared" si="10"/>
        <v/>
      </c>
      <c r="AN43" s="5" t="str">
        <f t="shared" si="11"/>
        <v/>
      </c>
      <c r="AP43" s="5" t="str">
        <f t="shared" si="12"/>
        <v/>
      </c>
      <c r="AS43" s="5">
        <f t="shared" si="13"/>
        <v>34421.549491673708</v>
      </c>
      <c r="AT43" s="11">
        <f t="shared" si="14"/>
        <v>1.601021913425323</v>
      </c>
      <c r="AU43" s="5">
        <f t="shared" si="7"/>
        <v>1601.021913425323</v>
      </c>
    </row>
    <row r="44" spans="1:47" x14ac:dyDescent="0.3">
      <c r="A44" s="1" t="s">
        <v>109</v>
      </c>
      <c r="B44" s="1" t="s">
        <v>110</v>
      </c>
      <c r="C44" s="1" t="s">
        <v>140</v>
      </c>
      <c r="D44" s="1" t="s">
        <v>139</v>
      </c>
      <c r="E44" s="1" t="s">
        <v>90</v>
      </c>
      <c r="F44" s="1" t="s">
        <v>112</v>
      </c>
      <c r="G44" s="1" t="s">
        <v>62</v>
      </c>
      <c r="H44" s="1" t="s">
        <v>63</v>
      </c>
      <c r="I44" s="2">
        <v>240</v>
      </c>
      <c r="J44" s="2">
        <v>37.75</v>
      </c>
      <c r="K44" s="2">
        <f t="shared" si="8"/>
        <v>30.650000691413883</v>
      </c>
      <c r="L44" s="2">
        <f t="shared" si="9"/>
        <v>0</v>
      </c>
      <c r="N44" s="4">
        <v>1.1599999666213989</v>
      </c>
      <c r="O44" s="5">
        <v>5782.454833611846</v>
      </c>
      <c r="P44" s="6">
        <v>26.280000686645511</v>
      </c>
      <c r="Q44" s="5">
        <v>104466.2877295017</v>
      </c>
      <c r="R44" s="7">
        <v>3.2100000381469731</v>
      </c>
      <c r="S44" s="5">
        <v>7280.280086517334</v>
      </c>
      <c r="V44" s="5"/>
      <c r="AL44" s="5" t="str">
        <f t="shared" si="10"/>
        <v/>
      </c>
      <c r="AN44" s="5" t="str">
        <f t="shared" si="11"/>
        <v/>
      </c>
      <c r="AP44" s="5" t="str">
        <f t="shared" si="12"/>
        <v/>
      </c>
      <c r="AS44" s="5">
        <f t="shared" si="13"/>
        <v>117529.02264963088</v>
      </c>
      <c r="AT44" s="11">
        <f t="shared" si="14"/>
        <v>5.4665331312594194</v>
      </c>
      <c r="AU44" s="5">
        <f t="shared" si="7"/>
        <v>5466.533131259419</v>
      </c>
    </row>
    <row r="45" spans="1:47" x14ac:dyDescent="0.3">
      <c r="A45" s="1" t="s">
        <v>115</v>
      </c>
      <c r="B45" s="1" t="s">
        <v>116</v>
      </c>
      <c r="C45" s="1" t="s">
        <v>142</v>
      </c>
      <c r="D45" s="1" t="s">
        <v>141</v>
      </c>
      <c r="E45" s="1" t="s">
        <v>68</v>
      </c>
      <c r="F45" s="1" t="s">
        <v>112</v>
      </c>
      <c r="G45" s="1" t="s">
        <v>62</v>
      </c>
      <c r="H45" s="1" t="s">
        <v>63</v>
      </c>
      <c r="I45" s="2">
        <v>160</v>
      </c>
      <c r="J45" s="2">
        <v>38.61</v>
      </c>
      <c r="K45" s="2">
        <f t="shared" si="8"/>
        <v>27.709999745711681</v>
      </c>
      <c r="L45" s="2">
        <f t="shared" si="9"/>
        <v>3.6500000096857552</v>
      </c>
      <c r="N45" s="4">
        <v>2.9399999976158142</v>
      </c>
      <c r="O45" s="5">
        <v>13473.40496943891</v>
      </c>
      <c r="P45" s="6">
        <v>23.579999735578891</v>
      </c>
      <c r="Q45" s="5">
        <v>89042.798891901504</v>
      </c>
      <c r="R45" s="7">
        <v>0.11000000312924391</v>
      </c>
      <c r="S45" s="5">
        <v>243.00000724196431</v>
      </c>
      <c r="V45" s="5"/>
      <c r="Z45" s="9">
        <v>1.080000009387732</v>
      </c>
      <c r="AA45" s="5">
        <v>269.40375218968842</v>
      </c>
      <c r="AL45" s="5" t="str">
        <f t="shared" si="10"/>
        <v/>
      </c>
      <c r="AN45" s="5" t="str">
        <f t="shared" si="11"/>
        <v/>
      </c>
      <c r="AP45" s="5" t="str">
        <f t="shared" si="12"/>
        <v/>
      </c>
      <c r="AR45" s="2">
        <v>3.6500000096857552</v>
      </c>
      <c r="AS45" s="5">
        <f t="shared" si="13"/>
        <v>103028.60762077206</v>
      </c>
      <c r="AT45" s="11">
        <f t="shared" si="14"/>
        <v>4.7920869614093231</v>
      </c>
      <c r="AU45" s="5">
        <f t="shared" si="7"/>
        <v>4792.0869614093235</v>
      </c>
    </row>
    <row r="46" spans="1:47" x14ac:dyDescent="0.3">
      <c r="A46" s="1" t="s">
        <v>115</v>
      </c>
      <c r="B46" s="1" t="s">
        <v>116</v>
      </c>
      <c r="C46" s="1" t="s">
        <v>142</v>
      </c>
      <c r="D46" s="1" t="s">
        <v>141</v>
      </c>
      <c r="E46" s="1" t="s">
        <v>111</v>
      </c>
      <c r="F46" s="1" t="s">
        <v>112</v>
      </c>
      <c r="G46" s="1" t="s">
        <v>62</v>
      </c>
      <c r="H46" s="1" t="s">
        <v>63</v>
      </c>
      <c r="I46" s="2">
        <v>160</v>
      </c>
      <c r="J46" s="2">
        <v>0.08</v>
      </c>
      <c r="K46" s="2">
        <f t="shared" si="8"/>
        <v>2.999999932944775E-2</v>
      </c>
      <c r="L46" s="2">
        <f t="shared" si="9"/>
        <v>4.999999888241291E-2</v>
      </c>
      <c r="P46" s="6">
        <v>2.999999932944775E-2</v>
      </c>
      <c r="Q46" s="5">
        <v>119.253747334471</v>
      </c>
      <c r="V46" s="5"/>
      <c r="AL46" s="5" t="str">
        <f t="shared" si="10"/>
        <v/>
      </c>
      <c r="AN46" s="5" t="str">
        <f t="shared" si="11"/>
        <v/>
      </c>
      <c r="AP46" s="5" t="str">
        <f t="shared" si="12"/>
        <v/>
      </c>
      <c r="AR46" s="2">
        <v>4.999999888241291E-2</v>
      </c>
      <c r="AS46" s="5">
        <f t="shared" si="13"/>
        <v>119.253747334471</v>
      </c>
      <c r="AT46" s="11">
        <f t="shared" si="14"/>
        <v>5.5467538666950089E-3</v>
      </c>
      <c r="AU46" s="5">
        <f t="shared" si="7"/>
        <v>5.5467538666950089</v>
      </c>
    </row>
    <row r="47" spans="1:47" x14ac:dyDescent="0.3">
      <c r="A47" s="1" t="s">
        <v>115</v>
      </c>
      <c r="B47" s="1" t="s">
        <v>116</v>
      </c>
      <c r="C47" s="1" t="s">
        <v>142</v>
      </c>
      <c r="D47" s="1" t="s">
        <v>141</v>
      </c>
      <c r="E47" s="1" t="s">
        <v>74</v>
      </c>
      <c r="F47" s="1" t="s">
        <v>112</v>
      </c>
      <c r="G47" s="1" t="s">
        <v>62</v>
      </c>
      <c r="H47" s="1" t="s">
        <v>63</v>
      </c>
      <c r="I47" s="2">
        <v>160</v>
      </c>
      <c r="J47" s="2">
        <v>39.46</v>
      </c>
      <c r="K47" s="2">
        <f t="shared" si="8"/>
        <v>13.179999960586429</v>
      </c>
      <c r="L47" s="2">
        <f t="shared" si="9"/>
        <v>0</v>
      </c>
      <c r="P47" s="6">
        <v>6.7999999821186066</v>
      </c>
      <c r="Q47" s="5">
        <v>27155.78242824227</v>
      </c>
      <c r="R47" s="7">
        <v>2.2400000058114529</v>
      </c>
      <c r="S47" s="5">
        <v>4898.8800003379583</v>
      </c>
      <c r="T47" s="8">
        <v>4.1399999726563692</v>
      </c>
      <c r="U47" s="5">
        <v>2740.5049775093789</v>
      </c>
      <c r="V47" s="5"/>
      <c r="AL47" s="5" t="str">
        <f t="shared" si="10"/>
        <v/>
      </c>
      <c r="AN47" s="5" t="str">
        <f t="shared" si="11"/>
        <v/>
      </c>
      <c r="AP47" s="5" t="str">
        <f t="shared" si="12"/>
        <v/>
      </c>
      <c r="AS47" s="5">
        <f t="shared" si="13"/>
        <v>34795.167406089604</v>
      </c>
      <c r="AT47" s="11">
        <f t="shared" si="14"/>
        <v>1.6183997037067515</v>
      </c>
      <c r="AU47" s="5">
        <f t="shared" si="7"/>
        <v>1618.3997037067513</v>
      </c>
    </row>
    <row r="48" spans="1:47" x14ac:dyDescent="0.3">
      <c r="A48" s="1" t="s">
        <v>115</v>
      </c>
      <c r="B48" s="1" t="s">
        <v>116</v>
      </c>
      <c r="C48" s="1" t="s">
        <v>142</v>
      </c>
      <c r="D48" s="1" t="s">
        <v>141</v>
      </c>
      <c r="E48" s="1" t="s">
        <v>72</v>
      </c>
      <c r="F48" s="1" t="s">
        <v>112</v>
      </c>
      <c r="G48" s="1" t="s">
        <v>62</v>
      </c>
      <c r="H48" s="1" t="s">
        <v>63</v>
      </c>
      <c r="I48" s="2">
        <v>160</v>
      </c>
      <c r="J48" s="2">
        <v>0.09</v>
      </c>
      <c r="K48" s="2">
        <f t="shared" si="8"/>
        <v>8.9999997988343239E-2</v>
      </c>
      <c r="L48" s="2">
        <f t="shared" si="9"/>
        <v>0</v>
      </c>
      <c r="P48" s="6">
        <v>8.9999997988343239E-2</v>
      </c>
      <c r="Q48" s="5">
        <v>363.43999187648302</v>
      </c>
      <c r="V48" s="5"/>
      <c r="AL48" s="5" t="str">
        <f t="shared" si="10"/>
        <v/>
      </c>
      <c r="AN48" s="5" t="str">
        <f t="shared" si="11"/>
        <v/>
      </c>
      <c r="AP48" s="5" t="str">
        <f t="shared" si="12"/>
        <v/>
      </c>
      <c r="AS48" s="5">
        <f t="shared" si="13"/>
        <v>363.43999187648302</v>
      </c>
      <c r="AT48" s="11">
        <f t="shared" si="14"/>
        <v>1.6904392736594311E-2</v>
      </c>
      <c r="AU48" s="5">
        <f t="shared" si="7"/>
        <v>16.904392736594311</v>
      </c>
    </row>
    <row r="49" spans="1:57" x14ac:dyDescent="0.3">
      <c r="A49" s="1" t="s">
        <v>115</v>
      </c>
      <c r="B49" s="1" t="s">
        <v>116</v>
      </c>
      <c r="C49" s="1" t="s">
        <v>142</v>
      </c>
      <c r="D49" s="1" t="s">
        <v>141</v>
      </c>
      <c r="E49" s="1" t="s">
        <v>73</v>
      </c>
      <c r="F49" s="1" t="s">
        <v>112</v>
      </c>
      <c r="G49" s="1" t="s">
        <v>62</v>
      </c>
      <c r="H49" s="1" t="s">
        <v>63</v>
      </c>
      <c r="I49" s="2">
        <v>160</v>
      </c>
      <c r="J49" s="2">
        <v>40.36</v>
      </c>
      <c r="K49" s="2">
        <f t="shared" si="8"/>
        <v>39.989999612793326</v>
      </c>
      <c r="L49" s="2">
        <f t="shared" si="9"/>
        <v>0</v>
      </c>
      <c r="P49" s="6">
        <v>37.119999621063471</v>
      </c>
      <c r="Q49" s="5">
        <v>142894.38625000001</v>
      </c>
      <c r="R49" s="7">
        <v>2.5699999928474431</v>
      </c>
      <c r="S49" s="5">
        <v>5106.24</v>
      </c>
      <c r="T49" s="8">
        <v>0.29999999888241291</v>
      </c>
      <c r="U49" s="5">
        <v>176.02250000000001</v>
      </c>
      <c r="V49" s="5"/>
      <c r="AL49" s="5" t="str">
        <f t="shared" si="10"/>
        <v/>
      </c>
      <c r="AN49" s="5" t="str">
        <f t="shared" si="11"/>
        <v/>
      </c>
      <c r="AP49" s="5" t="str">
        <f t="shared" si="12"/>
        <v/>
      </c>
      <c r="AS49" s="5">
        <f t="shared" si="13"/>
        <v>148176.64874999999</v>
      </c>
      <c r="AT49" s="11">
        <f t="shared" si="14"/>
        <v>6.8920215739870141</v>
      </c>
      <c r="AU49" s="5">
        <f t="shared" si="7"/>
        <v>6892.0215739870146</v>
      </c>
    </row>
    <row r="50" spans="1:57" x14ac:dyDescent="0.3">
      <c r="A50" s="1" t="s">
        <v>115</v>
      </c>
      <c r="B50" s="1" t="s">
        <v>116</v>
      </c>
      <c r="C50" s="1" t="s">
        <v>142</v>
      </c>
      <c r="D50" s="1" t="s">
        <v>141</v>
      </c>
      <c r="E50" s="1" t="s">
        <v>60</v>
      </c>
      <c r="F50" s="1" t="s">
        <v>112</v>
      </c>
      <c r="G50" s="1" t="s">
        <v>62</v>
      </c>
      <c r="H50" s="1" t="s">
        <v>63</v>
      </c>
      <c r="I50" s="2">
        <v>160</v>
      </c>
      <c r="J50" s="2">
        <v>37.54</v>
      </c>
      <c r="K50" s="2">
        <f t="shared" si="8"/>
        <v>0.19999999366700652</v>
      </c>
      <c r="L50" s="2">
        <f t="shared" si="9"/>
        <v>0</v>
      </c>
      <c r="P50" s="6">
        <v>3.9999999105930328E-2</v>
      </c>
      <c r="Q50" s="5">
        <v>136.28999695368111</v>
      </c>
      <c r="R50" s="7">
        <v>0.15999999456107619</v>
      </c>
      <c r="S50" s="5">
        <v>320.75998920947308</v>
      </c>
      <c r="V50" s="5"/>
      <c r="AL50" s="5" t="str">
        <f t="shared" si="10"/>
        <v/>
      </c>
      <c r="AN50" s="5" t="str">
        <f t="shared" si="11"/>
        <v/>
      </c>
      <c r="AP50" s="5" t="str">
        <f t="shared" si="12"/>
        <v/>
      </c>
      <c r="AS50" s="5">
        <f t="shared" si="13"/>
        <v>457.04998616315419</v>
      </c>
      <c r="AT50" s="11">
        <f t="shared" si="14"/>
        <v>2.1258399293005509E-2</v>
      </c>
      <c r="AU50" s="5">
        <f t="shared" si="7"/>
        <v>21.25839929300551</v>
      </c>
    </row>
    <row r="51" spans="1:57" x14ac:dyDescent="0.3">
      <c r="A51" s="1" t="s">
        <v>117</v>
      </c>
      <c r="B51" s="1" t="s">
        <v>118</v>
      </c>
      <c r="C51" s="1" t="s">
        <v>143</v>
      </c>
      <c r="D51" s="1" t="s">
        <v>129</v>
      </c>
      <c r="E51" s="1" t="s">
        <v>80</v>
      </c>
      <c r="F51" s="1" t="s">
        <v>112</v>
      </c>
      <c r="G51" s="1" t="s">
        <v>62</v>
      </c>
      <c r="H51" s="1" t="s">
        <v>63</v>
      </c>
      <c r="I51" s="2">
        <v>80</v>
      </c>
      <c r="J51" s="2">
        <v>38.78</v>
      </c>
      <c r="K51" s="2">
        <f t="shared" si="8"/>
        <v>3.5799999237060547</v>
      </c>
      <c r="L51" s="2">
        <f t="shared" si="9"/>
        <v>0</v>
      </c>
      <c r="P51" s="6">
        <v>1.1499999761581421</v>
      </c>
      <c r="Q51" s="5">
        <v>5224.4498916864404</v>
      </c>
      <c r="R51" s="7">
        <v>2.2999999523162842</v>
      </c>
      <c r="S51" s="5">
        <v>5961.5998764038086</v>
      </c>
      <c r="T51" s="8">
        <v>0.12999999523162839</v>
      </c>
      <c r="U51" s="5">
        <v>101.13999629020689</v>
      </c>
      <c r="V51" s="5"/>
      <c r="AL51" s="5" t="str">
        <f t="shared" si="10"/>
        <v/>
      </c>
      <c r="AN51" s="5" t="str">
        <f t="shared" si="11"/>
        <v/>
      </c>
      <c r="AP51" s="5" t="str">
        <f t="shared" si="12"/>
        <v/>
      </c>
      <c r="AS51" s="5">
        <f t="shared" si="13"/>
        <v>11287.189764380455</v>
      </c>
      <c r="AT51" s="11">
        <f t="shared" si="14"/>
        <v>0.52499200125009926</v>
      </c>
      <c r="AU51" s="5">
        <f t="shared" si="7"/>
        <v>524.99200125009929</v>
      </c>
    </row>
    <row r="52" spans="1:57" x14ac:dyDescent="0.3">
      <c r="A52" s="1" t="s">
        <v>117</v>
      </c>
      <c r="B52" s="1" t="s">
        <v>118</v>
      </c>
      <c r="C52" s="1" t="s">
        <v>143</v>
      </c>
      <c r="D52" s="1" t="s">
        <v>129</v>
      </c>
      <c r="E52" s="1" t="s">
        <v>74</v>
      </c>
      <c r="F52" s="1" t="s">
        <v>112</v>
      </c>
      <c r="G52" s="1" t="s">
        <v>62</v>
      </c>
      <c r="H52" s="1" t="s">
        <v>63</v>
      </c>
      <c r="I52" s="2">
        <v>80</v>
      </c>
      <c r="J52" s="2">
        <v>0.06</v>
      </c>
      <c r="K52" s="2">
        <f t="shared" si="8"/>
        <v>2.9999999329447743E-2</v>
      </c>
      <c r="L52" s="2">
        <f t="shared" si="9"/>
        <v>0</v>
      </c>
      <c r="P52" s="6">
        <v>1.9999999552965161E-2</v>
      </c>
      <c r="Q52" s="5">
        <v>90.859997969120741</v>
      </c>
      <c r="T52" s="8">
        <v>9.9999997764825821E-3</v>
      </c>
      <c r="U52" s="5">
        <v>7.7799998261034489</v>
      </c>
      <c r="V52" s="5"/>
      <c r="AL52" s="5" t="str">
        <f t="shared" si="10"/>
        <v/>
      </c>
      <c r="AN52" s="5" t="str">
        <f t="shared" si="11"/>
        <v/>
      </c>
      <c r="AP52" s="5" t="str">
        <f t="shared" si="12"/>
        <v/>
      </c>
      <c r="AS52" s="5">
        <f t="shared" si="13"/>
        <v>98.63999779522419</v>
      </c>
      <c r="AT52" s="11">
        <f t="shared" si="14"/>
        <v>4.5879630737884185E-3</v>
      </c>
      <c r="AU52" s="5">
        <f t="shared" si="7"/>
        <v>4.5879630737884183</v>
      </c>
    </row>
    <row r="53" spans="1:57" x14ac:dyDescent="0.3">
      <c r="A53" s="1" t="s">
        <v>117</v>
      </c>
      <c r="B53" s="1" t="s">
        <v>118</v>
      </c>
      <c r="C53" s="1" t="s">
        <v>143</v>
      </c>
      <c r="D53" s="1" t="s">
        <v>129</v>
      </c>
      <c r="E53" s="1" t="s">
        <v>73</v>
      </c>
      <c r="F53" s="1" t="s">
        <v>112</v>
      </c>
      <c r="G53" s="1" t="s">
        <v>62</v>
      </c>
      <c r="H53" s="1" t="s">
        <v>63</v>
      </c>
      <c r="I53" s="2">
        <v>80</v>
      </c>
      <c r="J53" s="2">
        <v>0.06</v>
      </c>
      <c r="K53" s="2">
        <f t="shared" si="8"/>
        <v>4.9999998882412904E-2</v>
      </c>
      <c r="L53" s="2">
        <f t="shared" si="9"/>
        <v>0</v>
      </c>
      <c r="P53" s="6">
        <v>1.9999999552965161E-2</v>
      </c>
      <c r="Q53" s="5">
        <v>79.502498222980648</v>
      </c>
      <c r="R53" s="7">
        <v>1.9999999552965161E-2</v>
      </c>
      <c r="S53" s="5">
        <v>42.119999058544643</v>
      </c>
      <c r="T53" s="8">
        <v>9.9999997764825821E-3</v>
      </c>
      <c r="U53" s="5">
        <v>5.8349998695775867</v>
      </c>
      <c r="V53" s="5"/>
      <c r="AL53" s="5" t="str">
        <f t="shared" si="10"/>
        <v/>
      </c>
      <c r="AN53" s="5" t="str">
        <f t="shared" si="11"/>
        <v/>
      </c>
      <c r="AP53" s="5" t="str">
        <f t="shared" si="12"/>
        <v/>
      </c>
      <c r="AS53" s="5">
        <f t="shared" si="13"/>
        <v>127.45749715110287</v>
      </c>
      <c r="AT53" s="11">
        <f t="shared" si="14"/>
        <v>5.9283282996491007E-3</v>
      </c>
      <c r="AU53" s="5">
        <f t="shared" si="7"/>
        <v>5.9283282996491007</v>
      </c>
    </row>
    <row r="54" spans="1:57" x14ac:dyDescent="0.3">
      <c r="A54" s="1" t="s">
        <v>117</v>
      </c>
      <c r="B54" s="1" t="s">
        <v>118</v>
      </c>
      <c r="C54" s="1" t="s">
        <v>143</v>
      </c>
      <c r="D54" s="1" t="s">
        <v>129</v>
      </c>
      <c r="E54" s="1" t="s">
        <v>81</v>
      </c>
      <c r="F54" s="1" t="s">
        <v>112</v>
      </c>
      <c r="G54" s="1" t="s">
        <v>62</v>
      </c>
      <c r="H54" s="1" t="s">
        <v>63</v>
      </c>
      <c r="I54" s="2">
        <v>80</v>
      </c>
      <c r="J54" s="2">
        <v>39.9</v>
      </c>
      <c r="K54" s="2">
        <f t="shared" si="8"/>
        <v>18.509999586269263</v>
      </c>
      <c r="L54" s="2">
        <f t="shared" si="9"/>
        <v>7.9999998211860657E-2</v>
      </c>
      <c r="P54" s="6">
        <v>2.199999967589974</v>
      </c>
      <c r="Q54" s="5">
        <v>8830.4561192621477</v>
      </c>
      <c r="R54" s="7">
        <v>12.77999955043197</v>
      </c>
      <c r="S54" s="5">
        <v>29976.478970892731</v>
      </c>
      <c r="T54" s="8">
        <v>3.5300000682473178</v>
      </c>
      <c r="U54" s="5">
        <v>2457.5075485026459</v>
      </c>
      <c r="V54" s="5"/>
      <c r="AL54" s="5" t="str">
        <f t="shared" si="10"/>
        <v/>
      </c>
      <c r="AN54" s="5" t="str">
        <f t="shared" si="11"/>
        <v/>
      </c>
      <c r="AP54" s="5" t="str">
        <f t="shared" si="12"/>
        <v/>
      </c>
      <c r="AR54" s="2">
        <v>7.9999998211860657E-2</v>
      </c>
      <c r="AS54" s="5">
        <f t="shared" si="13"/>
        <v>41264.442638657521</v>
      </c>
      <c r="AT54" s="11">
        <f t="shared" si="14"/>
        <v>1.919299911985473</v>
      </c>
      <c r="AU54" s="5">
        <f t="shared" si="7"/>
        <v>1919.2999119854728</v>
      </c>
    </row>
    <row r="55" spans="1:57" x14ac:dyDescent="0.3">
      <c r="A55" s="1" t="s">
        <v>117</v>
      </c>
      <c r="B55" s="1" t="s">
        <v>118</v>
      </c>
      <c r="C55" s="1" t="s">
        <v>143</v>
      </c>
      <c r="D55" s="1" t="s">
        <v>129</v>
      </c>
      <c r="E55" s="1" t="s">
        <v>82</v>
      </c>
      <c r="F55" s="1" t="s">
        <v>112</v>
      </c>
      <c r="G55" s="1" t="s">
        <v>62</v>
      </c>
      <c r="H55" s="1" t="s">
        <v>63</v>
      </c>
      <c r="I55" s="2">
        <v>80</v>
      </c>
      <c r="J55" s="2">
        <v>0.08</v>
      </c>
      <c r="K55" s="2">
        <f t="shared" si="8"/>
        <v>2.9999999329447746E-2</v>
      </c>
      <c r="L55" s="2">
        <f t="shared" si="9"/>
        <v>0</v>
      </c>
      <c r="P55" s="6">
        <v>9.9999997764825821E-3</v>
      </c>
      <c r="Q55" s="5">
        <v>45.42999898456037</v>
      </c>
      <c r="R55" s="7">
        <v>9.9999997764825821E-3</v>
      </c>
      <c r="S55" s="5">
        <v>25.919999420642849</v>
      </c>
      <c r="T55" s="8">
        <v>9.9999997764825821E-3</v>
      </c>
      <c r="U55" s="5">
        <v>7.7799998261034489</v>
      </c>
      <c r="V55" s="5"/>
      <c r="AL55" s="5" t="str">
        <f t="shared" si="10"/>
        <v/>
      </c>
      <c r="AN55" s="5" t="str">
        <f t="shared" si="11"/>
        <v/>
      </c>
      <c r="AP55" s="5" t="str">
        <f t="shared" si="12"/>
        <v/>
      </c>
      <c r="AS55" s="5">
        <f t="shared" si="13"/>
        <v>79.129998231306672</v>
      </c>
      <c r="AT55" s="11">
        <f t="shared" si="14"/>
        <v>3.6805101178921081E-3</v>
      </c>
      <c r="AU55" s="5">
        <f t="shared" si="7"/>
        <v>3.680510117892108</v>
      </c>
    </row>
    <row r="56" spans="1:57" x14ac:dyDescent="0.3">
      <c r="A56" s="1" t="s">
        <v>119</v>
      </c>
      <c r="B56" s="1" t="s">
        <v>120</v>
      </c>
      <c r="C56" s="1" t="s">
        <v>121</v>
      </c>
      <c r="D56" s="1" t="s">
        <v>129</v>
      </c>
      <c r="E56" s="1" t="s">
        <v>90</v>
      </c>
      <c r="F56" s="1" t="s">
        <v>112</v>
      </c>
      <c r="G56" s="1" t="s">
        <v>62</v>
      </c>
      <c r="H56" s="1" t="s">
        <v>63</v>
      </c>
      <c r="I56" s="2">
        <v>80</v>
      </c>
      <c r="J56" s="2">
        <v>0.06</v>
      </c>
      <c r="K56" s="2">
        <f t="shared" si="8"/>
        <v>1.9999999552965164E-2</v>
      </c>
      <c r="L56" s="2">
        <f t="shared" si="9"/>
        <v>0</v>
      </c>
      <c r="N56" s="4">
        <v>9.9999997764825821E-3</v>
      </c>
      <c r="O56" s="5">
        <v>49.848748885793611</v>
      </c>
      <c r="P56" s="6">
        <v>9.9999997764825821E-3</v>
      </c>
      <c r="Q56" s="5">
        <v>39.751249111490317</v>
      </c>
      <c r="V56" s="5"/>
      <c r="AL56" s="5" t="str">
        <f t="shared" si="10"/>
        <v/>
      </c>
      <c r="AN56" s="5" t="str">
        <f t="shared" si="11"/>
        <v/>
      </c>
      <c r="AP56" s="5" t="str">
        <f t="shared" si="12"/>
        <v/>
      </c>
      <c r="AS56" s="5">
        <f t="shared" si="13"/>
        <v>89.599997997283936</v>
      </c>
      <c r="AT56" s="11">
        <f t="shared" si="14"/>
        <v>4.1674928164177035E-3</v>
      </c>
      <c r="AU56" s="5">
        <f t="shared" si="7"/>
        <v>4.1674928164177034</v>
      </c>
    </row>
    <row r="57" spans="1:57" x14ac:dyDescent="0.3">
      <c r="A57" s="1" t="s">
        <v>119</v>
      </c>
      <c r="B57" s="1" t="s">
        <v>120</v>
      </c>
      <c r="C57" s="1" t="s">
        <v>121</v>
      </c>
      <c r="D57" s="1" t="s">
        <v>129</v>
      </c>
      <c r="E57" s="1" t="s">
        <v>104</v>
      </c>
      <c r="F57" s="1" t="s">
        <v>112</v>
      </c>
      <c r="G57" s="1" t="s">
        <v>62</v>
      </c>
      <c r="H57" s="1" t="s">
        <v>63</v>
      </c>
      <c r="I57" s="2">
        <v>80</v>
      </c>
      <c r="J57" s="2">
        <v>36.69</v>
      </c>
      <c r="K57" s="2">
        <f t="shared" si="8"/>
        <v>3.2600001096725464</v>
      </c>
      <c r="L57" s="2">
        <f t="shared" si="9"/>
        <v>0</v>
      </c>
      <c r="N57" s="4">
        <v>0.87000000476837158</v>
      </c>
      <c r="O57" s="5">
        <v>4336.8412737697363</v>
      </c>
      <c r="P57" s="6">
        <v>2.3900001049041748</v>
      </c>
      <c r="Q57" s="5">
        <v>9500.5491670072079</v>
      </c>
      <c r="V57" s="5"/>
      <c r="AL57" s="5" t="str">
        <f t="shared" si="10"/>
        <v/>
      </c>
      <c r="AN57" s="5" t="str">
        <f t="shared" si="11"/>
        <v/>
      </c>
      <c r="AP57" s="5" t="str">
        <f t="shared" si="12"/>
        <v/>
      </c>
      <c r="AS57" s="5">
        <f t="shared" si="13"/>
        <v>13837.390440776944</v>
      </c>
      <c r="AT57" s="11">
        <f t="shared" si="14"/>
        <v>0.64360743916147167</v>
      </c>
      <c r="AU57" s="5">
        <f t="shared" si="7"/>
        <v>643.60743916147158</v>
      </c>
    </row>
    <row r="58" spans="1:57" x14ac:dyDescent="0.3">
      <c r="B58" s="41" t="s">
        <v>144</v>
      </c>
      <c r="AS58" s="5">
        <f t="shared" si="13"/>
        <v>0</v>
      </c>
      <c r="AT58" s="11">
        <f t="shared" si="14"/>
        <v>0</v>
      </c>
      <c r="AU58" s="5">
        <f t="shared" si="7"/>
        <v>0</v>
      </c>
    </row>
    <row r="59" spans="1:57" x14ac:dyDescent="0.3">
      <c r="B59" s="1" t="s">
        <v>122</v>
      </c>
      <c r="C59" s="1" t="s">
        <v>149</v>
      </c>
      <c r="D59" s="1" t="s">
        <v>148</v>
      </c>
      <c r="J59" s="2">
        <v>19.61</v>
      </c>
      <c r="K59" s="2">
        <f>SUM(N59,P59,R59,T59,V59,X59,Z59,AB59,AE59,AG59,AI59,AV59,AX59,AZ59,BB59,BD59)</f>
        <v>15.900000061839821</v>
      </c>
      <c r="L59" s="2">
        <f>SUM(M59,AD59,AK59,AM59,AO59,AQ59,AR59)</f>
        <v>0</v>
      </c>
      <c r="AG59" s="9">
        <v>15.900000061839821</v>
      </c>
      <c r="AH59" s="5">
        <v>53869.553098340832</v>
      </c>
      <c r="AL59" s="5" t="str">
        <f t="shared" si="10"/>
        <v/>
      </c>
      <c r="AN59" s="5" t="str">
        <f t="shared" si="11"/>
        <v/>
      </c>
      <c r="AP59" s="5" t="str">
        <f t="shared" si="12"/>
        <v/>
      </c>
      <c r="AS59" s="5">
        <f t="shared" si="13"/>
        <v>53869.553098340832</v>
      </c>
      <c r="AT59" s="11">
        <f t="shared" si="14"/>
        <v>2.5055913011044129</v>
      </c>
      <c r="AU59" s="5">
        <f t="shared" si="7"/>
        <v>2505.5913011044131</v>
      </c>
    </row>
    <row r="60" spans="1:57" x14ac:dyDescent="0.3">
      <c r="B60" s="41" t="s">
        <v>145</v>
      </c>
      <c r="AS60" s="5">
        <f t="shared" si="13"/>
        <v>0</v>
      </c>
      <c r="AT60" s="11">
        <f t="shared" si="14"/>
        <v>0</v>
      </c>
      <c r="AU60" s="5">
        <f t="shared" si="7"/>
        <v>0</v>
      </c>
    </row>
    <row r="61" spans="1:57" x14ac:dyDescent="0.3">
      <c r="B61" s="1" t="s">
        <v>146</v>
      </c>
      <c r="C61" s="1" t="s">
        <v>150</v>
      </c>
      <c r="D61" s="1" t="s">
        <v>151</v>
      </c>
      <c r="J61" s="2">
        <v>1.9</v>
      </c>
      <c r="K61" s="2">
        <f>SUM(N61,P61,R61,T61,V61,X61,Z61,AB61,AE61,AG61,AI61,AV61,AX61,AZ61,BB61,BD61)</f>
        <v>1.0999999791383741</v>
      </c>
      <c r="L61" s="2">
        <f>SUM(M61,AD61,AK61,AM61,AO61,AQ61,AR61)</f>
        <v>0</v>
      </c>
      <c r="AG61" s="9">
        <v>1.0999999791383741</v>
      </c>
      <c r="AH61" s="5">
        <v>2162.2299577623612</v>
      </c>
      <c r="AL61" s="5" t="str">
        <f t="shared" si="10"/>
        <v/>
      </c>
      <c r="AN61" s="5" t="str">
        <f t="shared" si="11"/>
        <v/>
      </c>
      <c r="AP61" s="5" t="str">
        <f t="shared" si="12"/>
        <v/>
      </c>
      <c r="AS61" s="5">
        <f t="shared" si="13"/>
        <v>2162.2299577623612</v>
      </c>
      <c r="AT61" s="11">
        <f t="shared" si="14"/>
        <v>0.10057006716329335</v>
      </c>
      <c r="AU61" s="5">
        <f t="shared" si="7"/>
        <v>100.57006716329334</v>
      </c>
    </row>
    <row r="62" spans="1:57" ht="15" thickBot="1" x14ac:dyDescent="0.35">
      <c r="B62" s="1" t="s">
        <v>147</v>
      </c>
      <c r="C62" s="1" t="s">
        <v>150</v>
      </c>
      <c r="D62" s="1" t="s">
        <v>151</v>
      </c>
      <c r="J62" s="2">
        <v>7.8199999999999994</v>
      </c>
      <c r="K62" s="2">
        <f>SUM(N62,P62,R62,T62,V62,X62,Z62,AB62,AE62,AG62,AI62,AV62,AX62,AZ62,BB62,BD62)</f>
        <v>5.5599999520927668</v>
      </c>
      <c r="L62" s="2">
        <f>SUM(M62,AD62,AK62,AM62,AO62,AQ62,AR62)</f>
        <v>0</v>
      </c>
      <c r="AG62" s="9">
        <v>5.5599999520927668</v>
      </c>
      <c r="AH62" s="5">
        <v>17532.23284588</v>
      </c>
      <c r="AL62" s="5" t="str">
        <f t="shared" si="10"/>
        <v/>
      </c>
      <c r="AN62" s="5" t="str">
        <f t="shared" si="11"/>
        <v/>
      </c>
      <c r="AP62" s="5" t="str">
        <f t="shared" si="12"/>
        <v/>
      </c>
      <c r="AS62" s="5">
        <f t="shared" si="13"/>
        <v>17532.23284588</v>
      </c>
      <c r="AT62" s="11">
        <f t="shared" si="14"/>
        <v>0.81546267939852246</v>
      </c>
      <c r="AU62" s="5">
        <f t="shared" si="7"/>
        <v>815.46267939852248</v>
      </c>
    </row>
    <row r="63" spans="1:57" ht="15" thickTop="1" x14ac:dyDescent="0.3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>
        <f t="shared" ref="K63:BE63" si="15">SUM(K3:K62)</f>
        <v>717.09999784454703</v>
      </c>
      <c r="L63" s="28">
        <f t="shared" si="15"/>
        <v>15.449999881908298</v>
      </c>
      <c r="M63" s="29">
        <f t="shared" si="15"/>
        <v>0</v>
      </c>
      <c r="N63" s="30">
        <f t="shared" si="15"/>
        <v>30.689999770373106</v>
      </c>
      <c r="O63" s="31">
        <f t="shared" si="15"/>
        <v>151661.26008851943</v>
      </c>
      <c r="P63" s="32">
        <f t="shared" si="15"/>
        <v>399.25999932736158</v>
      </c>
      <c r="Q63" s="31">
        <f t="shared" si="15"/>
        <v>1466650.7609992225</v>
      </c>
      <c r="R63" s="33">
        <f t="shared" si="15"/>
        <v>200.86999845132232</v>
      </c>
      <c r="S63" s="31">
        <f t="shared" si="15"/>
        <v>424520.99699103623</v>
      </c>
      <c r="T63" s="34">
        <f t="shared" si="15"/>
        <v>46.670000260695815</v>
      </c>
      <c r="U63" s="31">
        <f t="shared" si="15"/>
        <v>29199.312667143568</v>
      </c>
      <c r="V63" s="28">
        <f t="shared" si="15"/>
        <v>0</v>
      </c>
      <c r="W63" s="31">
        <f t="shared" si="15"/>
        <v>0</v>
      </c>
      <c r="X63" s="28">
        <f t="shared" si="15"/>
        <v>0</v>
      </c>
      <c r="Y63" s="31">
        <f t="shared" si="15"/>
        <v>0</v>
      </c>
      <c r="Z63" s="35">
        <f t="shared" si="15"/>
        <v>17.050000041723251</v>
      </c>
      <c r="AA63" s="31">
        <f t="shared" si="15"/>
        <v>4377.3172371926248</v>
      </c>
      <c r="AB63" s="36">
        <f t="shared" si="15"/>
        <v>0</v>
      </c>
      <c r="AC63" s="31">
        <f t="shared" si="15"/>
        <v>0</v>
      </c>
      <c r="AD63" s="28">
        <f t="shared" si="15"/>
        <v>0</v>
      </c>
      <c r="AE63" s="28">
        <f t="shared" si="15"/>
        <v>0</v>
      </c>
      <c r="AF63" s="31">
        <f t="shared" si="15"/>
        <v>0</v>
      </c>
      <c r="AG63" s="35">
        <f t="shared" si="15"/>
        <v>22.55999999307096</v>
      </c>
      <c r="AH63" s="31">
        <f t="shared" si="15"/>
        <v>73564.015901983192</v>
      </c>
      <c r="AI63" s="28">
        <f t="shared" si="15"/>
        <v>0</v>
      </c>
      <c r="AJ63" s="31">
        <f t="shared" si="15"/>
        <v>0</v>
      </c>
      <c r="AK63" s="29">
        <f t="shared" si="15"/>
        <v>0</v>
      </c>
      <c r="AL63" s="31">
        <f t="shared" si="15"/>
        <v>0</v>
      </c>
      <c r="AM63" s="29">
        <f t="shared" si="15"/>
        <v>0</v>
      </c>
      <c r="AN63" s="31">
        <f t="shared" si="15"/>
        <v>0</v>
      </c>
      <c r="AO63" s="28">
        <f t="shared" si="15"/>
        <v>0</v>
      </c>
      <c r="AP63" s="31">
        <f t="shared" si="15"/>
        <v>0</v>
      </c>
      <c r="AQ63" s="28">
        <f t="shared" si="15"/>
        <v>0</v>
      </c>
      <c r="AR63" s="28">
        <f t="shared" si="15"/>
        <v>15.449999881908298</v>
      </c>
      <c r="AS63" s="31">
        <f t="shared" si="15"/>
        <v>2149973.6638850975</v>
      </c>
      <c r="AT63" s="28">
        <f t="shared" si="15"/>
        <v>100.00000000000001</v>
      </c>
      <c r="AU63" s="31">
        <f t="shared" si="15"/>
        <v>100000.00000000001</v>
      </c>
      <c r="AV63" s="37">
        <f t="shared" si="15"/>
        <v>0</v>
      </c>
      <c r="AW63" s="31">
        <f t="shared" si="15"/>
        <v>0</v>
      </c>
      <c r="AX63" s="38">
        <f t="shared" si="15"/>
        <v>0</v>
      </c>
      <c r="AY63" s="31">
        <f t="shared" si="15"/>
        <v>0</v>
      </c>
      <c r="AZ63" s="39">
        <f t="shared" si="15"/>
        <v>0</v>
      </c>
      <c r="BA63" s="31">
        <f t="shared" si="15"/>
        <v>0</v>
      </c>
      <c r="BB63" s="40">
        <f t="shared" si="15"/>
        <v>0</v>
      </c>
      <c r="BC63" s="31">
        <f t="shared" si="15"/>
        <v>0</v>
      </c>
      <c r="BD63" s="28">
        <f t="shared" si="15"/>
        <v>0</v>
      </c>
      <c r="BE63" s="31">
        <f t="shared" si="15"/>
        <v>0</v>
      </c>
    </row>
    <row r="66" spans="2:3" x14ac:dyDescent="0.3">
      <c r="B66" s="41" t="s">
        <v>123</v>
      </c>
      <c r="C66" s="42">
        <f>SUM(K63,L63)</f>
        <v>732.54999772645533</v>
      </c>
    </row>
  </sheetData>
  <autoFilter ref="A2:BE63" xr:uid="{00000000-0001-0000-0000-000000000000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86e58739-8685-4d29-a2ec-7c9c68f6c483">
      <Terms xmlns="http://schemas.microsoft.com/office/infopath/2007/PartnerControls"/>
    </lcf76f155ced4ddcb4097134ff3c332f>
    <TaxCatchAll xmlns="0443536a-32f8-43be-b347-138dc7c4b70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F471694366554EA47E0857EFF9B72E" ma:contentTypeVersion="21" ma:contentTypeDescription="Create a new document." ma:contentTypeScope="" ma:versionID="bd8d7d0ca5acb54121605e7b3d82d5e8">
  <xsd:schema xmlns:xsd="http://www.w3.org/2001/XMLSchema" xmlns:xs="http://www.w3.org/2001/XMLSchema" xmlns:p="http://schemas.microsoft.com/office/2006/metadata/properties" xmlns:ns1="http://schemas.microsoft.com/sharepoint/v3" xmlns:ns2="86e58739-8685-4d29-a2ec-7c9c68f6c483" xmlns:ns3="0443536a-32f8-43be-b347-138dc7c4b70d" targetNamespace="http://schemas.microsoft.com/office/2006/metadata/properties" ma:root="true" ma:fieldsID="e0c05de5974e044f5048071f8a5a3fa0" ns1:_="" ns2:_="" ns3:_="">
    <xsd:import namespace="http://schemas.microsoft.com/sharepoint/v3"/>
    <xsd:import namespace="86e58739-8685-4d29-a2ec-7c9c68f6c483"/>
    <xsd:import namespace="0443536a-32f8-43be-b347-138dc7c4b7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e58739-8685-4d29-a2ec-7c9c68f6c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bccc17c-46ff-49d2-8759-2bb659646c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3536a-32f8-43be-b347-138dc7c4b70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914a0cd-eb9a-4db4-97f4-816251a3ff74}" ma:internalName="TaxCatchAll" ma:showField="CatchAllData" ma:web="0443536a-32f8-43be-b347-138dc7c4b7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2C7C75-14E9-43D3-AAB9-8CA8919095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901887-149A-4156-B4AD-90C41B08419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86e58739-8685-4d29-a2ec-7c9c68f6c483"/>
    <ds:schemaRef ds:uri="0443536a-32f8-43be-b347-138dc7c4b70d"/>
  </ds:schemaRefs>
</ds:datastoreItem>
</file>

<file path=customXml/itemProps3.xml><?xml version="1.0" encoding="utf-8"?>
<ds:datastoreItem xmlns:ds="http://schemas.openxmlformats.org/officeDocument/2006/customXml" ds:itemID="{E5063788-1324-4005-AFB5-16DCAB1B08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Derek Ebertowski</cp:lastModifiedBy>
  <dcterms:created xsi:type="dcterms:W3CDTF">2025-09-10T16:45:49Z</dcterms:created>
  <dcterms:modified xsi:type="dcterms:W3CDTF">2025-12-11T17:26:34Z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0x01010099F471694366554EA47E0857EFF9B72E</vt:lpwstr>
  </property>
  <property fmtid="{D5CDD505-2E9C-101B-9397-08002B2CF9AE}" pid="3" name="MediaServiceImageTags">
    <vt:lpwstr/>
  </property>
</Properties>
</file>