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Cottonwood County/Group 4/CD36/"/>
    </mc:Choice>
  </mc:AlternateContent>
  <xr:revisionPtr revIDLastSave="19" documentId="13_ncr:1_{B9CAFAE6-E26D-4491-BB42-D149EF7A57BF}" xr6:coauthVersionLast="47" xr6:coauthVersionMax="47" xr10:uidLastSave="{E2FB213F-04F1-4DE8-81F1-009D529C4ABA}"/>
  <bookViews>
    <workbookView xWindow="-57765" yWindow="1608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9" i="1" l="1"/>
  <c r="K61" i="1"/>
  <c r="K62" i="1"/>
  <c r="K73" i="1"/>
  <c r="K77" i="1"/>
  <c r="K78" i="1"/>
  <c r="K81" i="1"/>
  <c r="AS88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BE89" i="1"/>
  <c r="BD89" i="1"/>
  <c r="BC89" i="1"/>
  <c r="BB89" i="1"/>
  <c r="BA89" i="1"/>
  <c r="AZ89" i="1"/>
  <c r="AY89" i="1"/>
  <c r="AX89" i="1"/>
  <c r="AW89" i="1"/>
  <c r="AV89" i="1"/>
  <c r="AR89" i="1"/>
  <c r="AQ89" i="1"/>
  <c r="AO89" i="1"/>
  <c r="AM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W89" i="1"/>
  <c r="V89" i="1"/>
  <c r="U89" i="1"/>
  <c r="T89" i="1"/>
  <c r="S89" i="1"/>
  <c r="R89" i="1"/>
  <c r="Q89" i="1"/>
  <c r="P89" i="1"/>
  <c r="O89" i="1"/>
  <c r="N89" i="1"/>
  <c r="M89" i="1"/>
  <c r="AP88" i="1"/>
  <c r="AN88" i="1"/>
  <c r="AL88" i="1"/>
  <c r="L88" i="1"/>
  <c r="K88" i="1"/>
  <c r="AP86" i="1"/>
  <c r="AN86" i="1"/>
  <c r="AL86" i="1"/>
  <c r="L86" i="1"/>
  <c r="K86" i="1"/>
  <c r="AP85" i="1"/>
  <c r="AN85" i="1"/>
  <c r="AL85" i="1"/>
  <c r="L85" i="1"/>
  <c r="K85" i="1"/>
  <c r="AP84" i="1"/>
  <c r="AN84" i="1"/>
  <c r="AL84" i="1"/>
  <c r="L84" i="1"/>
  <c r="K84" i="1"/>
  <c r="AP82" i="1"/>
  <c r="AN82" i="1"/>
  <c r="AL82" i="1"/>
  <c r="L82" i="1"/>
  <c r="K82" i="1"/>
  <c r="AP81" i="1"/>
  <c r="AN81" i="1"/>
  <c r="AL81" i="1"/>
  <c r="L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AP77" i="1"/>
  <c r="AN77" i="1"/>
  <c r="AL77" i="1"/>
  <c r="L77" i="1"/>
  <c r="AP76" i="1"/>
  <c r="AN76" i="1"/>
  <c r="AL76" i="1"/>
  <c r="L76" i="1"/>
  <c r="K76" i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AP72" i="1"/>
  <c r="AN72" i="1"/>
  <c r="AL72" i="1"/>
  <c r="L72" i="1"/>
  <c r="K72" i="1"/>
  <c r="AP71" i="1"/>
  <c r="AN71" i="1"/>
  <c r="AL71" i="1"/>
  <c r="L71" i="1"/>
  <c r="K71" i="1"/>
  <c r="AP70" i="1"/>
  <c r="AN70" i="1"/>
  <c r="AL70" i="1"/>
  <c r="L70" i="1"/>
  <c r="K70" i="1"/>
  <c r="AP69" i="1"/>
  <c r="AN69" i="1"/>
  <c r="AL69" i="1"/>
  <c r="L69" i="1"/>
  <c r="K69" i="1"/>
  <c r="AP68" i="1"/>
  <c r="AN68" i="1"/>
  <c r="AL68" i="1"/>
  <c r="L68" i="1"/>
  <c r="K68" i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AP61" i="1"/>
  <c r="AN61" i="1"/>
  <c r="AL61" i="1"/>
  <c r="L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K89" i="1" l="1"/>
  <c r="L89" i="1"/>
  <c r="AS89" i="1"/>
  <c r="AT84" i="1" s="1"/>
  <c r="AU84" i="1" s="1"/>
  <c r="AL89" i="1"/>
  <c r="AN89" i="1"/>
  <c r="AP89" i="1"/>
  <c r="AT32" i="1" l="1"/>
  <c r="AU32" i="1" s="1"/>
  <c r="AT48" i="1"/>
  <c r="AU48" i="1" s="1"/>
  <c r="AT64" i="1"/>
  <c r="AU64" i="1" s="1"/>
  <c r="AT5" i="1"/>
  <c r="AU5" i="1" s="1"/>
  <c r="AT16" i="1"/>
  <c r="AU16" i="1" s="1"/>
  <c r="AT21" i="1"/>
  <c r="AU21" i="1" s="1"/>
  <c r="AT37" i="1"/>
  <c r="AU37" i="1" s="1"/>
  <c r="AT53" i="1"/>
  <c r="AU53" i="1" s="1"/>
  <c r="AT69" i="1"/>
  <c r="AU69" i="1" s="1"/>
  <c r="AT76" i="1"/>
  <c r="AU76" i="1" s="1"/>
  <c r="AT4" i="1"/>
  <c r="AU4" i="1" s="1"/>
  <c r="AT20" i="1"/>
  <c r="AU20" i="1" s="1"/>
  <c r="AT36" i="1"/>
  <c r="AU36" i="1" s="1"/>
  <c r="AT52" i="1"/>
  <c r="AU52" i="1" s="1"/>
  <c r="AT68" i="1"/>
  <c r="AU68" i="1" s="1"/>
  <c r="AT9" i="1"/>
  <c r="AU9" i="1" s="1"/>
  <c r="AT25" i="1"/>
  <c r="AU25" i="1" s="1"/>
  <c r="AT41" i="1"/>
  <c r="AU41" i="1" s="1"/>
  <c r="AT57" i="1"/>
  <c r="AU57" i="1" s="1"/>
  <c r="AT72" i="1"/>
  <c r="AU72" i="1" s="1"/>
  <c r="AT15" i="1"/>
  <c r="AU15" i="1" s="1"/>
  <c r="AT35" i="1"/>
  <c r="AU35" i="1" s="1"/>
  <c r="AT43" i="1"/>
  <c r="AU43" i="1" s="1"/>
  <c r="AT51" i="1"/>
  <c r="AU51" i="1" s="1"/>
  <c r="AT59" i="1"/>
  <c r="AU59" i="1" s="1"/>
  <c r="AT67" i="1"/>
  <c r="AU67" i="1" s="1"/>
  <c r="AT75" i="1"/>
  <c r="AU75" i="1" s="1"/>
  <c r="AT6" i="1"/>
  <c r="AU6" i="1" s="1"/>
  <c r="AT14" i="1"/>
  <c r="AU14" i="1" s="1"/>
  <c r="AT22" i="1"/>
  <c r="AU22" i="1" s="1"/>
  <c r="AT34" i="1"/>
  <c r="AU34" i="1" s="1"/>
  <c r="AT42" i="1"/>
  <c r="AU42" i="1" s="1"/>
  <c r="AT50" i="1"/>
  <c r="AU50" i="1" s="1"/>
  <c r="AT58" i="1"/>
  <c r="AU58" i="1" s="1"/>
  <c r="AT66" i="1"/>
  <c r="AU66" i="1" s="1"/>
  <c r="AT7" i="1"/>
  <c r="AU7" i="1" s="1"/>
  <c r="AT11" i="1"/>
  <c r="AU11" i="1" s="1"/>
  <c r="AT19" i="1"/>
  <c r="AU19" i="1" s="1"/>
  <c r="AT23" i="1"/>
  <c r="AU23" i="1" s="1"/>
  <c r="AT27" i="1"/>
  <c r="AU27" i="1" s="1"/>
  <c r="AT31" i="1"/>
  <c r="AU31" i="1" s="1"/>
  <c r="AT39" i="1"/>
  <c r="AU39" i="1" s="1"/>
  <c r="AT47" i="1"/>
  <c r="AU47" i="1" s="1"/>
  <c r="AT55" i="1"/>
  <c r="AU55" i="1" s="1"/>
  <c r="AT63" i="1"/>
  <c r="AU63" i="1" s="1"/>
  <c r="AT71" i="1"/>
  <c r="AU71" i="1" s="1"/>
  <c r="AT79" i="1"/>
  <c r="AU79" i="1" s="1"/>
  <c r="AT83" i="1"/>
  <c r="AU83" i="1" s="1"/>
  <c r="AT10" i="1"/>
  <c r="AU10" i="1" s="1"/>
  <c r="AT18" i="1"/>
  <c r="AU18" i="1" s="1"/>
  <c r="AT26" i="1"/>
  <c r="AU26" i="1" s="1"/>
  <c r="AT30" i="1"/>
  <c r="AU30" i="1" s="1"/>
  <c r="AT38" i="1"/>
  <c r="AU38" i="1" s="1"/>
  <c r="AT46" i="1"/>
  <c r="AU46" i="1" s="1"/>
  <c r="AT54" i="1"/>
  <c r="AU54" i="1" s="1"/>
  <c r="AT62" i="1"/>
  <c r="AU62" i="1" s="1"/>
  <c r="AT70" i="1"/>
  <c r="AU70" i="1" s="1"/>
  <c r="AT74" i="1"/>
  <c r="AU74" i="1" s="1"/>
  <c r="AT82" i="1"/>
  <c r="AU82" i="1" s="1"/>
  <c r="AT78" i="1"/>
  <c r="AU78" i="1" s="1"/>
  <c r="AT86" i="1"/>
  <c r="AU86" i="1" s="1"/>
  <c r="AT8" i="1"/>
  <c r="AU8" i="1" s="1"/>
  <c r="AT24" i="1"/>
  <c r="AU24" i="1" s="1"/>
  <c r="AT40" i="1"/>
  <c r="AU40" i="1" s="1"/>
  <c r="AT56" i="1"/>
  <c r="AU56" i="1" s="1"/>
  <c r="AT77" i="1"/>
  <c r="AU77" i="1" s="1"/>
  <c r="AT13" i="1"/>
  <c r="AU13" i="1" s="1"/>
  <c r="AT29" i="1"/>
  <c r="AU29" i="1" s="1"/>
  <c r="AT45" i="1"/>
  <c r="AU45" i="1" s="1"/>
  <c r="AT61" i="1"/>
  <c r="AU61" i="1" s="1"/>
  <c r="AT80" i="1"/>
  <c r="AU80" i="1" s="1"/>
  <c r="AT73" i="1"/>
  <c r="AU73" i="1" s="1"/>
  <c r="AT12" i="1"/>
  <c r="AU12" i="1" s="1"/>
  <c r="AT28" i="1"/>
  <c r="AU28" i="1" s="1"/>
  <c r="AT44" i="1"/>
  <c r="AU44" i="1" s="1"/>
  <c r="AT60" i="1"/>
  <c r="AU60" i="1" s="1"/>
  <c r="AT85" i="1"/>
  <c r="AU85" i="1" s="1"/>
  <c r="AT17" i="1"/>
  <c r="AU17" i="1" s="1"/>
  <c r="AT33" i="1"/>
  <c r="AU33" i="1" s="1"/>
  <c r="AT49" i="1"/>
  <c r="AU49" i="1" s="1"/>
  <c r="AT65" i="1"/>
  <c r="AU65" i="1" s="1"/>
  <c r="AT88" i="1"/>
  <c r="AU88" i="1" s="1"/>
  <c r="AT81" i="1"/>
  <c r="AU81" i="1" s="1"/>
  <c r="C92" i="1"/>
  <c r="AT3" i="1"/>
  <c r="AU3" i="1" s="1"/>
  <c r="AU89" i="1" l="1"/>
  <c r="AT89" i="1"/>
</calcChain>
</file>

<file path=xl/sharedStrings.xml><?xml version="1.0" encoding="utf-8"?>
<sst xmlns="http://schemas.openxmlformats.org/spreadsheetml/2006/main" count="715" uniqueCount="167">
  <si>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</si>
  <si>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</si>
  <si>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</si>
  <si>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</si>
  <si>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</si>
  <si>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</si>
  <si>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</si>
  <si>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</si>
  <si>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</si>
  <si>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</si>
  <si>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</si>
  <si>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</si>
  <si>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</si>
  <si>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</si>
  <si>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</si>
  <si>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</si>
  <si>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</si>
  <si>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</si>
  <si>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</si>
  <si>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</si>
  <si>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</si>
  <si>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</si>
  <si>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</si>
  <si>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</si>
  <si>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</si>
  <si>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</si>
  <si>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</si>
  <si>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</si>
  <si>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</si>
  <si>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</si>
  <si>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</si>
  <si>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</si>
  <si>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</si>
  <si>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</si>
  <si>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</si>
  <si>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</si>
  <si>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</si>
  <si>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</si>
  <si>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</si>
  <si>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</si>
  <si>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</si>
  <si>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</si>
  <si>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</si>
  <si>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</si>
  <si>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</si>
  <si>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</si>
  <si>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</si>
  <si>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</si>
  <si>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</si>
  <si>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</si>
  <si>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</si>
  <si>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</si>
  <si>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</si>
  <si>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</si>
  <si>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</si>
  <si>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</si>
  <si>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</si>
  <si>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</si>
  <si>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03-033-0200</t>
  </si>
  <si>
    <t>C MCKINNEY LIFETM TR ETAL/JILL</t>
  </si>
  <si>
    <t>2620 FAIRWAY DRIVE</t>
  </si>
  <si>
    <t>SWSW</t>
  </si>
  <si>
    <t>33</t>
  </si>
  <si>
    <t>108</t>
  </si>
  <si>
    <t>038</t>
  </si>
  <si>
    <t>SESW</t>
  </si>
  <si>
    <t>03-033-0300</t>
  </si>
  <si>
    <t>KRONBACK/MAYDELLE T</t>
  </si>
  <si>
    <t>33137 260TH ST</t>
  </si>
  <si>
    <t>SWSE</t>
  </si>
  <si>
    <t>03-034-0300</t>
  </si>
  <si>
    <t>WARDIN/J ROBERT</t>
  </si>
  <si>
    <t>16306 HUNTER PLACE</t>
  </si>
  <si>
    <t>34</t>
  </si>
  <si>
    <t>03-034-0400</t>
  </si>
  <si>
    <t>HYTTA LAND LLC</t>
  </si>
  <si>
    <t>23308 COUNTY RD 54</t>
  </si>
  <si>
    <t>SESE</t>
  </si>
  <si>
    <t>18-003-0100</t>
  </si>
  <si>
    <t>ERICKSON/FRANKLIN &amp; JUDEEN</t>
  </si>
  <si>
    <t>36771 260TH ST</t>
  </si>
  <si>
    <t>NENW</t>
  </si>
  <si>
    <t>03</t>
  </si>
  <si>
    <t>107</t>
  </si>
  <si>
    <t>NWNE</t>
  </si>
  <si>
    <t>NENE</t>
  </si>
  <si>
    <t>18-003-0200</t>
  </si>
  <si>
    <t>SENW</t>
  </si>
  <si>
    <t>SWNE</t>
  </si>
  <si>
    <t>18-003-0300</t>
  </si>
  <si>
    <t>MNR TRUST - %MICHAEL &amp; ROBIN MADSON</t>
  </si>
  <si>
    <t>27412 COUNTY RD 6</t>
  </si>
  <si>
    <t>18-003-0301</t>
  </si>
  <si>
    <t>JO'S FAMILY FARMS LLC, SONSTEGARD FOODS COMPANY INC</t>
  </si>
  <si>
    <t>5005 S BUR OAK PL</t>
  </si>
  <si>
    <t>NWSW</t>
  </si>
  <si>
    <t>SWNW</t>
  </si>
  <si>
    <t>NWNW</t>
  </si>
  <si>
    <t>NESW</t>
  </si>
  <si>
    <t>18-003-0400</t>
  </si>
  <si>
    <t>HARRINGTON/JOHN - C/O NORTHWESTERN FARM MGMT CO</t>
  </si>
  <si>
    <t>301 S OCONNELL ST</t>
  </si>
  <si>
    <t>18-003-0500</t>
  </si>
  <si>
    <t>ENGEN/KEITH &amp; SANDRA</t>
  </si>
  <si>
    <t>42833 240TH ST</t>
  </si>
  <si>
    <t>NWSE</t>
  </si>
  <si>
    <t>NESE</t>
  </si>
  <si>
    <t>18-003-0600</t>
  </si>
  <si>
    <t>ANDERSON/ARLIE &amp; DIANNE</t>
  </si>
  <si>
    <t>PO BOX 204</t>
  </si>
  <si>
    <t>18-003-0601</t>
  </si>
  <si>
    <t>18-004-0100</t>
  </si>
  <si>
    <t>SWENSON/JUSTIN</t>
  </si>
  <si>
    <t>33759 260TH ST</t>
  </si>
  <si>
    <t>04</t>
  </si>
  <si>
    <t>18-004-0101</t>
  </si>
  <si>
    <t>BOWEN REVOCABLE TRUST/PERRY L - C/O JAMIE BOWEN</t>
  </si>
  <si>
    <t>45705 252ND ST</t>
  </si>
  <si>
    <t>SENE</t>
  </si>
  <si>
    <t>18-004-0200</t>
  </si>
  <si>
    <t>KRONBACK/EUGENE W</t>
  </si>
  <si>
    <t>18-004-0300</t>
  </si>
  <si>
    <t>QUADE/AUSTIN</t>
  </si>
  <si>
    <t>28257 COUNTY ROAD 7</t>
  </si>
  <si>
    <t>18-004-0301</t>
  </si>
  <si>
    <t>NELSON TRUST/GAIL H - GAIL H NELSON TRUSTEE</t>
  </si>
  <si>
    <t>37343 LITTLE JOHN ROAD</t>
  </si>
  <si>
    <t>18-004-0400</t>
  </si>
  <si>
    <t>JENSEN/RICK J &amp; CINDY M</t>
  </si>
  <si>
    <t>27541 340TH AVE</t>
  </si>
  <si>
    <t>18-004-0500</t>
  </si>
  <si>
    <t>JENSEN/BRUCE A &amp; MARTHA J/TSTE - BRUCE TRUST   MARTHA TRUST</t>
  </si>
  <si>
    <t>28551 COUNTY RD 6</t>
  </si>
  <si>
    <t>18-004-0501</t>
  </si>
  <si>
    <t>18-009-0101</t>
  </si>
  <si>
    <t>09</t>
  </si>
  <si>
    <t>18-009-0200</t>
  </si>
  <si>
    <t>18-010-0100</t>
  </si>
  <si>
    <t>NELSON/KEITH L</t>
  </si>
  <si>
    <t>34562 280TH ST</t>
  </si>
  <si>
    <t>10</t>
  </si>
  <si>
    <t>18-010-0200</t>
  </si>
  <si>
    <t>18-010-0300</t>
  </si>
  <si>
    <t>EINERTSON/GARY L &amp; WANDALEE</t>
  </si>
  <si>
    <t>36891 290TH ST</t>
  </si>
  <si>
    <t>18-010-0400</t>
  </si>
  <si>
    <t>18-010-0600</t>
  </si>
  <si>
    <t>KEITH NELSON-GAIL NELSON TRUST - KEITH 2/3 - GAIL TRUST 1/3</t>
  </si>
  <si>
    <t>TOTAL WATERSHED ACRES:</t>
  </si>
  <si>
    <t>ANN TWP RDS</t>
  </si>
  <si>
    <t>WESTBROOK TWP RDS</t>
  </si>
  <si>
    <t>270TH ST</t>
  </si>
  <si>
    <t>340TH AVE</t>
  </si>
  <si>
    <t>260TH ST</t>
  </si>
  <si>
    <t>COSTA MESA CA 92627</t>
  </si>
  <si>
    <t>SIOUX FALLS SD 57108-2228</t>
  </si>
  <si>
    <t>DEER RIVER MN 56636</t>
  </si>
  <si>
    <t>WESTBROOK MN 56183</t>
  </si>
  <si>
    <t>LEESBURG VA 20176</t>
  </si>
  <si>
    <t>LAMBERTON MN 56152</t>
  </si>
  <si>
    <t>MARSHALL MN 56258</t>
  </si>
  <si>
    <t>LAMBERTON MN 56152-0204</t>
  </si>
  <si>
    <t>HUMBOLDT SD 57035</t>
  </si>
  <si>
    <t>DAVID VAN LOH 29754 340TH AVE</t>
  </si>
  <si>
    <t>WESTBROOK, MN 56183</t>
  </si>
  <si>
    <t>RON KEOTTKE 24884 COUNTY RD 7</t>
  </si>
  <si>
    <t>WALNUT GROVE,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</si>
</sst>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92"/>
  <sheetViews>
    <sheetView tabSelected="1" workbookViewId="0">
      <pane xSplit="1" ySplit="2" topLeftCell="AS69" activePane="bottomRight" state="frozen"/>
      <selection pane="topRight" activeCell="B1" sqref="B1"/>
      <selection pane="bottomLeft" activeCell="A3" sqref="A3"/>
      <selection pane="bottomRight" activeCell="AU80" sqref="AU79:AU80"/>
    </sheetView>
  </sheetViews>
  <sheetFormatPr defaultRowHeight="15" x14ac:dyDescent="0.25"/>
  <cols>
    <col min="1" max="1" width="14.7109375" style="1" customWidth="1"/>
    <col min="2" max="2" width="55.42578125" style="1" bestFit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customWidth="1"/>
    <col min="25" max="25" width="17.7109375" style="5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hidden="1" customWidth="1"/>
    <col min="42" max="42" width="17.7109375" style="5" hidden="1" customWidth="1"/>
    <col min="43" max="43" width="17.7109375" style="2" hidden="1" customWidth="1"/>
    <col min="44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L1" s="5">
        <v>0</v>
      </c>
      <c r="AN1" s="5">
        <v>0</v>
      </c>
      <c r="AP1" s="5">
        <v>0</v>
      </c>
      <c r="AU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154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160</v>
      </c>
      <c r="J3" s="2">
        <v>37.54</v>
      </c>
      <c r="K3" s="2">
        <f t="shared" ref="K3:K34" si="0">SUM(N3,P3,R3,T3,V3,X3,Z3,AB3,AE3,AG3,AI3,AV3,AX3,AZ3,BB3,BD3)</f>
        <v>6.6299998164176941</v>
      </c>
      <c r="L3" s="2">
        <f t="shared" ref="L3:L34" si="1">SUM(M3,AD3,AK3,AM3,AO3,AQ3,AR3)</f>
        <v>0</v>
      </c>
      <c r="P3" s="6">
        <v>0.31000000238418579</v>
      </c>
      <c r="Q3" s="5">
        <v>1466.300011277199</v>
      </c>
      <c r="R3" s="7">
        <v>5.4699997901916504</v>
      </c>
      <c r="S3" s="5">
        <v>14736.17943477631</v>
      </c>
      <c r="T3" s="8">
        <v>0.85000002384185791</v>
      </c>
      <c r="U3" s="5">
        <v>686.80001926422119</v>
      </c>
      <c r="AL3" s="5" t="str">
        <f t="shared" ref="AL3:AL34" si="2">IF(AK3&gt;0,AK3*$AL$1,"")</f>
        <v/>
      </c>
      <c r="AN3" s="5" t="str">
        <f t="shared" ref="AN3:AN34" si="3">IF(AM3&gt;0,AM3*$AN$1,"")</f>
        <v/>
      </c>
      <c r="AP3" s="5" t="str">
        <f t="shared" ref="AP3:AP34" si="4">IF(AO3&gt;0,AO3*$AP$1,"")</f>
        <v/>
      </c>
      <c r="AS3" s="5">
        <f t="shared" ref="AS3:AS34" si="5">SUM(O3,Q3,S3,U3,W3,Y3,AA3,AC3,AF3,AH3,AJ3,AW3,AY3,BA3,BC3,BE3)</f>
        <v>16889.27946531773</v>
      </c>
      <c r="AT3" s="11">
        <f>(AS3/$AS$89)*100</f>
        <v>0.61623123807054092</v>
      </c>
      <c r="AU3" s="5">
        <f t="shared" ref="AU3:AU66" si="6">(AT3/100)*$AU$1</f>
        <v>616.23123807054094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154</v>
      </c>
      <c r="E4" s="1" t="s">
        <v>65</v>
      </c>
      <c r="F4" s="1" t="s">
        <v>62</v>
      </c>
      <c r="G4" s="1" t="s">
        <v>63</v>
      </c>
      <c r="H4" s="1" t="s">
        <v>64</v>
      </c>
      <c r="I4" s="2">
        <v>160</v>
      </c>
      <c r="J4" s="2">
        <v>39.46</v>
      </c>
      <c r="K4" s="2">
        <f t="shared" si="0"/>
        <v>23.730000376701355</v>
      </c>
      <c r="L4" s="2">
        <f t="shared" si="1"/>
        <v>0</v>
      </c>
      <c r="P4" s="6">
        <v>3.370000004768372</v>
      </c>
      <c r="Q4" s="5">
        <v>15940.100022554399</v>
      </c>
      <c r="R4" s="7">
        <v>9.1800000667572021</v>
      </c>
      <c r="S4" s="5">
        <v>24730.920179843899</v>
      </c>
      <c r="T4" s="8">
        <v>11.180000305175779</v>
      </c>
      <c r="U4" s="5">
        <v>9033.4402465820313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si="5"/>
        <v>49704.460448980331</v>
      </c>
      <c r="AT4" s="11">
        <f t="shared" ref="AT4:AT67" si="7">(AS4/$AS$89)*100</f>
        <v>1.8135433937842751</v>
      </c>
      <c r="AU4" s="5">
        <f t="shared" si="6"/>
        <v>1813.5433937842752</v>
      </c>
    </row>
    <row r="5" spans="1:57" x14ac:dyDescent="0.25">
      <c r="A5" s="1" t="s">
        <v>66</v>
      </c>
      <c r="B5" s="1" t="s">
        <v>67</v>
      </c>
      <c r="C5" s="1" t="s">
        <v>68</v>
      </c>
      <c r="D5" s="1" t="s">
        <v>157</v>
      </c>
      <c r="E5" s="1" t="s">
        <v>69</v>
      </c>
      <c r="F5" s="1" t="s">
        <v>62</v>
      </c>
      <c r="G5" s="1" t="s">
        <v>63</v>
      </c>
      <c r="H5" s="1" t="s">
        <v>64</v>
      </c>
      <c r="I5" s="2">
        <v>80</v>
      </c>
      <c r="J5" s="2">
        <v>38.78</v>
      </c>
      <c r="K5" s="2">
        <f t="shared" si="0"/>
        <v>2.1000000238418584</v>
      </c>
      <c r="L5" s="2">
        <f t="shared" si="1"/>
        <v>0</v>
      </c>
      <c r="R5" s="7">
        <v>0.88999998569488525</v>
      </c>
      <c r="S5" s="5">
        <v>2397.6599614620209</v>
      </c>
      <c r="T5" s="8">
        <v>1.2100000381469731</v>
      </c>
      <c r="U5" s="5">
        <v>977.68003082275391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5"/>
        <v>3375.3399922847748</v>
      </c>
      <c r="AT5" s="11">
        <f t="shared" si="7"/>
        <v>0.12315445111947686</v>
      </c>
      <c r="AU5" s="5">
        <f t="shared" si="6"/>
        <v>123.15445111947686</v>
      </c>
    </row>
    <row r="6" spans="1:57" x14ac:dyDescent="0.25">
      <c r="A6" s="1" t="s">
        <v>66</v>
      </c>
      <c r="B6" s="1" t="s">
        <v>67</v>
      </c>
      <c r="C6" s="1" t="s">
        <v>68</v>
      </c>
      <c r="D6" s="1" t="s">
        <v>157</v>
      </c>
      <c r="E6" s="1" t="s">
        <v>65</v>
      </c>
      <c r="F6" s="1" t="s">
        <v>62</v>
      </c>
      <c r="G6" s="1" t="s">
        <v>63</v>
      </c>
      <c r="H6" s="1" t="s">
        <v>64</v>
      </c>
      <c r="I6" s="2">
        <v>80</v>
      </c>
      <c r="J6" s="2">
        <v>0.06</v>
      </c>
      <c r="K6" s="2">
        <f t="shared" si="0"/>
        <v>1.9999999552965164E-2</v>
      </c>
      <c r="L6" s="2">
        <f t="shared" si="1"/>
        <v>0</v>
      </c>
      <c r="R6" s="7">
        <v>9.9999997764825821E-3</v>
      </c>
      <c r="S6" s="5">
        <v>26.93999939784408</v>
      </c>
      <c r="T6" s="8">
        <v>9.9999997764825821E-3</v>
      </c>
      <c r="U6" s="5">
        <v>8.0799998193979263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5"/>
        <v>35.019999217242002</v>
      </c>
      <c r="AT6" s="11">
        <f t="shared" si="7"/>
        <v>1.2777583270610195E-3</v>
      </c>
      <c r="AU6" s="5">
        <f t="shared" si="6"/>
        <v>1.2777583270610193</v>
      </c>
    </row>
    <row r="7" spans="1:57" x14ac:dyDescent="0.25">
      <c r="A7" s="1" t="s">
        <v>70</v>
      </c>
      <c r="B7" s="1" t="s">
        <v>71</v>
      </c>
      <c r="C7" s="1" t="s">
        <v>72</v>
      </c>
      <c r="D7" s="1" t="s">
        <v>158</v>
      </c>
      <c r="E7" s="1" t="s">
        <v>61</v>
      </c>
      <c r="F7" s="1" t="s">
        <v>73</v>
      </c>
      <c r="G7" s="1" t="s">
        <v>63</v>
      </c>
      <c r="H7" s="1" t="s">
        <v>64</v>
      </c>
      <c r="I7" s="2">
        <v>153.03</v>
      </c>
      <c r="J7" s="2">
        <v>37.590000000000003</v>
      </c>
      <c r="K7" s="2">
        <f t="shared" si="0"/>
        <v>11.97000026702881</v>
      </c>
      <c r="L7" s="2">
        <f t="shared" si="1"/>
        <v>0</v>
      </c>
      <c r="R7" s="7">
        <v>11.97000026702881</v>
      </c>
      <c r="S7" s="5">
        <v>24185.385539531711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5"/>
        <v>24185.385539531711</v>
      </c>
      <c r="AT7" s="11">
        <f t="shared" si="7"/>
        <v>0.88244084686052093</v>
      </c>
      <c r="AU7" s="5">
        <f t="shared" si="6"/>
        <v>882.44084686052088</v>
      </c>
    </row>
    <row r="8" spans="1:57" x14ac:dyDescent="0.25">
      <c r="A8" s="1" t="s">
        <v>70</v>
      </c>
      <c r="B8" s="1" t="s">
        <v>71</v>
      </c>
      <c r="C8" s="1" t="s">
        <v>72</v>
      </c>
      <c r="D8" s="1" t="s">
        <v>158</v>
      </c>
      <c r="E8" s="1" t="s">
        <v>65</v>
      </c>
      <c r="F8" s="1" t="s">
        <v>73</v>
      </c>
      <c r="G8" s="1" t="s">
        <v>63</v>
      </c>
      <c r="H8" s="1" t="s">
        <v>64</v>
      </c>
      <c r="I8" s="2">
        <v>153.03</v>
      </c>
      <c r="J8" s="2">
        <v>39.19</v>
      </c>
      <c r="K8" s="2">
        <f t="shared" si="0"/>
        <v>19.809999704360962</v>
      </c>
      <c r="L8" s="2">
        <f t="shared" si="1"/>
        <v>0</v>
      </c>
      <c r="P8" s="6">
        <v>3.089999914169312</v>
      </c>
      <c r="Q8" s="5">
        <v>10961.774695515631</v>
      </c>
      <c r="R8" s="7">
        <v>15.159999847412109</v>
      </c>
      <c r="S8" s="5">
        <v>30630.779691696171</v>
      </c>
      <c r="T8" s="8">
        <v>1.559999942779541</v>
      </c>
      <c r="U8" s="5">
        <v>945.35996532440186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5"/>
        <v>42537.914352536201</v>
      </c>
      <c r="AT8" s="11">
        <f t="shared" si="7"/>
        <v>1.5520609792875422</v>
      </c>
      <c r="AU8" s="5">
        <f t="shared" si="6"/>
        <v>1552.0609792875421</v>
      </c>
    </row>
    <row r="9" spans="1:57" x14ac:dyDescent="0.25">
      <c r="A9" s="1" t="s">
        <v>74</v>
      </c>
      <c r="B9" s="1" t="s">
        <v>75</v>
      </c>
      <c r="C9" s="1" t="s">
        <v>76</v>
      </c>
      <c r="D9" s="1" t="s">
        <v>159</v>
      </c>
      <c r="E9" s="1" t="s">
        <v>65</v>
      </c>
      <c r="F9" s="1" t="s">
        <v>73</v>
      </c>
      <c r="G9" s="1" t="s">
        <v>63</v>
      </c>
      <c r="H9" s="1" t="s">
        <v>64</v>
      </c>
      <c r="I9" s="2">
        <v>160</v>
      </c>
      <c r="J9" s="2">
        <v>0.06</v>
      </c>
      <c r="K9" s="2">
        <f t="shared" si="0"/>
        <v>3.9999999105930328E-2</v>
      </c>
      <c r="L9" s="2">
        <f t="shared" si="1"/>
        <v>0</v>
      </c>
      <c r="P9" s="6">
        <v>2.999999932944775E-2</v>
      </c>
      <c r="Q9" s="5">
        <v>106.42499762121589</v>
      </c>
      <c r="R9" s="7">
        <v>9.9999997764825821E-3</v>
      </c>
      <c r="S9" s="5">
        <v>20.204999548383061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5"/>
        <v>126.62999716959895</v>
      </c>
      <c r="AT9" s="11">
        <f t="shared" si="7"/>
        <v>4.6202894618999684E-3</v>
      </c>
      <c r="AU9" s="5">
        <f t="shared" si="6"/>
        <v>4.6202894618999686</v>
      </c>
    </row>
    <row r="10" spans="1:57" x14ac:dyDescent="0.25">
      <c r="A10" s="1" t="s">
        <v>74</v>
      </c>
      <c r="B10" s="1" t="s">
        <v>75</v>
      </c>
      <c r="C10" s="1" t="s">
        <v>76</v>
      </c>
      <c r="D10" s="1" t="s">
        <v>159</v>
      </c>
      <c r="E10" s="1" t="s">
        <v>69</v>
      </c>
      <c r="F10" s="1" t="s">
        <v>73</v>
      </c>
      <c r="G10" s="1" t="s">
        <v>63</v>
      </c>
      <c r="H10" s="1" t="s">
        <v>64</v>
      </c>
      <c r="I10" s="2">
        <v>160</v>
      </c>
      <c r="J10" s="2">
        <v>39.159999999999997</v>
      </c>
      <c r="K10" s="2">
        <f t="shared" si="0"/>
        <v>19.900000767782334</v>
      </c>
      <c r="L10" s="2">
        <f t="shared" si="1"/>
        <v>0</v>
      </c>
      <c r="N10" s="4">
        <v>1.75</v>
      </c>
      <c r="O10" s="5">
        <v>7730.625</v>
      </c>
      <c r="P10" s="6">
        <v>16.960000762715939</v>
      </c>
      <c r="Q10" s="5">
        <v>60177.427705470473</v>
      </c>
      <c r="R10" s="7">
        <v>1.120000004768372</v>
      </c>
      <c r="S10" s="5">
        <v>2262.9600096344948</v>
      </c>
      <c r="T10" s="8">
        <v>7.0000000298023224E-2</v>
      </c>
      <c r="U10" s="5">
        <v>42.420000180602067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5"/>
        <v>70213.432715285569</v>
      </c>
      <c r="AT10" s="11">
        <f t="shared" si="7"/>
        <v>2.561844669583071</v>
      </c>
      <c r="AU10" s="5">
        <f t="shared" si="6"/>
        <v>2561.8446695830708</v>
      </c>
    </row>
    <row r="11" spans="1:57" x14ac:dyDescent="0.25">
      <c r="A11" s="1" t="s">
        <v>74</v>
      </c>
      <c r="B11" s="1" t="s">
        <v>75</v>
      </c>
      <c r="C11" s="1" t="s">
        <v>76</v>
      </c>
      <c r="D11" s="1" t="s">
        <v>159</v>
      </c>
      <c r="E11" s="1" t="s">
        <v>77</v>
      </c>
      <c r="F11" s="1" t="s">
        <v>73</v>
      </c>
      <c r="G11" s="1" t="s">
        <v>63</v>
      </c>
      <c r="H11" s="1" t="s">
        <v>64</v>
      </c>
      <c r="I11" s="2">
        <v>160</v>
      </c>
      <c r="J11" s="2">
        <v>37.33</v>
      </c>
      <c r="K11" s="2">
        <f t="shared" si="0"/>
        <v>8.4900001883506775</v>
      </c>
      <c r="L11" s="2">
        <f t="shared" si="1"/>
        <v>0</v>
      </c>
      <c r="P11" s="6">
        <v>8.4900001883506775</v>
      </c>
      <c r="Q11" s="5">
        <v>39365.425871163607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5"/>
        <v>39365.425871163607</v>
      </c>
      <c r="AT11" s="11">
        <f t="shared" si="7"/>
        <v>1.4363078763410639</v>
      </c>
      <c r="AU11" s="5">
        <f t="shared" si="6"/>
        <v>1436.307876341064</v>
      </c>
    </row>
    <row r="12" spans="1:57" x14ac:dyDescent="0.25">
      <c r="A12" s="1" t="s">
        <v>78</v>
      </c>
      <c r="B12" s="1" t="s">
        <v>79</v>
      </c>
      <c r="C12" s="1" t="s">
        <v>80</v>
      </c>
      <c r="D12" s="1" t="s">
        <v>157</v>
      </c>
      <c r="E12" s="1" t="s">
        <v>81</v>
      </c>
      <c r="F12" s="1" t="s">
        <v>82</v>
      </c>
      <c r="G12" s="1" t="s">
        <v>83</v>
      </c>
      <c r="H12" s="1" t="s">
        <v>64</v>
      </c>
      <c r="I12" s="2">
        <v>78.33</v>
      </c>
      <c r="J12" s="2">
        <v>0.06</v>
      </c>
      <c r="K12" s="2">
        <f t="shared" si="0"/>
        <v>5.9999998658895493E-2</v>
      </c>
      <c r="L12" s="2">
        <f t="shared" si="1"/>
        <v>0</v>
      </c>
      <c r="P12" s="6">
        <v>5.9999998658895493E-2</v>
      </c>
      <c r="Q12" s="5">
        <v>189.19999577105051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5"/>
        <v>189.19999577105051</v>
      </c>
      <c r="AT12" s="11">
        <f t="shared" si="7"/>
        <v>6.9032517270115629E-3</v>
      </c>
      <c r="AU12" s="5">
        <f t="shared" si="6"/>
        <v>6.903251727011563</v>
      </c>
    </row>
    <row r="13" spans="1:57" x14ac:dyDescent="0.25">
      <c r="A13" s="1" t="s">
        <v>78</v>
      </c>
      <c r="B13" s="1" t="s">
        <v>79</v>
      </c>
      <c r="C13" s="1" t="s">
        <v>80</v>
      </c>
      <c r="D13" s="1" t="s">
        <v>157</v>
      </c>
      <c r="E13" s="1" t="s">
        <v>84</v>
      </c>
      <c r="F13" s="1" t="s">
        <v>82</v>
      </c>
      <c r="G13" s="1" t="s">
        <v>83</v>
      </c>
      <c r="H13" s="1" t="s">
        <v>64</v>
      </c>
      <c r="I13" s="2">
        <v>78.33</v>
      </c>
      <c r="J13" s="2">
        <v>37.97</v>
      </c>
      <c r="K13" s="2">
        <f t="shared" si="0"/>
        <v>33.650000091642141</v>
      </c>
      <c r="L13" s="2">
        <f t="shared" si="1"/>
        <v>0</v>
      </c>
      <c r="N13" s="4">
        <v>9.3699999414384365</v>
      </c>
      <c r="O13" s="5">
        <v>39197.949809543788</v>
      </c>
      <c r="P13" s="6">
        <v>18.279999971389771</v>
      </c>
      <c r="Q13" s="5">
        <v>58888.499943614013</v>
      </c>
      <c r="R13" s="7">
        <v>6.0000001788139343</v>
      </c>
      <c r="S13" s="5">
        <v>10536.907808303829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5"/>
        <v>108623.35756146163</v>
      </c>
      <c r="AT13" s="11">
        <f t="shared" si="7"/>
        <v>3.9632896270639857</v>
      </c>
      <c r="AU13" s="5">
        <f t="shared" si="6"/>
        <v>3963.2896270639858</v>
      </c>
    </row>
    <row r="14" spans="1:57" x14ac:dyDescent="0.25">
      <c r="A14" s="1" t="s">
        <v>78</v>
      </c>
      <c r="B14" s="1" t="s">
        <v>79</v>
      </c>
      <c r="C14" s="1" t="s">
        <v>80</v>
      </c>
      <c r="D14" s="1" t="s">
        <v>157</v>
      </c>
      <c r="E14" s="1" t="s">
        <v>85</v>
      </c>
      <c r="F14" s="1" t="s">
        <v>82</v>
      </c>
      <c r="G14" s="1" t="s">
        <v>83</v>
      </c>
      <c r="H14" s="1" t="s">
        <v>64</v>
      </c>
      <c r="I14" s="2">
        <v>78.33</v>
      </c>
      <c r="J14" s="2">
        <v>36.369999999999997</v>
      </c>
      <c r="K14" s="2">
        <f t="shared" si="0"/>
        <v>8.3599997311830521</v>
      </c>
      <c r="L14" s="2">
        <f t="shared" si="1"/>
        <v>0</v>
      </c>
      <c r="P14" s="6">
        <v>8.3599997311830521</v>
      </c>
      <c r="Q14" s="5">
        <v>39436.37373087462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5"/>
        <v>39436.37373087462</v>
      </c>
      <c r="AT14" s="11">
        <f t="shared" si="7"/>
        <v>1.4388965177048327</v>
      </c>
      <c r="AU14" s="5">
        <f t="shared" si="6"/>
        <v>1438.8965177048328</v>
      </c>
    </row>
    <row r="15" spans="1:57" x14ac:dyDescent="0.25">
      <c r="A15" s="1" t="s">
        <v>86</v>
      </c>
      <c r="B15" s="1" t="s">
        <v>79</v>
      </c>
      <c r="C15" s="1" t="s">
        <v>80</v>
      </c>
      <c r="D15" s="1" t="s">
        <v>157</v>
      </c>
      <c r="E15" s="1" t="s">
        <v>87</v>
      </c>
      <c r="F15" s="1" t="s">
        <v>82</v>
      </c>
      <c r="G15" s="1" t="s">
        <v>83</v>
      </c>
      <c r="H15" s="1" t="s">
        <v>64</v>
      </c>
      <c r="I15" s="2">
        <v>80</v>
      </c>
      <c r="J15" s="2">
        <v>0.06</v>
      </c>
      <c r="K15" s="2">
        <f t="shared" si="0"/>
        <v>5.9999998658895493E-2</v>
      </c>
      <c r="L15" s="2">
        <f t="shared" si="1"/>
        <v>0</v>
      </c>
      <c r="R15" s="7">
        <v>5.9999998658895493E-2</v>
      </c>
      <c r="S15" s="5">
        <v>90.922497967723757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5"/>
        <v>90.922497967723757</v>
      </c>
      <c r="AT15" s="11">
        <f t="shared" si="7"/>
        <v>3.3174466445518433E-3</v>
      </c>
      <c r="AU15" s="5">
        <f t="shared" si="6"/>
        <v>3.3174466445518433</v>
      </c>
    </row>
    <row r="16" spans="1:57" x14ac:dyDescent="0.25">
      <c r="A16" s="1" t="s">
        <v>86</v>
      </c>
      <c r="B16" s="1" t="s">
        <v>79</v>
      </c>
      <c r="C16" s="1" t="s">
        <v>80</v>
      </c>
      <c r="D16" s="1" t="s">
        <v>157</v>
      </c>
      <c r="E16" s="1" t="s">
        <v>88</v>
      </c>
      <c r="F16" s="1" t="s">
        <v>82</v>
      </c>
      <c r="G16" s="1" t="s">
        <v>83</v>
      </c>
      <c r="H16" s="1" t="s">
        <v>64</v>
      </c>
      <c r="I16" s="2">
        <v>80</v>
      </c>
      <c r="J16" s="2">
        <v>39.08</v>
      </c>
      <c r="K16" s="2">
        <f t="shared" si="0"/>
        <v>12.329999933019282</v>
      </c>
      <c r="L16" s="2">
        <f t="shared" si="1"/>
        <v>0</v>
      </c>
      <c r="P16" s="6">
        <v>9.9999997764825821E-3</v>
      </c>
      <c r="Q16" s="5">
        <v>29.56249933922663</v>
      </c>
      <c r="R16" s="7">
        <v>12.3199999332428</v>
      </c>
      <c r="S16" s="5">
        <v>17406.607438981529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5"/>
        <v>17436.169938320756</v>
      </c>
      <c r="AT16" s="11">
        <f t="shared" si="7"/>
        <v>0.63618537489204907</v>
      </c>
      <c r="AU16" s="5">
        <f t="shared" si="6"/>
        <v>636.18537489204903</v>
      </c>
    </row>
    <row r="17" spans="1:47" x14ac:dyDescent="0.25">
      <c r="A17" s="1" t="s">
        <v>86</v>
      </c>
      <c r="B17" s="1" t="s">
        <v>79</v>
      </c>
      <c r="C17" s="1" t="s">
        <v>80</v>
      </c>
      <c r="D17" s="1" t="s">
        <v>157</v>
      </c>
      <c r="E17" s="1" t="s">
        <v>84</v>
      </c>
      <c r="F17" s="1" t="s">
        <v>82</v>
      </c>
      <c r="G17" s="1" t="s">
        <v>83</v>
      </c>
      <c r="H17" s="1" t="s">
        <v>64</v>
      </c>
      <c r="I17" s="2">
        <v>80</v>
      </c>
      <c r="J17" s="2">
        <v>0.08</v>
      </c>
      <c r="K17" s="2">
        <f t="shared" si="0"/>
        <v>3.9999999105930328E-2</v>
      </c>
      <c r="L17" s="2">
        <f t="shared" si="1"/>
        <v>0</v>
      </c>
      <c r="R17" s="7">
        <v>3.9999999105930328E-2</v>
      </c>
      <c r="S17" s="5">
        <v>67.34999849461019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5"/>
        <v>67.34999849461019</v>
      </c>
      <c r="AT17" s="11">
        <f t="shared" si="7"/>
        <v>2.457367884853217E-3</v>
      </c>
      <c r="AU17" s="5">
        <f t="shared" si="6"/>
        <v>2.457367884853217</v>
      </c>
    </row>
    <row r="18" spans="1:47" x14ac:dyDescent="0.25">
      <c r="A18" s="1" t="s">
        <v>89</v>
      </c>
      <c r="B18" s="1" t="s">
        <v>90</v>
      </c>
      <c r="C18" s="1" t="s">
        <v>91</v>
      </c>
      <c r="D18" s="1" t="s">
        <v>157</v>
      </c>
      <c r="E18" s="1" t="s">
        <v>81</v>
      </c>
      <c r="F18" s="1" t="s">
        <v>82</v>
      </c>
      <c r="G18" s="1" t="s">
        <v>83</v>
      </c>
      <c r="H18" s="1" t="s">
        <v>64</v>
      </c>
      <c r="I18" s="2">
        <v>3.33</v>
      </c>
      <c r="J18" s="2">
        <v>2.94</v>
      </c>
      <c r="K18" s="2">
        <f t="shared" si="0"/>
        <v>2.9399999473243956</v>
      </c>
      <c r="L18" s="2">
        <f t="shared" si="1"/>
        <v>0</v>
      </c>
      <c r="T18" s="8">
        <v>9.9999997764825821E-3</v>
      </c>
      <c r="U18" s="5">
        <v>6.0599998645484447</v>
      </c>
      <c r="X18" s="2">
        <v>2.929999947547913</v>
      </c>
      <c r="Y18" s="5">
        <v>1517.120972692966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5"/>
        <v>1523.1809725575145</v>
      </c>
      <c r="AT18" s="11">
        <f t="shared" si="7"/>
        <v>5.5575591513663758E-2</v>
      </c>
      <c r="AU18" s="5">
        <f t="shared" si="6"/>
        <v>55.57559151366376</v>
      </c>
    </row>
    <row r="19" spans="1:47" x14ac:dyDescent="0.25">
      <c r="A19" s="1" t="s">
        <v>92</v>
      </c>
      <c r="B19" s="1" t="s">
        <v>93</v>
      </c>
      <c r="C19" s="1" t="s">
        <v>94</v>
      </c>
      <c r="D19" s="1" t="s">
        <v>155</v>
      </c>
      <c r="E19" s="1" t="s">
        <v>95</v>
      </c>
      <c r="F19" s="1" t="s">
        <v>82</v>
      </c>
      <c r="G19" s="1" t="s">
        <v>83</v>
      </c>
      <c r="H19" s="1" t="s">
        <v>64</v>
      </c>
      <c r="I19" s="2">
        <v>233.71</v>
      </c>
      <c r="J19" s="2">
        <v>38.229999999999997</v>
      </c>
      <c r="K19" s="2">
        <f t="shared" si="0"/>
        <v>38.230000171810389</v>
      </c>
      <c r="L19" s="2">
        <f t="shared" si="1"/>
        <v>0</v>
      </c>
      <c r="N19" s="4">
        <v>7.1200001388788223</v>
      </c>
      <c r="O19" s="5">
        <v>25879.188020024449</v>
      </c>
      <c r="P19" s="6">
        <v>29.220000028610229</v>
      </c>
      <c r="Q19" s="5">
        <v>85660.300067663193</v>
      </c>
      <c r="R19" s="7">
        <v>1.890000004321337</v>
      </c>
      <c r="S19" s="5">
        <v>3182.2875072760512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5"/>
        <v>114721.77559496369</v>
      </c>
      <c r="AT19" s="11">
        <f t="shared" si="7"/>
        <v>4.1857997526601576</v>
      </c>
      <c r="AU19" s="5">
        <f t="shared" si="6"/>
        <v>4185.7997526601575</v>
      </c>
    </row>
    <row r="20" spans="1:47" x14ac:dyDescent="0.25">
      <c r="A20" s="1" t="s">
        <v>92</v>
      </c>
      <c r="B20" s="1" t="s">
        <v>93</v>
      </c>
      <c r="C20" s="1" t="s">
        <v>94</v>
      </c>
      <c r="D20" s="1" t="s">
        <v>155</v>
      </c>
      <c r="E20" s="1" t="s">
        <v>96</v>
      </c>
      <c r="F20" s="1" t="s">
        <v>82</v>
      </c>
      <c r="G20" s="1" t="s">
        <v>83</v>
      </c>
      <c r="H20" s="1" t="s">
        <v>64</v>
      </c>
      <c r="I20" s="2">
        <v>233.71</v>
      </c>
      <c r="J20" s="2">
        <v>37.03</v>
      </c>
      <c r="K20" s="2">
        <f t="shared" si="0"/>
        <v>37.029999911785126</v>
      </c>
      <c r="L20" s="2">
        <f t="shared" si="1"/>
        <v>0</v>
      </c>
      <c r="P20" s="6">
        <v>18.930000305175781</v>
      </c>
      <c r="Q20" s="5">
        <v>55961.813402175903</v>
      </c>
      <c r="R20" s="7">
        <v>17.39999961853027</v>
      </c>
      <c r="S20" s="5">
        <v>29297.249357700352</v>
      </c>
      <c r="T20" s="8">
        <v>0.69999998807907104</v>
      </c>
      <c r="U20" s="5">
        <v>353.49999397993088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5"/>
        <v>85612.562753856182</v>
      </c>
      <c r="AT20" s="11">
        <f t="shared" si="7"/>
        <v>3.1237055226978669</v>
      </c>
      <c r="AU20" s="5">
        <f t="shared" si="6"/>
        <v>3123.7055226978669</v>
      </c>
    </row>
    <row r="21" spans="1:47" x14ac:dyDescent="0.25">
      <c r="A21" s="1" t="s">
        <v>92</v>
      </c>
      <c r="B21" s="1" t="s">
        <v>93</v>
      </c>
      <c r="C21" s="1" t="s">
        <v>94</v>
      </c>
      <c r="D21" s="1" t="s">
        <v>155</v>
      </c>
      <c r="E21" s="1" t="s">
        <v>97</v>
      </c>
      <c r="F21" s="1" t="s">
        <v>82</v>
      </c>
      <c r="G21" s="1" t="s">
        <v>83</v>
      </c>
      <c r="H21" s="1" t="s">
        <v>64</v>
      </c>
      <c r="I21" s="2">
        <v>233.71</v>
      </c>
      <c r="J21" s="2">
        <v>36.65</v>
      </c>
      <c r="K21" s="2">
        <f t="shared" si="0"/>
        <v>35.379999622702591</v>
      </c>
      <c r="L21" s="2">
        <f t="shared" si="1"/>
        <v>0</v>
      </c>
      <c r="P21" s="6">
        <v>0.239999994635582</v>
      </c>
      <c r="Q21" s="5">
        <v>709.4999841414392</v>
      </c>
      <c r="R21" s="7">
        <v>20.249999523162838</v>
      </c>
      <c r="S21" s="5">
        <v>35170.169216394417</v>
      </c>
      <c r="T21" s="8">
        <v>14.890000104904169</v>
      </c>
      <c r="U21" s="5">
        <v>7869.9200558662405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5"/>
        <v>43749.589256402098</v>
      </c>
      <c r="AT21" s="11">
        <f t="shared" si="7"/>
        <v>1.5962707946133872</v>
      </c>
      <c r="AU21" s="5">
        <f t="shared" si="6"/>
        <v>1596.2707946133871</v>
      </c>
    </row>
    <row r="22" spans="1:47" x14ac:dyDescent="0.25">
      <c r="A22" s="1" t="s">
        <v>92</v>
      </c>
      <c r="B22" s="1" t="s">
        <v>93</v>
      </c>
      <c r="C22" s="1" t="s">
        <v>94</v>
      </c>
      <c r="D22" s="1" t="s">
        <v>155</v>
      </c>
      <c r="E22" s="1" t="s">
        <v>81</v>
      </c>
      <c r="F22" s="1" t="s">
        <v>82</v>
      </c>
      <c r="G22" s="1" t="s">
        <v>83</v>
      </c>
      <c r="H22" s="1" t="s">
        <v>64</v>
      </c>
      <c r="I22" s="2">
        <v>233.71</v>
      </c>
      <c r="J22" s="2">
        <v>35.229999999999997</v>
      </c>
      <c r="K22" s="2">
        <f t="shared" si="0"/>
        <v>35.230000294744968</v>
      </c>
      <c r="L22" s="2">
        <f t="shared" si="1"/>
        <v>0</v>
      </c>
      <c r="P22" s="6">
        <v>13.549999952316281</v>
      </c>
      <c r="Q22" s="5">
        <v>40825.812330842018</v>
      </c>
      <c r="R22" s="7">
        <v>17.410000324249271</v>
      </c>
      <c r="S22" s="5">
        <v>30428.730526685711</v>
      </c>
      <c r="T22" s="8">
        <v>4.2300000190734863</v>
      </c>
      <c r="U22" s="5">
        <v>2286.6400105953221</v>
      </c>
      <c r="X22" s="2">
        <v>3.9999999105930328E-2</v>
      </c>
      <c r="Y22" s="5">
        <v>19.088999573327602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5"/>
        <v>73560.271867696385</v>
      </c>
      <c r="AT22" s="11">
        <f t="shared" si="7"/>
        <v>2.6839592238924057</v>
      </c>
      <c r="AU22" s="5">
        <f t="shared" si="6"/>
        <v>2683.9592238924056</v>
      </c>
    </row>
    <row r="23" spans="1:47" x14ac:dyDescent="0.25">
      <c r="A23" s="1" t="s">
        <v>92</v>
      </c>
      <c r="B23" s="1" t="s">
        <v>93</v>
      </c>
      <c r="C23" s="1" t="s">
        <v>94</v>
      </c>
      <c r="D23" s="1" t="s">
        <v>155</v>
      </c>
      <c r="E23" s="1" t="s">
        <v>87</v>
      </c>
      <c r="F23" s="1" t="s">
        <v>82</v>
      </c>
      <c r="G23" s="1" t="s">
        <v>83</v>
      </c>
      <c r="H23" s="1" t="s">
        <v>64</v>
      </c>
      <c r="I23" s="2">
        <v>233.71</v>
      </c>
      <c r="J23" s="2">
        <v>39.090000000000003</v>
      </c>
      <c r="K23" s="2">
        <f t="shared" si="0"/>
        <v>39.09000039100647</v>
      </c>
      <c r="L23" s="2">
        <f t="shared" si="1"/>
        <v>0</v>
      </c>
      <c r="P23" s="6">
        <v>24.75</v>
      </c>
      <c r="Q23" s="5">
        <v>73167.1875</v>
      </c>
      <c r="R23" s="7">
        <v>14.34000039100647</v>
      </c>
      <c r="S23" s="5">
        <v>22872.060667991638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5"/>
        <v>96039.248167991638</v>
      </c>
      <c r="AT23" s="11">
        <f t="shared" si="7"/>
        <v>3.5041391151977153</v>
      </c>
      <c r="AU23" s="5">
        <f t="shared" si="6"/>
        <v>3504.139115197715</v>
      </c>
    </row>
    <row r="24" spans="1:47" x14ac:dyDescent="0.25">
      <c r="A24" s="1" t="s">
        <v>92</v>
      </c>
      <c r="B24" s="1" t="s">
        <v>93</v>
      </c>
      <c r="C24" s="1" t="s">
        <v>94</v>
      </c>
      <c r="D24" s="1" t="s">
        <v>155</v>
      </c>
      <c r="E24" s="1" t="s">
        <v>98</v>
      </c>
      <c r="F24" s="1" t="s">
        <v>82</v>
      </c>
      <c r="G24" s="1" t="s">
        <v>83</v>
      </c>
      <c r="H24" s="1" t="s">
        <v>64</v>
      </c>
      <c r="I24" s="2">
        <v>233.71</v>
      </c>
      <c r="J24" s="2">
        <v>39.65</v>
      </c>
      <c r="K24" s="2">
        <f t="shared" si="0"/>
        <v>39.649999141693115</v>
      </c>
      <c r="L24" s="2">
        <f t="shared" si="1"/>
        <v>0</v>
      </c>
      <c r="P24" s="6">
        <v>23.769999504089359</v>
      </c>
      <c r="Q24" s="5">
        <v>63872.736214399338</v>
      </c>
      <c r="R24" s="7">
        <v>15.87999963760376</v>
      </c>
      <c r="S24" s="5">
        <v>25539.11940908432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5"/>
        <v>89411.855623483658</v>
      </c>
      <c r="AT24" s="11">
        <f t="shared" si="7"/>
        <v>3.2623285441033016</v>
      </c>
      <c r="AU24" s="5">
        <f t="shared" si="6"/>
        <v>3262.3285441033017</v>
      </c>
    </row>
    <row r="25" spans="1:47" x14ac:dyDescent="0.25">
      <c r="A25" s="1" t="s">
        <v>99</v>
      </c>
      <c r="B25" s="1" t="s">
        <v>100</v>
      </c>
      <c r="C25" s="1" t="s">
        <v>101</v>
      </c>
      <c r="D25" s="1" t="s">
        <v>160</v>
      </c>
      <c r="E25" s="1" t="s">
        <v>61</v>
      </c>
      <c r="F25" s="1" t="s">
        <v>82</v>
      </c>
      <c r="G25" s="1" t="s">
        <v>83</v>
      </c>
      <c r="H25" s="1" t="s">
        <v>64</v>
      </c>
      <c r="I25" s="2">
        <v>80</v>
      </c>
      <c r="J25" s="2">
        <v>37.28</v>
      </c>
      <c r="K25" s="2">
        <f t="shared" si="0"/>
        <v>37.280000686645508</v>
      </c>
      <c r="L25" s="2">
        <f t="shared" si="1"/>
        <v>0</v>
      </c>
      <c r="N25" s="4">
        <v>11.760000228881839</v>
      </c>
      <c r="O25" s="5">
        <v>43291.500842571259</v>
      </c>
      <c r="P25" s="6">
        <v>11.079999923706049</v>
      </c>
      <c r="Q25" s="5">
        <v>29846.299729347229</v>
      </c>
      <c r="R25" s="7">
        <v>14.440000534057621</v>
      </c>
      <c r="S25" s="5">
        <v>22626.233322143551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5"/>
        <v>95764.033894062042</v>
      </c>
      <c r="AT25" s="11">
        <f t="shared" si="7"/>
        <v>3.4940975007459802</v>
      </c>
      <c r="AU25" s="5">
        <f t="shared" si="6"/>
        <v>3494.0975007459801</v>
      </c>
    </row>
    <row r="26" spans="1:47" x14ac:dyDescent="0.25">
      <c r="A26" s="1" t="s">
        <v>99</v>
      </c>
      <c r="B26" s="1" t="s">
        <v>100</v>
      </c>
      <c r="C26" s="1" t="s">
        <v>101</v>
      </c>
      <c r="D26" s="1" t="s">
        <v>160</v>
      </c>
      <c r="E26" s="1" t="s">
        <v>95</v>
      </c>
      <c r="F26" s="1" t="s">
        <v>82</v>
      </c>
      <c r="G26" s="1" t="s">
        <v>83</v>
      </c>
      <c r="H26" s="1" t="s">
        <v>64</v>
      </c>
      <c r="I26" s="2">
        <v>80</v>
      </c>
      <c r="J26" s="2">
        <v>0.08</v>
      </c>
      <c r="K26" s="2">
        <f t="shared" si="0"/>
        <v>8.9999999850988388E-2</v>
      </c>
      <c r="L26" s="2">
        <f t="shared" si="1"/>
        <v>0</v>
      </c>
      <c r="N26" s="4">
        <v>5.000000074505806E-2</v>
      </c>
      <c r="O26" s="5">
        <v>184.06250274274501</v>
      </c>
      <c r="P26" s="6">
        <v>3.9999999105930328E-2</v>
      </c>
      <c r="Q26" s="5">
        <v>112.33749748906121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5"/>
        <v>296.40000023180619</v>
      </c>
      <c r="AT26" s="11">
        <f t="shared" si="7"/>
        <v>1.0814608135416889E-2</v>
      </c>
      <c r="AU26" s="5">
        <f t="shared" si="6"/>
        <v>10.814608135416888</v>
      </c>
    </row>
    <row r="27" spans="1:47" x14ac:dyDescent="0.25">
      <c r="A27" s="1" t="s">
        <v>99</v>
      </c>
      <c r="B27" s="1" t="s">
        <v>100</v>
      </c>
      <c r="C27" s="1" t="s">
        <v>101</v>
      </c>
      <c r="D27" s="1" t="s">
        <v>160</v>
      </c>
      <c r="E27" s="1" t="s">
        <v>98</v>
      </c>
      <c r="F27" s="1" t="s">
        <v>82</v>
      </c>
      <c r="G27" s="1" t="s">
        <v>83</v>
      </c>
      <c r="H27" s="1" t="s">
        <v>64</v>
      </c>
      <c r="I27" s="2">
        <v>80</v>
      </c>
      <c r="J27" s="2">
        <v>0.08</v>
      </c>
      <c r="K27" s="2">
        <f t="shared" si="0"/>
        <v>8.9999999850988388E-2</v>
      </c>
      <c r="L27" s="2">
        <f t="shared" si="1"/>
        <v>0</v>
      </c>
      <c r="P27" s="6">
        <v>8.0000000074505806E-2</v>
      </c>
      <c r="Q27" s="5">
        <v>195.11250004405159</v>
      </c>
      <c r="R27" s="7">
        <v>9.9999997764825821E-3</v>
      </c>
      <c r="S27" s="5">
        <v>16.837499623652551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5"/>
        <v>211.94999966770413</v>
      </c>
      <c r="AT27" s="11">
        <f t="shared" si="7"/>
        <v>7.7333204754228358E-3</v>
      </c>
      <c r="AU27" s="5">
        <f t="shared" si="6"/>
        <v>7.7333204754228353</v>
      </c>
    </row>
    <row r="28" spans="1:47" x14ac:dyDescent="0.25">
      <c r="A28" s="1" t="s">
        <v>99</v>
      </c>
      <c r="B28" s="1" t="s">
        <v>100</v>
      </c>
      <c r="C28" s="1" t="s">
        <v>101</v>
      </c>
      <c r="D28" s="1" t="s">
        <v>160</v>
      </c>
      <c r="E28" s="1" t="s">
        <v>65</v>
      </c>
      <c r="F28" s="1" t="s">
        <v>82</v>
      </c>
      <c r="G28" s="1" t="s">
        <v>83</v>
      </c>
      <c r="H28" s="1" t="s">
        <v>64</v>
      </c>
      <c r="I28" s="2">
        <v>80</v>
      </c>
      <c r="J28" s="2">
        <v>38.36</v>
      </c>
      <c r="K28" s="2">
        <f t="shared" si="0"/>
        <v>38.359999960288405</v>
      </c>
      <c r="L28" s="2">
        <f t="shared" si="1"/>
        <v>0</v>
      </c>
      <c r="N28" s="4">
        <v>15.960000038146971</v>
      </c>
      <c r="O28" s="5">
        <v>47002.200112342827</v>
      </c>
      <c r="P28" s="6">
        <v>19.28999999910593</v>
      </c>
      <c r="Q28" s="5">
        <v>45644.499997356907</v>
      </c>
      <c r="R28" s="7">
        <v>3.109999923035502</v>
      </c>
      <c r="S28" s="5">
        <v>4199.2723961030133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5"/>
        <v>96845.972505802754</v>
      </c>
      <c r="AT28" s="11">
        <f t="shared" si="7"/>
        <v>3.5335736886791853</v>
      </c>
      <c r="AU28" s="5">
        <f t="shared" si="6"/>
        <v>3533.5736886791856</v>
      </c>
    </row>
    <row r="29" spans="1:47" x14ac:dyDescent="0.25">
      <c r="A29" s="1" t="s">
        <v>102</v>
      </c>
      <c r="B29" s="1" t="s">
        <v>103</v>
      </c>
      <c r="C29" s="1" t="s">
        <v>104</v>
      </c>
      <c r="D29" s="1" t="s">
        <v>159</v>
      </c>
      <c r="E29" s="1" t="s">
        <v>105</v>
      </c>
      <c r="F29" s="1" t="s">
        <v>82</v>
      </c>
      <c r="G29" s="1" t="s">
        <v>83</v>
      </c>
      <c r="H29" s="1" t="s">
        <v>64</v>
      </c>
      <c r="I29" s="2">
        <v>80</v>
      </c>
      <c r="J29" s="2">
        <v>0.06</v>
      </c>
      <c r="K29" s="2">
        <f t="shared" si="0"/>
        <v>1.9999999552965161E-2</v>
      </c>
      <c r="L29" s="2">
        <f t="shared" si="1"/>
        <v>0</v>
      </c>
      <c r="R29" s="7">
        <v>1.9999999552965161E-2</v>
      </c>
      <c r="S29" s="5">
        <v>26.93999939784408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5"/>
        <v>26.93999939784408</v>
      </c>
      <c r="AT29" s="11">
        <f t="shared" si="7"/>
        <v>9.8294715394128688E-4</v>
      </c>
      <c r="AU29" s="5">
        <f t="shared" si="6"/>
        <v>0.98294715394128684</v>
      </c>
    </row>
    <row r="30" spans="1:47" x14ac:dyDescent="0.25">
      <c r="A30" s="1" t="s">
        <v>102</v>
      </c>
      <c r="B30" s="1" t="s">
        <v>103</v>
      </c>
      <c r="C30" s="1" t="s">
        <v>104</v>
      </c>
      <c r="D30" s="1" t="s">
        <v>159</v>
      </c>
      <c r="E30" s="1" t="s">
        <v>106</v>
      </c>
      <c r="F30" s="1" t="s">
        <v>82</v>
      </c>
      <c r="G30" s="1" t="s">
        <v>83</v>
      </c>
      <c r="H30" s="1" t="s">
        <v>64</v>
      </c>
      <c r="I30" s="2">
        <v>80</v>
      </c>
      <c r="J30" s="2">
        <v>38.07</v>
      </c>
      <c r="K30" s="2">
        <f t="shared" si="0"/>
        <v>7.9999998211860657E-2</v>
      </c>
      <c r="L30" s="2">
        <f t="shared" si="1"/>
        <v>0</v>
      </c>
      <c r="R30" s="7">
        <v>7.9999998211860657E-2</v>
      </c>
      <c r="S30" s="5">
        <v>107.7599975913763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5"/>
        <v>107.7599975913763</v>
      </c>
      <c r="AT30" s="11">
        <f t="shared" si="7"/>
        <v>3.9317886157651475E-3</v>
      </c>
      <c r="AU30" s="5">
        <f t="shared" si="6"/>
        <v>3.9317886157651474</v>
      </c>
    </row>
    <row r="31" spans="1:47" x14ac:dyDescent="0.25">
      <c r="A31" s="1" t="s">
        <v>107</v>
      </c>
      <c r="B31" s="1" t="s">
        <v>108</v>
      </c>
      <c r="C31" s="1" t="s">
        <v>109</v>
      </c>
      <c r="D31" s="1" t="s">
        <v>161</v>
      </c>
      <c r="E31" s="1" t="s">
        <v>98</v>
      </c>
      <c r="F31" s="1" t="s">
        <v>82</v>
      </c>
      <c r="G31" s="1" t="s">
        <v>83</v>
      </c>
      <c r="H31" s="1" t="s">
        <v>64</v>
      </c>
      <c r="I31" s="2">
        <v>74.91</v>
      </c>
      <c r="J31" s="2">
        <v>0.06</v>
      </c>
      <c r="K31" s="2">
        <f t="shared" si="0"/>
        <v>7.0000000298023224E-2</v>
      </c>
      <c r="L31" s="2">
        <f t="shared" si="1"/>
        <v>0</v>
      </c>
      <c r="P31" s="6">
        <v>5.000000074505806E-2</v>
      </c>
      <c r="Q31" s="5">
        <v>118.2500017620623</v>
      </c>
      <c r="R31" s="7">
        <v>1.9999999552965161E-2</v>
      </c>
      <c r="S31" s="5">
        <v>26.93999939784408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5"/>
        <v>145.19000115990639</v>
      </c>
      <c r="AT31" s="11">
        <f t="shared" si="7"/>
        <v>5.2974796440523704E-3</v>
      </c>
      <c r="AU31" s="5">
        <f t="shared" si="6"/>
        <v>5.2974796440523706</v>
      </c>
    </row>
    <row r="32" spans="1:47" x14ac:dyDescent="0.25">
      <c r="A32" s="1" t="s">
        <v>107</v>
      </c>
      <c r="B32" s="1" t="s">
        <v>108</v>
      </c>
      <c r="C32" s="1" t="s">
        <v>109</v>
      </c>
      <c r="D32" s="1" t="s">
        <v>161</v>
      </c>
      <c r="E32" s="1" t="s">
        <v>65</v>
      </c>
      <c r="F32" s="1" t="s">
        <v>82</v>
      </c>
      <c r="G32" s="1" t="s">
        <v>83</v>
      </c>
      <c r="H32" s="1" t="s">
        <v>64</v>
      </c>
      <c r="I32" s="2">
        <v>74.91</v>
      </c>
      <c r="J32" s="2">
        <v>0.04</v>
      </c>
      <c r="K32" s="2">
        <f t="shared" si="0"/>
        <v>3.9999999105930328E-2</v>
      </c>
      <c r="L32" s="2">
        <f t="shared" si="1"/>
        <v>0</v>
      </c>
      <c r="P32" s="6">
        <v>3.9999999105930328E-2</v>
      </c>
      <c r="Q32" s="5">
        <v>94.599997885525227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5"/>
        <v>94.599997885525227</v>
      </c>
      <c r="AT32" s="11">
        <f t="shared" si="7"/>
        <v>3.4516258635057806E-3</v>
      </c>
      <c r="AU32" s="5">
        <f t="shared" si="6"/>
        <v>3.4516258635057806</v>
      </c>
    </row>
    <row r="33" spans="1:47" x14ac:dyDescent="0.25">
      <c r="A33" s="1" t="s">
        <v>107</v>
      </c>
      <c r="B33" s="1" t="s">
        <v>108</v>
      </c>
      <c r="C33" s="1" t="s">
        <v>109</v>
      </c>
      <c r="D33" s="1" t="s">
        <v>161</v>
      </c>
      <c r="E33" s="1" t="s">
        <v>69</v>
      </c>
      <c r="F33" s="1" t="s">
        <v>82</v>
      </c>
      <c r="G33" s="1" t="s">
        <v>83</v>
      </c>
      <c r="H33" s="1" t="s">
        <v>64</v>
      </c>
      <c r="I33" s="2">
        <v>74.91</v>
      </c>
      <c r="J33" s="2">
        <v>33.72</v>
      </c>
      <c r="K33" s="2">
        <f t="shared" si="0"/>
        <v>16.110000133514401</v>
      </c>
      <c r="L33" s="2">
        <f t="shared" si="1"/>
        <v>3.9999999105930328E-2</v>
      </c>
      <c r="P33" s="6">
        <v>12.55000019073486</v>
      </c>
      <c r="Q33" s="5">
        <v>29680.750451087952</v>
      </c>
      <c r="R33" s="7">
        <v>3.559999942779541</v>
      </c>
      <c r="S33" s="5">
        <v>4795.3199229240417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R33" s="2">
        <v>3.9999999105930328E-2</v>
      </c>
      <c r="AS33" s="5">
        <f t="shared" si="5"/>
        <v>34476.070374011993</v>
      </c>
      <c r="AT33" s="11">
        <f t="shared" si="7"/>
        <v>1.2579122498394177</v>
      </c>
      <c r="AU33" s="5">
        <f t="shared" si="6"/>
        <v>1257.9122498394179</v>
      </c>
    </row>
    <row r="34" spans="1:47" x14ac:dyDescent="0.25">
      <c r="A34" s="1" t="s">
        <v>107</v>
      </c>
      <c r="B34" s="1" t="s">
        <v>108</v>
      </c>
      <c r="C34" s="1" t="s">
        <v>109</v>
      </c>
      <c r="D34" s="1" t="s">
        <v>161</v>
      </c>
      <c r="E34" s="1" t="s">
        <v>105</v>
      </c>
      <c r="F34" s="1" t="s">
        <v>82</v>
      </c>
      <c r="G34" s="1" t="s">
        <v>83</v>
      </c>
      <c r="H34" s="1" t="s">
        <v>64</v>
      </c>
      <c r="I34" s="2">
        <v>74.91</v>
      </c>
      <c r="J34" s="2">
        <v>39.520000000000003</v>
      </c>
      <c r="K34" s="2">
        <f t="shared" si="0"/>
        <v>35.019999504089355</v>
      </c>
      <c r="L34" s="2">
        <f t="shared" si="1"/>
        <v>0</v>
      </c>
      <c r="P34" s="6">
        <v>15.680000305175779</v>
      </c>
      <c r="Q34" s="5">
        <v>37083.200721740723</v>
      </c>
      <c r="R34" s="7">
        <v>18.129999160766602</v>
      </c>
      <c r="S34" s="5">
        <v>24421.108869552609</v>
      </c>
      <c r="T34" s="8">
        <v>1.2100000381469731</v>
      </c>
      <c r="U34" s="5">
        <v>488.84001541137701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5"/>
        <v>61993.149606704712</v>
      </c>
      <c r="AT34" s="11">
        <f t="shared" si="7"/>
        <v>2.2619150457235464</v>
      </c>
      <c r="AU34" s="5">
        <f t="shared" si="6"/>
        <v>2261.9150457235464</v>
      </c>
    </row>
    <row r="35" spans="1:47" x14ac:dyDescent="0.25">
      <c r="A35" s="1" t="s">
        <v>107</v>
      </c>
      <c r="B35" s="1" t="s">
        <v>108</v>
      </c>
      <c r="C35" s="1" t="s">
        <v>109</v>
      </c>
      <c r="D35" s="1" t="s">
        <v>161</v>
      </c>
      <c r="E35" s="1" t="s">
        <v>88</v>
      </c>
      <c r="F35" s="1" t="s">
        <v>82</v>
      </c>
      <c r="G35" s="1" t="s">
        <v>83</v>
      </c>
      <c r="H35" s="1" t="s">
        <v>64</v>
      </c>
      <c r="I35" s="2">
        <v>74.91</v>
      </c>
      <c r="J35" s="2">
        <v>0.08</v>
      </c>
      <c r="K35" s="2">
        <f t="shared" ref="K35:K66" si="8">SUM(N35,P35,R35,T35,V35,X35,Z35,AB35,AE35,AG35,AI35,AV35,AX35,AZ35,BB35,BD35)</f>
        <v>7.0000000298023224E-2</v>
      </c>
      <c r="L35" s="2">
        <f t="shared" ref="L35:L66" si="9">SUM(M35,AD35,AK35,AM35,AO35,AQ35,AR35)</f>
        <v>0</v>
      </c>
      <c r="R35" s="7">
        <v>7.0000000298023224E-2</v>
      </c>
      <c r="S35" s="5">
        <v>94.290000401437283</v>
      </c>
      <c r="AL35" s="5" t="str">
        <f t="shared" ref="AL35:AL66" si="10">IF(AK35&gt;0,AK35*$AL$1,"")</f>
        <v/>
      </c>
      <c r="AN35" s="5" t="str">
        <f t="shared" ref="AN35:AN66" si="11">IF(AM35&gt;0,AM35*$AN$1,"")</f>
        <v/>
      </c>
      <c r="AP35" s="5" t="str">
        <f t="shared" ref="AP35:AP66" si="12">IF(AO35&gt;0,AO35*$AP$1,"")</f>
        <v/>
      </c>
      <c r="AS35" s="5">
        <f t="shared" ref="AS35:AS66" si="13">SUM(O35,Q35,S35,U35,W35,Y35,AA35,AC35,AF35,AH35,AJ35,AW35,AY35,BA35,BC35,BE35)</f>
        <v>94.290000401437283</v>
      </c>
      <c r="AT35" s="11">
        <f t="shared" si="7"/>
        <v>3.4403151303385934E-3</v>
      </c>
      <c r="AU35" s="5">
        <f t="shared" si="6"/>
        <v>3.4403151303385933</v>
      </c>
    </row>
    <row r="36" spans="1:47" x14ac:dyDescent="0.25">
      <c r="A36" s="1" t="s">
        <v>110</v>
      </c>
      <c r="B36" s="1" t="s">
        <v>108</v>
      </c>
      <c r="C36" s="1" t="s">
        <v>109</v>
      </c>
      <c r="D36" s="1" t="s">
        <v>161</v>
      </c>
      <c r="E36" s="1" t="s">
        <v>65</v>
      </c>
      <c r="F36" s="1" t="s">
        <v>82</v>
      </c>
      <c r="G36" s="1" t="s">
        <v>83</v>
      </c>
      <c r="H36" s="1" t="s">
        <v>64</v>
      </c>
      <c r="I36" s="2">
        <v>5.09</v>
      </c>
      <c r="J36" s="2">
        <v>0.02</v>
      </c>
      <c r="K36" s="2">
        <f t="shared" si="8"/>
        <v>0</v>
      </c>
      <c r="L36" s="2">
        <f t="shared" si="9"/>
        <v>1.9999999552965161E-2</v>
      </c>
      <c r="AL36" s="5" t="str">
        <f t="shared" si="10"/>
        <v/>
      </c>
      <c r="AN36" s="5" t="str">
        <f t="shared" si="11"/>
        <v/>
      </c>
      <c r="AP36" s="5" t="str">
        <f t="shared" si="12"/>
        <v/>
      </c>
      <c r="AR36" s="2">
        <v>1.9999999552965161E-2</v>
      </c>
      <c r="AS36" s="5">
        <f t="shared" si="13"/>
        <v>0</v>
      </c>
      <c r="AT36" s="11">
        <f t="shared" si="7"/>
        <v>0</v>
      </c>
      <c r="AU36" s="5">
        <f t="shared" si="6"/>
        <v>0</v>
      </c>
    </row>
    <row r="37" spans="1:47" x14ac:dyDescent="0.25">
      <c r="A37" s="1" t="s">
        <v>110</v>
      </c>
      <c r="B37" s="1" t="s">
        <v>108</v>
      </c>
      <c r="C37" s="1" t="s">
        <v>109</v>
      </c>
      <c r="D37" s="1" t="s">
        <v>161</v>
      </c>
      <c r="E37" s="1" t="s">
        <v>69</v>
      </c>
      <c r="F37" s="1" t="s">
        <v>82</v>
      </c>
      <c r="G37" s="1" t="s">
        <v>83</v>
      </c>
      <c r="H37" s="1" t="s">
        <v>64</v>
      </c>
      <c r="I37" s="2">
        <v>5.09</v>
      </c>
      <c r="J37" s="2">
        <v>4.74</v>
      </c>
      <c r="K37" s="2">
        <f t="shared" si="8"/>
        <v>2.0600000023841853</v>
      </c>
      <c r="L37" s="2">
        <f t="shared" si="9"/>
        <v>0.93000000715255737</v>
      </c>
      <c r="P37" s="6">
        <v>0.15999999642372131</v>
      </c>
      <c r="Q37" s="5">
        <v>378.39999154210091</v>
      </c>
      <c r="R37" s="7">
        <v>1.4800000190734861</v>
      </c>
      <c r="S37" s="5">
        <v>1993.5600256919861</v>
      </c>
      <c r="T37" s="8">
        <v>0.41999998688697809</v>
      </c>
      <c r="U37" s="5">
        <v>169.6799947023392</v>
      </c>
      <c r="AL37" s="5" t="str">
        <f t="shared" si="10"/>
        <v/>
      </c>
      <c r="AN37" s="5" t="str">
        <f t="shared" si="11"/>
        <v/>
      </c>
      <c r="AP37" s="5" t="str">
        <f t="shared" si="12"/>
        <v/>
      </c>
      <c r="AR37" s="2">
        <v>0.93000000715255737</v>
      </c>
      <c r="AS37" s="5">
        <f t="shared" si="13"/>
        <v>2541.6400119364262</v>
      </c>
      <c r="AT37" s="11">
        <f t="shared" si="7"/>
        <v>9.2735629989514373E-2</v>
      </c>
      <c r="AU37" s="5">
        <f t="shared" si="6"/>
        <v>92.735629989514365</v>
      </c>
    </row>
    <row r="38" spans="1:47" x14ac:dyDescent="0.25">
      <c r="A38" s="1" t="s">
        <v>111</v>
      </c>
      <c r="B38" s="1" t="s">
        <v>112</v>
      </c>
      <c r="C38" s="1" t="s">
        <v>113</v>
      </c>
      <c r="D38" s="1" t="s">
        <v>157</v>
      </c>
      <c r="E38" s="1" t="s">
        <v>84</v>
      </c>
      <c r="F38" s="1" t="s">
        <v>114</v>
      </c>
      <c r="G38" s="1" t="s">
        <v>83</v>
      </c>
      <c r="H38" s="1" t="s">
        <v>64</v>
      </c>
      <c r="I38" s="2">
        <v>5.6</v>
      </c>
      <c r="J38" s="2">
        <v>1.72</v>
      </c>
      <c r="K38" s="2">
        <f t="shared" si="8"/>
        <v>0.2799999974668026</v>
      </c>
      <c r="L38" s="2">
        <f t="shared" si="9"/>
        <v>0.97000002861022949</v>
      </c>
      <c r="Z38" s="9">
        <v>0.2799999974668026</v>
      </c>
      <c r="AA38" s="5">
        <v>77.439249321958044</v>
      </c>
      <c r="AL38" s="5" t="str">
        <f t="shared" si="10"/>
        <v/>
      </c>
      <c r="AN38" s="5" t="str">
        <f t="shared" si="11"/>
        <v/>
      </c>
      <c r="AP38" s="5" t="str">
        <f t="shared" si="12"/>
        <v/>
      </c>
      <c r="AR38" s="2">
        <v>0.97000002861022949</v>
      </c>
      <c r="AS38" s="5">
        <f t="shared" si="13"/>
        <v>77.439249321958044</v>
      </c>
      <c r="AT38" s="11">
        <f t="shared" si="7"/>
        <v>2.8254896594563372E-3</v>
      </c>
      <c r="AU38" s="5">
        <f t="shared" si="6"/>
        <v>2.8254896594563372</v>
      </c>
    </row>
    <row r="39" spans="1:47" x14ac:dyDescent="0.25">
      <c r="A39" s="1" t="s">
        <v>111</v>
      </c>
      <c r="B39" s="1" t="s">
        <v>112</v>
      </c>
      <c r="C39" s="1" t="s">
        <v>113</v>
      </c>
      <c r="D39" s="1" t="s">
        <v>157</v>
      </c>
      <c r="E39" s="1" t="s">
        <v>85</v>
      </c>
      <c r="F39" s="1" t="s">
        <v>114</v>
      </c>
      <c r="G39" s="1" t="s">
        <v>83</v>
      </c>
      <c r="H39" s="1" t="s">
        <v>64</v>
      </c>
      <c r="I39" s="2">
        <v>5.6</v>
      </c>
      <c r="J39" s="2">
        <v>3.58</v>
      </c>
      <c r="K39" s="2">
        <f t="shared" si="8"/>
        <v>1.7299999967217441</v>
      </c>
      <c r="L39" s="2">
        <f t="shared" si="9"/>
        <v>0.35999999940395361</v>
      </c>
      <c r="T39" s="8">
        <v>1.9999999552965161E-2</v>
      </c>
      <c r="U39" s="5">
        <v>12.119999729096889</v>
      </c>
      <c r="Z39" s="9">
        <v>1.7099999971687789</v>
      </c>
      <c r="AA39" s="5">
        <v>383.92587582664572</v>
      </c>
      <c r="AL39" s="5" t="str">
        <f t="shared" si="10"/>
        <v/>
      </c>
      <c r="AN39" s="5" t="str">
        <f t="shared" si="11"/>
        <v/>
      </c>
      <c r="AP39" s="5" t="str">
        <f t="shared" si="12"/>
        <v/>
      </c>
      <c r="AR39" s="2">
        <v>0.35999999940395361</v>
      </c>
      <c r="AS39" s="5">
        <f t="shared" si="13"/>
        <v>396.04587555574261</v>
      </c>
      <c r="AT39" s="11">
        <f t="shared" si="7"/>
        <v>1.4450340568265049E-2</v>
      </c>
      <c r="AU39" s="5">
        <f t="shared" si="6"/>
        <v>14.450340568265048</v>
      </c>
    </row>
    <row r="40" spans="1:47" x14ac:dyDescent="0.25">
      <c r="A40" s="1" t="s">
        <v>115</v>
      </c>
      <c r="B40" s="1" t="s">
        <v>116</v>
      </c>
      <c r="C40" s="1" t="s">
        <v>117</v>
      </c>
      <c r="D40" s="1" t="s">
        <v>162</v>
      </c>
      <c r="E40" s="1" t="s">
        <v>88</v>
      </c>
      <c r="F40" s="1" t="s">
        <v>114</v>
      </c>
      <c r="G40" s="1" t="s">
        <v>83</v>
      </c>
      <c r="H40" s="1" t="s">
        <v>64</v>
      </c>
      <c r="I40" s="2">
        <v>150.51</v>
      </c>
      <c r="J40" s="2">
        <v>38.14</v>
      </c>
      <c r="K40" s="2">
        <f t="shared" si="8"/>
        <v>38.129999503493309</v>
      </c>
      <c r="L40" s="2">
        <f t="shared" si="9"/>
        <v>0</v>
      </c>
      <c r="N40" s="4">
        <v>3.3499999046325679</v>
      </c>
      <c r="O40" s="5">
        <v>17265.062008500099</v>
      </c>
      <c r="P40" s="6">
        <v>10.550000056624411</v>
      </c>
      <c r="Q40" s="5">
        <v>47950.375322457403</v>
      </c>
      <c r="R40" s="7">
        <v>17.199999541044239</v>
      </c>
      <c r="S40" s="5">
        <v>44646.313769996174</v>
      </c>
      <c r="T40" s="8">
        <v>7.0300000011920929</v>
      </c>
      <c r="U40" s="5">
        <v>5464.1000054180622</v>
      </c>
      <c r="AL40" s="5" t="str">
        <f t="shared" si="10"/>
        <v/>
      </c>
      <c r="AN40" s="5" t="str">
        <f t="shared" si="11"/>
        <v/>
      </c>
      <c r="AP40" s="5" t="str">
        <f t="shared" si="12"/>
        <v/>
      </c>
      <c r="AS40" s="5">
        <f t="shared" si="13"/>
        <v>115325.85110637173</v>
      </c>
      <c r="AT40" s="11">
        <f t="shared" si="7"/>
        <v>4.2078403732234859</v>
      </c>
      <c r="AU40" s="5">
        <f t="shared" si="6"/>
        <v>4207.8403732234856</v>
      </c>
    </row>
    <row r="41" spans="1:47" x14ac:dyDescent="0.25">
      <c r="A41" s="1" t="s">
        <v>115</v>
      </c>
      <c r="B41" s="1" t="s">
        <v>116</v>
      </c>
      <c r="C41" s="1" t="s">
        <v>117</v>
      </c>
      <c r="D41" s="1" t="s">
        <v>162</v>
      </c>
      <c r="E41" s="1" t="s">
        <v>84</v>
      </c>
      <c r="F41" s="1" t="s">
        <v>114</v>
      </c>
      <c r="G41" s="1" t="s">
        <v>83</v>
      </c>
      <c r="H41" s="1" t="s">
        <v>64</v>
      </c>
      <c r="I41" s="2">
        <v>150.51</v>
      </c>
      <c r="J41" s="2">
        <v>35.9</v>
      </c>
      <c r="K41" s="2">
        <f t="shared" si="8"/>
        <v>34.040000448003418</v>
      </c>
      <c r="L41" s="2">
        <f t="shared" si="9"/>
        <v>0</v>
      </c>
      <c r="N41" s="4">
        <v>1.379999995231628</v>
      </c>
      <c r="O41" s="5">
        <v>7112.174975425005</v>
      </c>
      <c r="P41" s="6">
        <v>19.10000038146973</v>
      </c>
      <c r="Q41" s="5">
        <v>79050.126578807831</v>
      </c>
      <c r="R41" s="7">
        <v>12.220000037923461</v>
      </c>
      <c r="S41" s="5">
        <v>28798.8600895456</v>
      </c>
      <c r="T41" s="8">
        <v>1.3400000333786011</v>
      </c>
      <c r="U41" s="5">
        <v>947.38002359867096</v>
      </c>
      <c r="AL41" s="5" t="str">
        <f t="shared" si="10"/>
        <v/>
      </c>
      <c r="AN41" s="5" t="str">
        <f t="shared" si="11"/>
        <v/>
      </c>
      <c r="AP41" s="5" t="str">
        <f t="shared" si="12"/>
        <v/>
      </c>
      <c r="AS41" s="5">
        <f t="shared" si="13"/>
        <v>115908.54166737711</v>
      </c>
      <c r="AT41" s="11">
        <f t="shared" si="7"/>
        <v>4.2291007311065867</v>
      </c>
      <c r="AU41" s="5">
        <f t="shared" si="6"/>
        <v>4229.1007311065869</v>
      </c>
    </row>
    <row r="42" spans="1:47" x14ac:dyDescent="0.25">
      <c r="A42" s="1" t="s">
        <v>115</v>
      </c>
      <c r="B42" s="1" t="s">
        <v>116</v>
      </c>
      <c r="C42" s="1" t="s">
        <v>117</v>
      </c>
      <c r="D42" s="1" t="s">
        <v>162</v>
      </c>
      <c r="E42" s="1" t="s">
        <v>85</v>
      </c>
      <c r="F42" s="1" t="s">
        <v>114</v>
      </c>
      <c r="G42" s="1" t="s">
        <v>83</v>
      </c>
      <c r="H42" s="1" t="s">
        <v>64</v>
      </c>
      <c r="I42" s="2">
        <v>150.51</v>
      </c>
      <c r="J42" s="2">
        <v>33.06</v>
      </c>
      <c r="K42" s="2">
        <f t="shared" si="8"/>
        <v>21.660000262781978</v>
      </c>
      <c r="L42" s="2">
        <f t="shared" si="9"/>
        <v>0</v>
      </c>
      <c r="P42" s="6">
        <v>0.63999998569488525</v>
      </c>
      <c r="Q42" s="5">
        <v>2648.7999407947059</v>
      </c>
      <c r="R42" s="7">
        <v>9.0699999332427979</v>
      </c>
      <c r="S42" s="5">
        <v>16275.127394020559</v>
      </c>
      <c r="T42" s="8">
        <v>11.83000034093857</v>
      </c>
      <c r="U42" s="5">
        <v>6012.5301716923714</v>
      </c>
      <c r="Z42" s="9">
        <v>0.12000000290572641</v>
      </c>
      <c r="AA42" s="5">
        <v>23.98275047920179</v>
      </c>
      <c r="AL42" s="5" t="str">
        <f t="shared" si="10"/>
        <v/>
      </c>
      <c r="AN42" s="5" t="str">
        <f t="shared" si="11"/>
        <v/>
      </c>
      <c r="AP42" s="5" t="str">
        <f t="shared" si="12"/>
        <v/>
      </c>
      <c r="AS42" s="5">
        <f t="shared" si="13"/>
        <v>24960.440256986836</v>
      </c>
      <c r="AT42" s="11">
        <f t="shared" si="7"/>
        <v>0.91071990572093986</v>
      </c>
      <c r="AU42" s="5">
        <f t="shared" si="6"/>
        <v>910.71990572093989</v>
      </c>
    </row>
    <row r="43" spans="1:47" x14ac:dyDescent="0.25">
      <c r="A43" s="1" t="s">
        <v>115</v>
      </c>
      <c r="B43" s="1" t="s">
        <v>116</v>
      </c>
      <c r="C43" s="1" t="s">
        <v>117</v>
      </c>
      <c r="D43" s="1" t="s">
        <v>162</v>
      </c>
      <c r="E43" s="1" t="s">
        <v>118</v>
      </c>
      <c r="F43" s="1" t="s">
        <v>114</v>
      </c>
      <c r="G43" s="1" t="s">
        <v>83</v>
      </c>
      <c r="H43" s="1" t="s">
        <v>64</v>
      </c>
      <c r="I43" s="2">
        <v>150.51</v>
      </c>
      <c r="J43" s="2">
        <v>36.729999999999997</v>
      </c>
      <c r="K43" s="2">
        <f t="shared" si="8"/>
        <v>36.729999467730522</v>
      </c>
      <c r="L43" s="2">
        <f t="shared" si="9"/>
        <v>0</v>
      </c>
      <c r="P43" s="6">
        <v>4.6000001281499863</v>
      </c>
      <c r="Q43" s="5">
        <v>13882.550372499971</v>
      </c>
      <c r="R43" s="7">
        <v>31.29999935626984</v>
      </c>
      <c r="S43" s="5">
        <v>54624.216388821602</v>
      </c>
      <c r="T43" s="8">
        <v>0.82999998331069946</v>
      </c>
      <c r="U43" s="5">
        <v>419.14999157190317</v>
      </c>
      <c r="AL43" s="5" t="str">
        <f t="shared" si="10"/>
        <v/>
      </c>
      <c r="AN43" s="5" t="str">
        <f t="shared" si="11"/>
        <v/>
      </c>
      <c r="AP43" s="5" t="str">
        <f t="shared" si="12"/>
        <v/>
      </c>
      <c r="AS43" s="5">
        <f t="shared" si="13"/>
        <v>68925.916752893478</v>
      </c>
      <c r="AT43" s="11">
        <f t="shared" si="7"/>
        <v>2.5148676770376084</v>
      </c>
      <c r="AU43" s="5">
        <f t="shared" si="6"/>
        <v>2514.8676770376082</v>
      </c>
    </row>
    <row r="44" spans="1:47" x14ac:dyDescent="0.25">
      <c r="A44" s="1" t="s">
        <v>115</v>
      </c>
      <c r="B44" s="1" t="s">
        <v>116</v>
      </c>
      <c r="C44" s="1" t="s">
        <v>117</v>
      </c>
      <c r="D44" s="1" t="s">
        <v>162</v>
      </c>
      <c r="E44" s="1" t="s">
        <v>81</v>
      </c>
      <c r="F44" s="1" t="s">
        <v>114</v>
      </c>
      <c r="G44" s="1" t="s">
        <v>83</v>
      </c>
      <c r="H44" s="1" t="s">
        <v>64</v>
      </c>
      <c r="I44" s="2">
        <v>150.51</v>
      </c>
      <c r="J44" s="2">
        <v>0.06</v>
      </c>
      <c r="K44" s="2">
        <f t="shared" si="8"/>
        <v>5.9999998658895493E-2</v>
      </c>
      <c r="L44" s="2">
        <f t="shared" si="9"/>
        <v>0</v>
      </c>
      <c r="N44" s="4">
        <v>9.9999997764825821E-3</v>
      </c>
      <c r="O44" s="5">
        <v>51.537498848047107</v>
      </c>
      <c r="P44" s="6">
        <v>2.999999932944775E-2</v>
      </c>
      <c r="Q44" s="5">
        <v>124.1624972247519</v>
      </c>
      <c r="R44" s="7">
        <v>1.9999999552965161E-2</v>
      </c>
      <c r="S44" s="5">
        <v>47.144998946227133</v>
      </c>
      <c r="AL44" s="5" t="str">
        <f t="shared" si="10"/>
        <v/>
      </c>
      <c r="AN44" s="5" t="str">
        <f t="shared" si="11"/>
        <v/>
      </c>
      <c r="AP44" s="5" t="str">
        <f t="shared" si="12"/>
        <v/>
      </c>
      <c r="AS44" s="5">
        <f t="shared" si="13"/>
        <v>222.84499501902616</v>
      </c>
      <c r="AT44" s="11">
        <f t="shared" si="7"/>
        <v>8.1308410734983703E-3</v>
      </c>
      <c r="AU44" s="5">
        <f t="shared" si="6"/>
        <v>8.1308410734983703</v>
      </c>
    </row>
    <row r="45" spans="1:47" x14ac:dyDescent="0.25">
      <c r="A45" s="1" t="s">
        <v>115</v>
      </c>
      <c r="B45" s="1" t="s">
        <v>116</v>
      </c>
      <c r="C45" s="1" t="s">
        <v>117</v>
      </c>
      <c r="D45" s="1" t="s">
        <v>162</v>
      </c>
      <c r="E45" s="1" t="s">
        <v>87</v>
      </c>
      <c r="F45" s="1" t="s">
        <v>114</v>
      </c>
      <c r="G45" s="1" t="s">
        <v>83</v>
      </c>
      <c r="H45" s="1" t="s">
        <v>64</v>
      </c>
      <c r="I45" s="2">
        <v>150.51</v>
      </c>
      <c r="J45" s="2">
        <v>0.06</v>
      </c>
      <c r="K45" s="2">
        <f t="shared" si="8"/>
        <v>5.9999998658895493E-2</v>
      </c>
      <c r="L45" s="2">
        <f t="shared" si="9"/>
        <v>0</v>
      </c>
      <c r="P45" s="6">
        <v>3.9999999105930328E-2</v>
      </c>
      <c r="Q45" s="5">
        <v>183.2874959032051</v>
      </c>
      <c r="R45" s="7">
        <v>1.9999999552965161E-2</v>
      </c>
      <c r="S45" s="5">
        <v>53.879998795688152</v>
      </c>
      <c r="AL45" s="5" t="str">
        <f t="shared" si="10"/>
        <v/>
      </c>
      <c r="AN45" s="5" t="str">
        <f t="shared" si="11"/>
        <v/>
      </c>
      <c r="AP45" s="5" t="str">
        <f t="shared" si="12"/>
        <v/>
      </c>
      <c r="AS45" s="5">
        <f t="shared" si="13"/>
        <v>237.16749469889325</v>
      </c>
      <c r="AT45" s="11">
        <f t="shared" si="7"/>
        <v>8.6534194184250228E-3</v>
      </c>
      <c r="AU45" s="5">
        <f t="shared" si="6"/>
        <v>8.6534194184250239</v>
      </c>
    </row>
    <row r="46" spans="1:47" x14ac:dyDescent="0.25">
      <c r="A46" s="1" t="s">
        <v>119</v>
      </c>
      <c r="B46" s="1" t="s">
        <v>120</v>
      </c>
      <c r="C46" s="1" t="s">
        <v>68</v>
      </c>
      <c r="D46" s="1" t="s">
        <v>157</v>
      </c>
      <c r="E46" s="1" t="s">
        <v>96</v>
      </c>
      <c r="F46" s="1" t="s">
        <v>114</v>
      </c>
      <c r="G46" s="1" t="s">
        <v>83</v>
      </c>
      <c r="H46" s="1" t="s">
        <v>64</v>
      </c>
      <c r="I46" s="2">
        <v>155.51</v>
      </c>
      <c r="J46" s="2">
        <v>37.58</v>
      </c>
      <c r="K46" s="2">
        <f t="shared" si="8"/>
        <v>25.919999670237299</v>
      </c>
      <c r="L46" s="2">
        <f t="shared" si="9"/>
        <v>0</v>
      </c>
      <c r="P46" s="6">
        <v>4.6100001893937588</v>
      </c>
      <c r="Q46" s="5">
        <v>21698.875898211259</v>
      </c>
      <c r="R46" s="7">
        <v>18.429999470710751</v>
      </c>
      <c r="S46" s="5">
        <v>31657.86661362648</v>
      </c>
      <c r="T46" s="8">
        <v>2.8800000101327901</v>
      </c>
      <c r="U46" s="5">
        <v>1496.8200052976611</v>
      </c>
      <c r="AL46" s="5" t="str">
        <f t="shared" si="10"/>
        <v/>
      </c>
      <c r="AN46" s="5" t="str">
        <f t="shared" si="11"/>
        <v/>
      </c>
      <c r="AP46" s="5" t="str">
        <f t="shared" si="12"/>
        <v/>
      </c>
      <c r="AS46" s="5">
        <f t="shared" si="13"/>
        <v>54853.562517135404</v>
      </c>
      <c r="AT46" s="11">
        <f t="shared" si="7"/>
        <v>2.0014162718976749</v>
      </c>
      <c r="AU46" s="5">
        <f t="shared" si="6"/>
        <v>2001.4162718976747</v>
      </c>
    </row>
    <row r="47" spans="1:47" x14ac:dyDescent="0.25">
      <c r="A47" s="1" t="s">
        <v>119</v>
      </c>
      <c r="B47" s="1" t="s">
        <v>120</v>
      </c>
      <c r="C47" s="1" t="s">
        <v>68</v>
      </c>
      <c r="D47" s="1" t="s">
        <v>157</v>
      </c>
      <c r="E47" s="1" t="s">
        <v>97</v>
      </c>
      <c r="F47" s="1" t="s">
        <v>114</v>
      </c>
      <c r="G47" s="1" t="s">
        <v>83</v>
      </c>
      <c r="H47" s="1" t="s">
        <v>64</v>
      </c>
      <c r="I47" s="2">
        <v>155.51</v>
      </c>
      <c r="J47" s="2">
        <v>36.020000000000003</v>
      </c>
      <c r="K47" s="2">
        <f t="shared" si="8"/>
        <v>6.6599998474121094</v>
      </c>
      <c r="L47" s="2">
        <f t="shared" si="9"/>
        <v>0</v>
      </c>
      <c r="P47" s="6">
        <v>3.2899999618530269</v>
      </c>
      <c r="Q47" s="5">
        <v>15561.699819564819</v>
      </c>
      <c r="R47" s="7">
        <v>2.369999885559082</v>
      </c>
      <c r="S47" s="5">
        <v>6384.779691696167</v>
      </c>
      <c r="T47" s="8">
        <v>1</v>
      </c>
      <c r="U47" s="5">
        <v>808</v>
      </c>
      <c r="AL47" s="5" t="str">
        <f t="shared" si="10"/>
        <v/>
      </c>
      <c r="AN47" s="5" t="str">
        <f t="shared" si="11"/>
        <v/>
      </c>
      <c r="AP47" s="5" t="str">
        <f t="shared" si="12"/>
        <v/>
      </c>
      <c r="AS47" s="5">
        <f t="shared" si="13"/>
        <v>22754.479511260986</v>
      </c>
      <c r="AT47" s="11">
        <f t="shared" si="7"/>
        <v>0.83023204806750017</v>
      </c>
      <c r="AU47" s="5">
        <f t="shared" si="6"/>
        <v>830.23204806750016</v>
      </c>
    </row>
    <row r="48" spans="1:47" x14ac:dyDescent="0.25">
      <c r="A48" s="1" t="s">
        <v>119</v>
      </c>
      <c r="B48" s="1" t="s">
        <v>120</v>
      </c>
      <c r="C48" s="1" t="s">
        <v>68</v>
      </c>
      <c r="D48" s="1" t="s">
        <v>157</v>
      </c>
      <c r="E48" s="1" t="s">
        <v>81</v>
      </c>
      <c r="F48" s="1" t="s">
        <v>114</v>
      </c>
      <c r="G48" s="1" t="s">
        <v>83</v>
      </c>
      <c r="H48" s="1" t="s">
        <v>64</v>
      </c>
      <c r="I48" s="2">
        <v>155.51</v>
      </c>
      <c r="J48" s="2">
        <v>37.869999999999997</v>
      </c>
      <c r="K48" s="2">
        <f t="shared" si="8"/>
        <v>36.849999755620956</v>
      </c>
      <c r="L48" s="2">
        <f t="shared" si="9"/>
        <v>0</v>
      </c>
      <c r="N48" s="4">
        <v>1.459999948740005</v>
      </c>
      <c r="O48" s="5">
        <v>8488.9621936902404</v>
      </c>
      <c r="P48" s="6">
        <v>24.139999687671661</v>
      </c>
      <c r="Q48" s="5">
        <v>111113.61098885541</v>
      </c>
      <c r="R48" s="7">
        <v>11.25000011920929</v>
      </c>
      <c r="S48" s="5">
        <v>29095.200353264809</v>
      </c>
      <c r="AL48" s="5" t="str">
        <f t="shared" si="10"/>
        <v/>
      </c>
      <c r="AN48" s="5" t="str">
        <f t="shared" si="11"/>
        <v/>
      </c>
      <c r="AP48" s="5" t="str">
        <f t="shared" si="12"/>
        <v/>
      </c>
      <c r="AS48" s="5">
        <f t="shared" si="13"/>
        <v>148697.77353581047</v>
      </c>
      <c r="AT48" s="11">
        <f t="shared" si="7"/>
        <v>5.4254660935934469</v>
      </c>
      <c r="AU48" s="5">
        <f t="shared" si="6"/>
        <v>5425.4660935934471</v>
      </c>
    </row>
    <row r="49" spans="1:47" x14ac:dyDescent="0.25">
      <c r="A49" s="1" t="s">
        <v>119</v>
      </c>
      <c r="B49" s="1" t="s">
        <v>120</v>
      </c>
      <c r="C49" s="1" t="s">
        <v>68</v>
      </c>
      <c r="D49" s="1" t="s">
        <v>157</v>
      </c>
      <c r="E49" s="1" t="s">
        <v>87</v>
      </c>
      <c r="F49" s="1" t="s">
        <v>114</v>
      </c>
      <c r="G49" s="1" t="s">
        <v>83</v>
      </c>
      <c r="H49" s="1" t="s">
        <v>64</v>
      </c>
      <c r="I49" s="2">
        <v>155.51</v>
      </c>
      <c r="J49" s="2">
        <v>38.39</v>
      </c>
      <c r="K49" s="2">
        <f t="shared" si="8"/>
        <v>38.380001209676266</v>
      </c>
      <c r="L49" s="2">
        <f t="shared" si="9"/>
        <v>0</v>
      </c>
      <c r="N49" s="4">
        <v>8.8200004193931818</v>
      </c>
      <c r="O49" s="5">
        <v>51942.439970390413</v>
      </c>
      <c r="P49" s="6">
        <v>17.590000912547112</v>
      </c>
      <c r="Q49" s="5">
        <v>82887.341815643013</v>
      </c>
      <c r="R49" s="7">
        <v>11.44999986886978</v>
      </c>
      <c r="S49" s="5">
        <v>24744.38968527317</v>
      </c>
      <c r="T49" s="8">
        <v>0.52000000886619091</v>
      </c>
      <c r="U49" s="5">
        <v>271.69000427424908</v>
      </c>
      <c r="AL49" s="5" t="str">
        <f t="shared" si="10"/>
        <v/>
      </c>
      <c r="AN49" s="5" t="str">
        <f t="shared" si="11"/>
        <v/>
      </c>
      <c r="AP49" s="5" t="str">
        <f t="shared" si="12"/>
        <v/>
      </c>
      <c r="AS49" s="5">
        <f t="shared" si="13"/>
        <v>159845.86147558084</v>
      </c>
      <c r="AT49" s="11">
        <f t="shared" si="7"/>
        <v>5.8322211625323641</v>
      </c>
      <c r="AU49" s="5">
        <f t="shared" si="6"/>
        <v>5832.2211625323635</v>
      </c>
    </row>
    <row r="50" spans="1:47" x14ac:dyDescent="0.25">
      <c r="A50" s="1" t="s">
        <v>121</v>
      </c>
      <c r="B50" s="1" t="s">
        <v>122</v>
      </c>
      <c r="C50" s="1" t="s">
        <v>123</v>
      </c>
      <c r="D50" s="1" t="s">
        <v>157</v>
      </c>
      <c r="E50" s="1" t="s">
        <v>95</v>
      </c>
      <c r="F50" s="1" t="s">
        <v>114</v>
      </c>
      <c r="G50" s="1" t="s">
        <v>83</v>
      </c>
      <c r="H50" s="1" t="s">
        <v>64</v>
      </c>
      <c r="I50" s="2">
        <v>80</v>
      </c>
      <c r="J50" s="2">
        <v>0.06</v>
      </c>
      <c r="K50" s="2">
        <f t="shared" si="8"/>
        <v>4.999999888241291E-2</v>
      </c>
      <c r="L50" s="2">
        <f t="shared" si="9"/>
        <v>0</v>
      </c>
      <c r="R50" s="7">
        <v>3.9999999105930328E-2</v>
      </c>
      <c r="S50" s="5">
        <v>67.34999849461019</v>
      </c>
      <c r="T50" s="8">
        <v>9.9999997764825821E-3</v>
      </c>
      <c r="U50" s="5">
        <v>5.049999887123704</v>
      </c>
      <c r="AL50" s="5" t="str">
        <f t="shared" si="10"/>
        <v/>
      </c>
      <c r="AN50" s="5" t="str">
        <f t="shared" si="11"/>
        <v/>
      </c>
      <c r="AP50" s="5" t="str">
        <f t="shared" si="12"/>
        <v/>
      </c>
      <c r="AS50" s="5">
        <f t="shared" si="13"/>
        <v>72.399998381733894</v>
      </c>
      <c r="AT50" s="11">
        <f t="shared" si="7"/>
        <v>2.64162486805305E-3</v>
      </c>
      <c r="AU50" s="5">
        <f t="shared" si="6"/>
        <v>2.6416248680530501</v>
      </c>
    </row>
    <row r="51" spans="1:47" x14ac:dyDescent="0.25">
      <c r="A51" s="1" t="s">
        <v>121</v>
      </c>
      <c r="B51" s="1" t="s">
        <v>122</v>
      </c>
      <c r="C51" s="1" t="s">
        <v>123</v>
      </c>
      <c r="D51" s="1" t="s">
        <v>157</v>
      </c>
      <c r="E51" s="1" t="s">
        <v>87</v>
      </c>
      <c r="F51" s="1" t="s">
        <v>114</v>
      </c>
      <c r="G51" s="1" t="s">
        <v>83</v>
      </c>
      <c r="H51" s="1" t="s">
        <v>64</v>
      </c>
      <c r="I51" s="2">
        <v>80</v>
      </c>
      <c r="J51" s="2">
        <v>0.08</v>
      </c>
      <c r="K51" s="2">
        <f t="shared" si="8"/>
        <v>7.9999998211860657E-2</v>
      </c>
      <c r="L51" s="2">
        <f t="shared" si="9"/>
        <v>0</v>
      </c>
      <c r="R51" s="7">
        <v>5.9999998658895493E-2</v>
      </c>
      <c r="S51" s="5">
        <v>131.3324970644899</v>
      </c>
      <c r="T51" s="8">
        <v>1.9999999552965161E-2</v>
      </c>
      <c r="U51" s="5">
        <v>10.09999977424741</v>
      </c>
      <c r="AL51" s="5" t="str">
        <f t="shared" si="10"/>
        <v/>
      </c>
      <c r="AN51" s="5" t="str">
        <f t="shared" si="11"/>
        <v/>
      </c>
      <c r="AP51" s="5" t="str">
        <f t="shared" si="12"/>
        <v/>
      </c>
      <c r="AS51" s="5">
        <f t="shared" si="13"/>
        <v>141.43249683873731</v>
      </c>
      <c r="AT51" s="11">
        <f t="shared" si="7"/>
        <v>5.1603813418634398E-3</v>
      </c>
      <c r="AU51" s="5">
        <f t="shared" si="6"/>
        <v>5.1603813418634399</v>
      </c>
    </row>
    <row r="52" spans="1:47" x14ac:dyDescent="0.25">
      <c r="A52" s="1" t="s">
        <v>121</v>
      </c>
      <c r="B52" s="1" t="s">
        <v>122</v>
      </c>
      <c r="C52" s="1" t="s">
        <v>123</v>
      </c>
      <c r="D52" s="1" t="s">
        <v>157</v>
      </c>
      <c r="E52" s="1" t="s">
        <v>98</v>
      </c>
      <c r="F52" s="1" t="s">
        <v>114</v>
      </c>
      <c r="G52" s="1" t="s">
        <v>83</v>
      </c>
      <c r="H52" s="1" t="s">
        <v>64</v>
      </c>
      <c r="I52" s="2">
        <v>80</v>
      </c>
      <c r="J52" s="2">
        <v>39.67</v>
      </c>
      <c r="K52" s="2">
        <f t="shared" si="8"/>
        <v>37.489999368786812</v>
      </c>
      <c r="L52" s="2">
        <f t="shared" si="9"/>
        <v>0</v>
      </c>
      <c r="R52" s="7">
        <v>30.049999311566349</v>
      </c>
      <c r="S52" s="5">
        <v>50677.506339043379</v>
      </c>
      <c r="T52" s="8">
        <v>7.440000057220459</v>
      </c>
      <c r="U52" s="5">
        <v>3757.2000288963318</v>
      </c>
      <c r="AL52" s="5" t="str">
        <f t="shared" si="10"/>
        <v/>
      </c>
      <c r="AN52" s="5" t="str">
        <f t="shared" si="11"/>
        <v/>
      </c>
      <c r="AP52" s="5" t="str">
        <f t="shared" si="12"/>
        <v/>
      </c>
      <c r="AS52" s="5">
        <f t="shared" si="13"/>
        <v>54434.706367939711</v>
      </c>
      <c r="AT52" s="11">
        <f t="shared" si="7"/>
        <v>1.9861336635470725</v>
      </c>
      <c r="AU52" s="5">
        <f t="shared" si="6"/>
        <v>1986.1336635470725</v>
      </c>
    </row>
    <row r="53" spans="1:47" x14ac:dyDescent="0.25">
      <c r="A53" s="1" t="s">
        <v>121</v>
      </c>
      <c r="B53" s="1" t="s">
        <v>122</v>
      </c>
      <c r="C53" s="1" t="s">
        <v>123</v>
      </c>
      <c r="D53" s="1" t="s">
        <v>157</v>
      </c>
      <c r="E53" s="1" t="s">
        <v>65</v>
      </c>
      <c r="F53" s="1" t="s">
        <v>114</v>
      </c>
      <c r="G53" s="1" t="s">
        <v>83</v>
      </c>
      <c r="H53" s="1" t="s">
        <v>64</v>
      </c>
      <c r="I53" s="2">
        <v>80</v>
      </c>
      <c r="J53" s="2">
        <v>38.520000000000003</v>
      </c>
      <c r="K53" s="2">
        <f t="shared" si="8"/>
        <v>6.8299999237060547</v>
      </c>
      <c r="L53" s="2">
        <f t="shared" si="9"/>
        <v>0</v>
      </c>
      <c r="R53" s="7">
        <v>3.4600000381469731</v>
      </c>
      <c r="S53" s="5">
        <v>5825.7750642299652</v>
      </c>
      <c r="T53" s="8">
        <v>3.369999885559082</v>
      </c>
      <c r="U53" s="5">
        <v>1701.849942207336</v>
      </c>
      <c r="AL53" s="5" t="str">
        <f t="shared" si="10"/>
        <v/>
      </c>
      <c r="AN53" s="5" t="str">
        <f t="shared" si="11"/>
        <v/>
      </c>
      <c r="AP53" s="5" t="str">
        <f t="shared" si="12"/>
        <v/>
      </c>
      <c r="AS53" s="5">
        <f t="shared" si="13"/>
        <v>7527.6250064373016</v>
      </c>
      <c r="AT53" s="11">
        <f t="shared" si="7"/>
        <v>0.27465693175208261</v>
      </c>
      <c r="AU53" s="5">
        <f t="shared" si="6"/>
        <v>274.65693175208258</v>
      </c>
    </row>
    <row r="54" spans="1:47" x14ac:dyDescent="0.25">
      <c r="A54" s="1" t="s">
        <v>124</v>
      </c>
      <c r="B54" s="1" t="s">
        <v>125</v>
      </c>
      <c r="C54" s="1" t="s">
        <v>126</v>
      </c>
      <c r="D54" s="1" t="s">
        <v>156</v>
      </c>
      <c r="E54" s="1" t="s">
        <v>95</v>
      </c>
      <c r="F54" s="1" t="s">
        <v>114</v>
      </c>
      <c r="G54" s="1" t="s">
        <v>83</v>
      </c>
      <c r="H54" s="1" t="s">
        <v>64</v>
      </c>
      <c r="I54" s="2">
        <v>80</v>
      </c>
      <c r="J54" s="2">
        <v>38.82</v>
      </c>
      <c r="K54" s="2">
        <f t="shared" si="8"/>
        <v>12.120000064373022</v>
      </c>
      <c r="L54" s="2">
        <f t="shared" si="9"/>
        <v>0</v>
      </c>
      <c r="R54" s="7">
        <v>11.670000076293951</v>
      </c>
      <c r="S54" s="5">
        <v>19649.36262845993</v>
      </c>
      <c r="T54" s="8">
        <v>0.44999998807907099</v>
      </c>
      <c r="U54" s="5">
        <v>227.24999397993091</v>
      </c>
      <c r="AL54" s="5" t="str">
        <f t="shared" si="10"/>
        <v/>
      </c>
      <c r="AN54" s="5" t="str">
        <f t="shared" si="11"/>
        <v/>
      </c>
      <c r="AP54" s="5" t="str">
        <f t="shared" si="12"/>
        <v/>
      </c>
      <c r="AS54" s="5">
        <f t="shared" si="13"/>
        <v>19876.612622439861</v>
      </c>
      <c r="AT54" s="11">
        <f t="shared" si="7"/>
        <v>0.72522866532744823</v>
      </c>
      <c r="AU54" s="5">
        <f t="shared" si="6"/>
        <v>725.2286653274482</v>
      </c>
    </row>
    <row r="55" spans="1:47" x14ac:dyDescent="0.25">
      <c r="A55" s="1" t="s">
        <v>124</v>
      </c>
      <c r="B55" s="1" t="s">
        <v>125</v>
      </c>
      <c r="C55" s="1" t="s">
        <v>126</v>
      </c>
      <c r="D55" s="1" t="s">
        <v>156</v>
      </c>
      <c r="E55" s="1" t="s">
        <v>96</v>
      </c>
      <c r="F55" s="1" t="s">
        <v>114</v>
      </c>
      <c r="G55" s="1" t="s">
        <v>83</v>
      </c>
      <c r="H55" s="1" t="s">
        <v>64</v>
      </c>
      <c r="I55" s="2">
        <v>80</v>
      </c>
      <c r="J55" s="2">
        <v>0.08</v>
      </c>
      <c r="K55" s="2">
        <f t="shared" si="8"/>
        <v>7.0000000298023224E-2</v>
      </c>
      <c r="L55" s="2">
        <f t="shared" si="9"/>
        <v>0</v>
      </c>
      <c r="R55" s="7">
        <v>7.0000000298023224E-2</v>
      </c>
      <c r="S55" s="5">
        <v>117.8625005017966</v>
      </c>
      <c r="AL55" s="5" t="str">
        <f t="shared" si="10"/>
        <v/>
      </c>
      <c r="AN55" s="5" t="str">
        <f t="shared" si="11"/>
        <v/>
      </c>
      <c r="AP55" s="5" t="str">
        <f t="shared" si="12"/>
        <v/>
      </c>
      <c r="AS55" s="5">
        <f t="shared" si="13"/>
        <v>117.8625005017966</v>
      </c>
      <c r="AT55" s="11">
        <f t="shared" si="7"/>
        <v>4.3003939129232418E-3</v>
      </c>
      <c r="AU55" s="5">
        <f t="shared" si="6"/>
        <v>4.3003939129232416</v>
      </c>
    </row>
    <row r="56" spans="1:47" x14ac:dyDescent="0.25">
      <c r="A56" s="1" t="s">
        <v>127</v>
      </c>
      <c r="B56" s="1" t="s">
        <v>128</v>
      </c>
      <c r="C56" s="1" t="s">
        <v>129</v>
      </c>
      <c r="D56" s="1" t="s">
        <v>157</v>
      </c>
      <c r="E56" s="1" t="s">
        <v>105</v>
      </c>
      <c r="F56" s="1" t="s">
        <v>114</v>
      </c>
      <c r="G56" s="1" t="s">
        <v>83</v>
      </c>
      <c r="H56" s="1" t="s">
        <v>64</v>
      </c>
      <c r="I56" s="2">
        <v>80</v>
      </c>
      <c r="J56" s="2">
        <v>39.659999999999997</v>
      </c>
      <c r="K56" s="2">
        <f t="shared" si="8"/>
        <v>39.660000696778297</v>
      </c>
      <c r="L56" s="2">
        <f t="shared" si="9"/>
        <v>0</v>
      </c>
      <c r="N56" s="4">
        <v>3.6400001049041748</v>
      </c>
      <c r="O56" s="5">
        <v>13399.75038617849</v>
      </c>
      <c r="P56" s="6">
        <v>19.140000283718109</v>
      </c>
      <c r="Q56" s="5">
        <v>65285.825961381197</v>
      </c>
      <c r="R56" s="7">
        <v>15.030000284314159</v>
      </c>
      <c r="S56" s="5">
        <v>26892.855421308432</v>
      </c>
      <c r="T56" s="8">
        <v>1.8500000238418579</v>
      </c>
      <c r="U56" s="5">
        <v>1037.2700131237509</v>
      </c>
      <c r="AL56" s="5" t="str">
        <f t="shared" si="10"/>
        <v/>
      </c>
      <c r="AN56" s="5" t="str">
        <f t="shared" si="11"/>
        <v/>
      </c>
      <c r="AP56" s="5" t="str">
        <f t="shared" si="12"/>
        <v/>
      </c>
      <c r="AS56" s="5">
        <f t="shared" si="13"/>
        <v>106615.70178199187</v>
      </c>
      <c r="AT56" s="11">
        <f t="shared" si="7"/>
        <v>3.8900372299358144</v>
      </c>
      <c r="AU56" s="5">
        <f t="shared" si="6"/>
        <v>3890.0372299358146</v>
      </c>
    </row>
    <row r="57" spans="1:47" x14ac:dyDescent="0.25">
      <c r="A57" s="1" t="s">
        <v>127</v>
      </c>
      <c r="B57" s="1" t="s">
        <v>128</v>
      </c>
      <c r="C57" s="1" t="s">
        <v>129</v>
      </c>
      <c r="D57" s="1" t="s">
        <v>157</v>
      </c>
      <c r="E57" s="1" t="s">
        <v>88</v>
      </c>
      <c r="F57" s="1" t="s">
        <v>114</v>
      </c>
      <c r="G57" s="1" t="s">
        <v>83</v>
      </c>
      <c r="H57" s="1" t="s">
        <v>64</v>
      </c>
      <c r="I57" s="2">
        <v>80</v>
      </c>
      <c r="J57" s="2">
        <v>0.09</v>
      </c>
      <c r="K57" s="2">
        <f t="shared" si="8"/>
        <v>8.9999997988343239E-2</v>
      </c>
      <c r="L57" s="2">
        <f t="shared" si="9"/>
        <v>0</v>
      </c>
      <c r="P57" s="6">
        <v>6.9999998435378075E-2</v>
      </c>
      <c r="Q57" s="5">
        <v>325.18749273149302</v>
      </c>
      <c r="R57" s="7">
        <v>1.9999999552965161E-2</v>
      </c>
      <c r="S57" s="5">
        <v>53.879998795688152</v>
      </c>
      <c r="AL57" s="5" t="str">
        <f t="shared" si="10"/>
        <v/>
      </c>
      <c r="AN57" s="5" t="str">
        <f t="shared" si="11"/>
        <v/>
      </c>
      <c r="AP57" s="5" t="str">
        <f t="shared" si="12"/>
        <v/>
      </c>
      <c r="AS57" s="5">
        <f t="shared" si="13"/>
        <v>379.06749152718118</v>
      </c>
      <c r="AT57" s="11">
        <f t="shared" si="7"/>
        <v>1.3830858213683697E-2</v>
      </c>
      <c r="AU57" s="5">
        <f t="shared" si="6"/>
        <v>13.830858213683696</v>
      </c>
    </row>
    <row r="58" spans="1:47" x14ac:dyDescent="0.25">
      <c r="A58" s="1" t="s">
        <v>127</v>
      </c>
      <c r="B58" s="1" t="s">
        <v>128</v>
      </c>
      <c r="C58" s="1" t="s">
        <v>129</v>
      </c>
      <c r="D58" s="1" t="s">
        <v>157</v>
      </c>
      <c r="E58" s="1" t="s">
        <v>118</v>
      </c>
      <c r="F58" s="1" t="s">
        <v>114</v>
      </c>
      <c r="G58" s="1" t="s">
        <v>83</v>
      </c>
      <c r="H58" s="1" t="s">
        <v>64</v>
      </c>
      <c r="I58" s="2">
        <v>80</v>
      </c>
      <c r="J58" s="2">
        <v>0.08</v>
      </c>
      <c r="K58" s="2">
        <f t="shared" si="8"/>
        <v>7.9999998211860657E-2</v>
      </c>
      <c r="L58" s="2">
        <f t="shared" si="9"/>
        <v>0</v>
      </c>
      <c r="P58" s="6">
        <v>3.9999999105930328E-2</v>
      </c>
      <c r="Q58" s="5">
        <v>130.07499709259719</v>
      </c>
      <c r="R58" s="7">
        <v>3.9999999105930328E-2</v>
      </c>
      <c r="S58" s="5">
        <v>74.084998344071209</v>
      </c>
      <c r="AL58" s="5" t="str">
        <f t="shared" si="10"/>
        <v/>
      </c>
      <c r="AN58" s="5" t="str">
        <f t="shared" si="11"/>
        <v/>
      </c>
      <c r="AP58" s="5" t="str">
        <f t="shared" si="12"/>
        <v/>
      </c>
      <c r="AS58" s="5">
        <f t="shared" si="13"/>
        <v>204.1599954366684</v>
      </c>
      <c r="AT58" s="11">
        <f t="shared" si="7"/>
        <v>7.4490902356589865E-3</v>
      </c>
      <c r="AU58" s="5">
        <f t="shared" si="6"/>
        <v>7.4490902356589865</v>
      </c>
    </row>
    <row r="59" spans="1:47" x14ac:dyDescent="0.25">
      <c r="A59" s="1" t="s">
        <v>127</v>
      </c>
      <c r="B59" s="1" t="s">
        <v>128</v>
      </c>
      <c r="C59" s="1" t="s">
        <v>129</v>
      </c>
      <c r="D59" s="1" t="s">
        <v>157</v>
      </c>
      <c r="E59" s="1" t="s">
        <v>106</v>
      </c>
      <c r="F59" s="1" t="s">
        <v>114</v>
      </c>
      <c r="G59" s="1" t="s">
        <v>83</v>
      </c>
      <c r="H59" s="1" t="s">
        <v>64</v>
      </c>
      <c r="I59" s="2">
        <v>80</v>
      </c>
      <c r="J59" s="2">
        <v>38.15</v>
      </c>
      <c r="K59" s="2">
        <f t="shared" si="8"/>
        <v>38.160001525655389</v>
      </c>
      <c r="L59" s="2">
        <f t="shared" si="9"/>
        <v>0</v>
      </c>
      <c r="N59" s="4">
        <v>3.2300000190734859</v>
      </c>
      <c r="O59" s="5">
        <v>11890.43757021427</v>
      </c>
      <c r="P59" s="6">
        <v>33.42000150680542</v>
      </c>
      <c r="Q59" s="5">
        <v>99412.779431939125</v>
      </c>
      <c r="R59" s="7">
        <v>1.509999999776483</v>
      </c>
      <c r="S59" s="5">
        <v>2549.197499473114</v>
      </c>
      <c r="AL59" s="5" t="str">
        <f t="shared" si="10"/>
        <v/>
      </c>
      <c r="AN59" s="5" t="str">
        <f t="shared" si="11"/>
        <v/>
      </c>
      <c r="AP59" s="5" t="str">
        <f t="shared" si="12"/>
        <v/>
      </c>
      <c r="AS59" s="5">
        <f t="shared" si="13"/>
        <v>113852.41450162651</v>
      </c>
      <c r="AT59" s="11">
        <f t="shared" si="7"/>
        <v>4.1540797811849002</v>
      </c>
      <c r="AU59" s="5">
        <f t="shared" si="6"/>
        <v>4154.0797811849006</v>
      </c>
    </row>
    <row r="60" spans="1:47" x14ac:dyDescent="0.25">
      <c r="A60" s="1" t="s">
        <v>127</v>
      </c>
      <c r="B60" s="1" t="s">
        <v>128</v>
      </c>
      <c r="C60" s="1" t="s">
        <v>129</v>
      </c>
      <c r="D60" s="1" t="s">
        <v>157</v>
      </c>
      <c r="E60" s="1" t="s">
        <v>98</v>
      </c>
      <c r="F60" s="1" t="s">
        <v>114</v>
      </c>
      <c r="G60" s="1" t="s">
        <v>83</v>
      </c>
      <c r="H60" s="1" t="s">
        <v>64</v>
      </c>
      <c r="I60" s="2">
        <v>80</v>
      </c>
      <c r="J60" s="2">
        <v>0.06</v>
      </c>
      <c r="K60" s="2">
        <f t="shared" si="8"/>
        <v>6.0000000521540642E-2</v>
      </c>
      <c r="L60" s="2">
        <f t="shared" si="9"/>
        <v>0</v>
      </c>
      <c r="R60" s="7">
        <v>5.000000074505806E-2</v>
      </c>
      <c r="S60" s="5">
        <v>84.187501254491508</v>
      </c>
      <c r="T60" s="8">
        <v>9.9999997764825821E-3</v>
      </c>
      <c r="U60" s="5">
        <v>5.049999887123704</v>
      </c>
      <c r="AL60" s="5" t="str">
        <f t="shared" si="10"/>
        <v/>
      </c>
      <c r="AN60" s="5" t="str">
        <f t="shared" si="11"/>
        <v/>
      </c>
      <c r="AP60" s="5" t="str">
        <f t="shared" si="12"/>
        <v/>
      </c>
      <c r="AS60" s="5">
        <f t="shared" si="13"/>
        <v>89.237501141615212</v>
      </c>
      <c r="AT60" s="11">
        <f t="shared" si="7"/>
        <v>3.2559669536964659E-3</v>
      </c>
      <c r="AU60" s="5">
        <f t="shared" si="6"/>
        <v>3.2559669536964657</v>
      </c>
    </row>
    <row r="61" spans="1:47" x14ac:dyDescent="0.25">
      <c r="A61" s="1" t="s">
        <v>130</v>
      </c>
      <c r="B61" s="1" t="s">
        <v>131</v>
      </c>
      <c r="C61" s="1" t="s">
        <v>132</v>
      </c>
      <c r="D61" s="1" t="s">
        <v>157</v>
      </c>
      <c r="E61" s="1" t="s">
        <v>69</v>
      </c>
      <c r="F61" s="1" t="s">
        <v>114</v>
      </c>
      <c r="G61" s="1" t="s">
        <v>83</v>
      </c>
      <c r="H61" s="1" t="s">
        <v>64</v>
      </c>
      <c r="I61" s="2">
        <v>70</v>
      </c>
      <c r="J61" s="2">
        <v>38.31</v>
      </c>
      <c r="K61" s="2">
        <f t="shared" si="8"/>
        <v>38.290000557899482</v>
      </c>
      <c r="L61" s="2">
        <f t="shared" si="9"/>
        <v>0</v>
      </c>
      <c r="N61" s="4">
        <v>2.839999914169312</v>
      </c>
      <c r="O61" s="5">
        <v>10454.74968403578</v>
      </c>
      <c r="P61" s="6">
        <v>24.280000686645511</v>
      </c>
      <c r="Q61" s="5">
        <v>71777.752029895782</v>
      </c>
      <c r="R61" s="7">
        <v>11.039999961853029</v>
      </c>
      <c r="S61" s="5">
        <v>18588.599935770031</v>
      </c>
      <c r="T61" s="8">
        <v>0.12999999523162839</v>
      </c>
      <c r="U61" s="5">
        <v>65.649997591972351</v>
      </c>
      <c r="AL61" s="5" t="str">
        <f t="shared" si="10"/>
        <v/>
      </c>
      <c r="AN61" s="5" t="str">
        <f t="shared" si="11"/>
        <v/>
      </c>
      <c r="AP61" s="5" t="str">
        <f t="shared" si="12"/>
        <v/>
      </c>
      <c r="AS61" s="5">
        <f t="shared" si="13"/>
        <v>100886.75164729357</v>
      </c>
      <c r="AT61" s="11">
        <f t="shared" si="7"/>
        <v>3.6810077067048712</v>
      </c>
      <c r="AU61" s="5">
        <f t="shared" si="6"/>
        <v>3681.007706704871</v>
      </c>
    </row>
    <row r="62" spans="1:47" x14ac:dyDescent="0.25">
      <c r="A62" s="1" t="s">
        <v>130</v>
      </c>
      <c r="B62" s="1" t="s">
        <v>131</v>
      </c>
      <c r="C62" s="1" t="s">
        <v>132</v>
      </c>
      <c r="D62" s="1" t="s">
        <v>157</v>
      </c>
      <c r="E62" s="1" t="s">
        <v>105</v>
      </c>
      <c r="F62" s="1" t="s">
        <v>114</v>
      </c>
      <c r="G62" s="1" t="s">
        <v>83</v>
      </c>
      <c r="H62" s="1" t="s">
        <v>64</v>
      </c>
      <c r="I62" s="2">
        <v>70</v>
      </c>
      <c r="J62" s="2">
        <v>0.09</v>
      </c>
      <c r="K62" s="2">
        <f t="shared" si="8"/>
        <v>7.9999998211860657E-2</v>
      </c>
      <c r="L62" s="2">
        <f t="shared" si="9"/>
        <v>0</v>
      </c>
      <c r="N62" s="4">
        <v>1.9999999552965161E-2</v>
      </c>
      <c r="O62" s="5">
        <v>73.624998354353011</v>
      </c>
      <c r="P62" s="6">
        <v>3.9999999105930328E-2</v>
      </c>
      <c r="Q62" s="5">
        <v>118.2499973569065</v>
      </c>
      <c r="R62" s="7">
        <v>1.9999999552965161E-2</v>
      </c>
      <c r="S62" s="5">
        <v>33.674999247305102</v>
      </c>
      <c r="AL62" s="5" t="str">
        <f t="shared" si="10"/>
        <v/>
      </c>
      <c r="AN62" s="5" t="str">
        <f t="shared" si="11"/>
        <v/>
      </c>
      <c r="AP62" s="5" t="str">
        <f t="shared" si="12"/>
        <v/>
      </c>
      <c r="AS62" s="5">
        <f t="shared" si="13"/>
        <v>225.54999495856461</v>
      </c>
      <c r="AT62" s="11">
        <f t="shared" si="7"/>
        <v>8.2295371407370907E-3</v>
      </c>
      <c r="AU62" s="5">
        <f t="shared" si="6"/>
        <v>8.2295371407370901</v>
      </c>
    </row>
    <row r="63" spans="1:47" x14ac:dyDescent="0.25">
      <c r="A63" s="1" t="s">
        <v>130</v>
      </c>
      <c r="B63" s="1" t="s">
        <v>131</v>
      </c>
      <c r="C63" s="1" t="s">
        <v>132</v>
      </c>
      <c r="D63" s="1" t="s">
        <v>157</v>
      </c>
      <c r="E63" s="1" t="s">
        <v>106</v>
      </c>
      <c r="F63" s="1" t="s">
        <v>114</v>
      </c>
      <c r="G63" s="1" t="s">
        <v>83</v>
      </c>
      <c r="H63" s="1" t="s">
        <v>64</v>
      </c>
      <c r="I63" s="2">
        <v>70</v>
      </c>
      <c r="J63" s="2">
        <v>0.08</v>
      </c>
      <c r="K63" s="2">
        <f t="shared" si="8"/>
        <v>7.9999998211860657E-2</v>
      </c>
      <c r="L63" s="2">
        <f t="shared" si="9"/>
        <v>0</v>
      </c>
      <c r="N63" s="4">
        <v>3.9999999105930328E-2</v>
      </c>
      <c r="O63" s="5">
        <v>147.24999670870599</v>
      </c>
      <c r="P63" s="6">
        <v>3.9999999105930328E-2</v>
      </c>
      <c r="Q63" s="5">
        <v>118.2499973569065</v>
      </c>
      <c r="AL63" s="5" t="str">
        <f t="shared" si="10"/>
        <v/>
      </c>
      <c r="AN63" s="5" t="str">
        <f t="shared" si="11"/>
        <v/>
      </c>
      <c r="AP63" s="5" t="str">
        <f t="shared" si="12"/>
        <v/>
      </c>
      <c r="AS63" s="5">
        <f t="shared" si="13"/>
        <v>265.4999940656125</v>
      </c>
      <c r="AT63" s="11">
        <f t="shared" si="7"/>
        <v>9.6871740672387369E-3</v>
      </c>
      <c r="AU63" s="5">
        <f t="shared" si="6"/>
        <v>9.6871740672387379</v>
      </c>
    </row>
    <row r="64" spans="1:47" x14ac:dyDescent="0.25">
      <c r="A64" s="1" t="s">
        <v>130</v>
      </c>
      <c r="B64" s="1" t="s">
        <v>131</v>
      </c>
      <c r="C64" s="1" t="s">
        <v>132</v>
      </c>
      <c r="D64" s="1" t="s">
        <v>157</v>
      </c>
      <c r="E64" s="1" t="s">
        <v>77</v>
      </c>
      <c r="F64" s="1" t="s">
        <v>114</v>
      </c>
      <c r="G64" s="1" t="s">
        <v>83</v>
      </c>
      <c r="H64" s="1" t="s">
        <v>64</v>
      </c>
      <c r="I64" s="2">
        <v>70</v>
      </c>
      <c r="J64" s="2">
        <v>28.09</v>
      </c>
      <c r="K64" s="2">
        <f t="shared" si="8"/>
        <v>27.580000340938572</v>
      </c>
      <c r="L64" s="2">
        <f t="shared" si="9"/>
        <v>0.49000000953674322</v>
      </c>
      <c r="N64" s="4">
        <v>12.38000011444092</v>
      </c>
      <c r="O64" s="5">
        <v>45573.875421285629</v>
      </c>
      <c r="P64" s="6">
        <v>11.47000026702881</v>
      </c>
      <c r="Q64" s="5">
        <v>33908.188289403923</v>
      </c>
      <c r="R64" s="7">
        <v>1.4900000095367429</v>
      </c>
      <c r="S64" s="5">
        <v>2508.7875160574908</v>
      </c>
      <c r="Z64" s="9">
        <v>2.2399999499320979</v>
      </c>
      <c r="AA64" s="5">
        <v>475.87992773186409</v>
      </c>
      <c r="AL64" s="5" t="str">
        <f t="shared" si="10"/>
        <v/>
      </c>
      <c r="AN64" s="5" t="str">
        <f t="shared" si="11"/>
        <v/>
      </c>
      <c r="AP64" s="5" t="str">
        <f t="shared" si="12"/>
        <v/>
      </c>
      <c r="AR64" s="2">
        <v>0.49000000953674322</v>
      </c>
      <c r="AS64" s="5">
        <f t="shared" si="13"/>
        <v>82466.731154478897</v>
      </c>
      <c r="AT64" s="11">
        <f t="shared" si="7"/>
        <v>3.0089250369331224</v>
      </c>
      <c r="AU64" s="5">
        <f t="shared" si="6"/>
        <v>3008.9250369331221</v>
      </c>
    </row>
    <row r="65" spans="1:47" x14ac:dyDescent="0.25">
      <c r="A65" s="1" t="s">
        <v>130</v>
      </c>
      <c r="B65" s="1" t="s">
        <v>131</v>
      </c>
      <c r="C65" s="1" t="s">
        <v>132</v>
      </c>
      <c r="D65" s="1" t="s">
        <v>157</v>
      </c>
      <c r="E65" s="1" t="s">
        <v>65</v>
      </c>
      <c r="F65" s="1" t="s">
        <v>114</v>
      </c>
      <c r="G65" s="1" t="s">
        <v>83</v>
      </c>
      <c r="H65" s="1" t="s">
        <v>64</v>
      </c>
      <c r="I65" s="2">
        <v>70</v>
      </c>
      <c r="J65" s="2">
        <v>0.06</v>
      </c>
      <c r="K65" s="2">
        <f t="shared" si="8"/>
        <v>6.0000000521540642E-2</v>
      </c>
      <c r="L65" s="2">
        <f t="shared" si="9"/>
        <v>0</v>
      </c>
      <c r="R65" s="7">
        <v>5.000000074505806E-2</v>
      </c>
      <c r="S65" s="5">
        <v>84.187501254491508</v>
      </c>
      <c r="T65" s="8">
        <v>9.9999997764825821E-3</v>
      </c>
      <c r="U65" s="5">
        <v>5.049999887123704</v>
      </c>
      <c r="AL65" s="5" t="str">
        <f t="shared" si="10"/>
        <v/>
      </c>
      <c r="AN65" s="5" t="str">
        <f t="shared" si="11"/>
        <v/>
      </c>
      <c r="AP65" s="5" t="str">
        <f t="shared" si="12"/>
        <v/>
      </c>
      <c r="AS65" s="5">
        <f t="shared" si="13"/>
        <v>89.237501141615212</v>
      </c>
      <c r="AT65" s="11">
        <f t="shared" si="7"/>
        <v>3.2559669536964659E-3</v>
      </c>
      <c r="AU65" s="5">
        <f t="shared" si="6"/>
        <v>3.2559669536964657</v>
      </c>
    </row>
    <row r="66" spans="1:47" x14ac:dyDescent="0.25">
      <c r="A66" s="1" t="s">
        <v>133</v>
      </c>
      <c r="B66" s="1" t="s">
        <v>131</v>
      </c>
      <c r="C66" s="1" t="s">
        <v>132</v>
      </c>
      <c r="D66" s="1" t="s">
        <v>157</v>
      </c>
      <c r="E66" s="1" t="s">
        <v>77</v>
      </c>
      <c r="F66" s="1" t="s">
        <v>114</v>
      </c>
      <c r="G66" s="1" t="s">
        <v>83</v>
      </c>
      <c r="H66" s="1" t="s">
        <v>64</v>
      </c>
      <c r="I66" s="2">
        <v>10</v>
      </c>
      <c r="J66" s="2">
        <v>8.93</v>
      </c>
      <c r="K66" s="2">
        <f t="shared" si="8"/>
        <v>4.4400000255554914</v>
      </c>
      <c r="L66" s="2">
        <f t="shared" si="9"/>
        <v>3.1800000667572021</v>
      </c>
      <c r="P66" s="6">
        <v>9.9999997764825821E-3</v>
      </c>
      <c r="Q66" s="5">
        <v>29.56249933922663</v>
      </c>
      <c r="R66" s="7">
        <v>1.9999999552965161E-2</v>
      </c>
      <c r="S66" s="5">
        <v>33.674999247305102</v>
      </c>
      <c r="Z66" s="9">
        <v>4.4100000262260437</v>
      </c>
      <c r="AA66" s="5">
        <v>893.90250543877482</v>
      </c>
      <c r="AL66" s="5" t="str">
        <f t="shared" si="10"/>
        <v/>
      </c>
      <c r="AN66" s="5" t="str">
        <f t="shared" si="11"/>
        <v/>
      </c>
      <c r="AP66" s="5" t="str">
        <f t="shared" si="12"/>
        <v/>
      </c>
      <c r="AR66" s="2">
        <v>3.1800000667572021</v>
      </c>
      <c r="AS66" s="5">
        <f t="shared" si="13"/>
        <v>957.14000402530655</v>
      </c>
      <c r="AT66" s="11">
        <f t="shared" si="7"/>
        <v>3.4922719521490321E-2</v>
      </c>
      <c r="AU66" s="5">
        <f t="shared" si="6"/>
        <v>34.922719521490322</v>
      </c>
    </row>
    <row r="67" spans="1:47" x14ac:dyDescent="0.25">
      <c r="A67" s="1" t="s">
        <v>134</v>
      </c>
      <c r="B67" s="1" t="s">
        <v>128</v>
      </c>
      <c r="C67" s="1" t="s">
        <v>129</v>
      </c>
      <c r="D67" s="1" t="s">
        <v>157</v>
      </c>
      <c r="E67" s="1" t="s">
        <v>84</v>
      </c>
      <c r="F67" s="1" t="s">
        <v>135</v>
      </c>
      <c r="G67" s="1" t="s">
        <v>83</v>
      </c>
      <c r="H67" s="1" t="s">
        <v>64</v>
      </c>
      <c r="I67" s="2">
        <v>80</v>
      </c>
      <c r="J67" s="2">
        <v>0.06</v>
      </c>
      <c r="K67" s="2">
        <f t="shared" ref="K67:K82" si="14">SUM(N67,P67,R67,T67,V67,X67,Z67,AB67,AE67,AG67,AI67,AV67,AX67,AZ67,BB67,BD67)</f>
        <v>3.9999999105930328E-2</v>
      </c>
      <c r="L67" s="2">
        <f t="shared" ref="L67:L98" si="15">SUM(M67,AD67,AK67,AM67,AO67,AQ67,AR67)</f>
        <v>0</v>
      </c>
      <c r="R67" s="7">
        <v>3.9999999105930328E-2</v>
      </c>
      <c r="S67" s="5">
        <v>67.34999849461019</v>
      </c>
      <c r="AL67" s="5" t="str">
        <f t="shared" ref="AL67:AL88" si="16">IF(AK67&gt;0,AK67*$AL$1,"")</f>
        <v/>
      </c>
      <c r="AN67" s="5" t="str">
        <f t="shared" ref="AN67:AN88" si="17">IF(AM67&gt;0,AM67*$AN$1,"")</f>
        <v/>
      </c>
      <c r="AP67" s="5" t="str">
        <f t="shared" ref="AP67:AP88" si="18">IF(AO67&gt;0,AO67*$AP$1,"")</f>
        <v/>
      </c>
      <c r="AS67" s="5">
        <f t="shared" ref="AS67:AS86" si="19">SUM(O67,Q67,S67,U67,W67,Y67,AA67,AC67,AF67,AH67,AJ67,AW67,AY67,BA67,BC67,BE67)</f>
        <v>67.34999849461019</v>
      </c>
      <c r="AT67" s="11">
        <f t="shared" si="7"/>
        <v>2.457367884853217E-3</v>
      </c>
      <c r="AU67" s="5">
        <f t="shared" ref="AU67:AU86" si="20">(AT67/100)*$AU$1</f>
        <v>2.457367884853217</v>
      </c>
    </row>
    <row r="68" spans="1:47" x14ac:dyDescent="0.25">
      <c r="A68" s="1" t="s">
        <v>134</v>
      </c>
      <c r="B68" s="1" t="s">
        <v>128</v>
      </c>
      <c r="C68" s="1" t="s">
        <v>129</v>
      </c>
      <c r="D68" s="1" t="s">
        <v>157</v>
      </c>
      <c r="E68" s="1" t="s">
        <v>85</v>
      </c>
      <c r="F68" s="1" t="s">
        <v>135</v>
      </c>
      <c r="G68" s="1" t="s">
        <v>83</v>
      </c>
      <c r="H68" s="1" t="s">
        <v>64</v>
      </c>
      <c r="I68" s="2">
        <v>80</v>
      </c>
      <c r="J68" s="2">
        <v>39.22</v>
      </c>
      <c r="K68" s="2">
        <f t="shared" si="14"/>
        <v>11.68999981880188</v>
      </c>
      <c r="L68" s="2">
        <f t="shared" si="15"/>
        <v>0</v>
      </c>
      <c r="R68" s="7">
        <v>10.909999847412109</v>
      </c>
      <c r="S68" s="5">
        <v>18369.712243080139</v>
      </c>
      <c r="T68" s="8">
        <v>0.77999997138977051</v>
      </c>
      <c r="U68" s="5">
        <v>393.89998555183411</v>
      </c>
      <c r="AL68" s="5" t="str">
        <f t="shared" si="16"/>
        <v/>
      </c>
      <c r="AN68" s="5" t="str">
        <f t="shared" si="17"/>
        <v/>
      </c>
      <c r="AP68" s="5" t="str">
        <f t="shared" si="18"/>
        <v/>
      </c>
      <c r="AS68" s="5">
        <f t="shared" si="19"/>
        <v>18763.612228631973</v>
      </c>
      <c r="AT68" s="11">
        <f t="shared" ref="AT68:AT86" si="21">(AS68/$AS$89)*100</f>
        <v>0.68461914068445417</v>
      </c>
      <c r="AU68" s="5">
        <f t="shared" si="20"/>
        <v>684.61914068445424</v>
      </c>
    </row>
    <row r="69" spans="1:47" x14ac:dyDescent="0.25">
      <c r="A69" s="1" t="s">
        <v>136</v>
      </c>
      <c r="B69" s="1" t="s">
        <v>128</v>
      </c>
      <c r="C69" s="1" t="s">
        <v>129</v>
      </c>
      <c r="D69" s="1" t="s">
        <v>157</v>
      </c>
      <c r="E69" s="1" t="s">
        <v>81</v>
      </c>
      <c r="F69" s="1" t="s">
        <v>135</v>
      </c>
      <c r="G69" s="1" t="s">
        <v>83</v>
      </c>
      <c r="H69" s="1" t="s">
        <v>64</v>
      </c>
      <c r="I69" s="2">
        <v>116</v>
      </c>
      <c r="J69" s="2">
        <v>35.049999999999997</v>
      </c>
      <c r="K69" s="2">
        <f t="shared" si="14"/>
        <v>1.5400000214576721</v>
      </c>
      <c r="L69" s="2">
        <f t="shared" si="15"/>
        <v>0</v>
      </c>
      <c r="R69" s="7">
        <v>0.60000002384185791</v>
      </c>
      <c r="S69" s="5">
        <v>1010.250040143728</v>
      </c>
      <c r="T69" s="8">
        <v>0.93999999761581421</v>
      </c>
      <c r="U69" s="5">
        <v>474.69999879598618</v>
      </c>
      <c r="AL69" s="5" t="str">
        <f t="shared" si="16"/>
        <v/>
      </c>
      <c r="AN69" s="5" t="str">
        <f t="shared" si="17"/>
        <v/>
      </c>
      <c r="AP69" s="5" t="str">
        <f t="shared" si="18"/>
        <v/>
      </c>
      <c r="AS69" s="5">
        <f t="shared" si="19"/>
        <v>1484.9500389397142</v>
      </c>
      <c r="AT69" s="11">
        <f t="shared" si="21"/>
        <v>5.4180677325390156E-2</v>
      </c>
      <c r="AU69" s="5">
        <f t="shared" si="20"/>
        <v>54.180677325390157</v>
      </c>
    </row>
    <row r="70" spans="1:47" x14ac:dyDescent="0.25">
      <c r="A70" s="1" t="s">
        <v>136</v>
      </c>
      <c r="B70" s="1" t="s">
        <v>128</v>
      </c>
      <c r="C70" s="1" t="s">
        <v>129</v>
      </c>
      <c r="D70" s="1" t="s">
        <v>157</v>
      </c>
      <c r="E70" s="1" t="s">
        <v>84</v>
      </c>
      <c r="F70" s="1" t="s">
        <v>135</v>
      </c>
      <c r="G70" s="1" t="s">
        <v>83</v>
      </c>
      <c r="H70" s="1" t="s">
        <v>64</v>
      </c>
      <c r="I70" s="2">
        <v>116</v>
      </c>
      <c r="J70" s="2">
        <v>39.61</v>
      </c>
      <c r="K70" s="2">
        <f t="shared" si="14"/>
        <v>26.029999196529392</v>
      </c>
      <c r="L70" s="2">
        <f t="shared" si="15"/>
        <v>0</v>
      </c>
      <c r="P70" s="6">
        <v>0.44999998807907099</v>
      </c>
      <c r="Q70" s="5">
        <v>1330.312464758754</v>
      </c>
      <c r="R70" s="7">
        <v>22.29999923706055</v>
      </c>
      <c r="S70" s="5">
        <v>37547.623715400703</v>
      </c>
      <c r="T70" s="8">
        <v>3.279999971389771</v>
      </c>
      <c r="U70" s="5">
        <v>1656.3999855518341</v>
      </c>
      <c r="AL70" s="5" t="str">
        <f t="shared" si="16"/>
        <v/>
      </c>
      <c r="AN70" s="5" t="str">
        <f t="shared" si="17"/>
        <v/>
      </c>
      <c r="AP70" s="5" t="str">
        <f t="shared" si="18"/>
        <v/>
      </c>
      <c r="AS70" s="5">
        <f t="shared" si="19"/>
        <v>40534.336165711291</v>
      </c>
      <c r="AT70" s="11">
        <f t="shared" si="21"/>
        <v>1.47895735937447</v>
      </c>
      <c r="AU70" s="5">
        <f t="shared" si="20"/>
        <v>1478.9573593744699</v>
      </c>
    </row>
    <row r="71" spans="1:47" x14ac:dyDescent="0.25">
      <c r="A71" s="1" t="s">
        <v>137</v>
      </c>
      <c r="B71" s="1" t="s">
        <v>138</v>
      </c>
      <c r="C71" s="1" t="s">
        <v>139</v>
      </c>
      <c r="D71" s="1" t="s">
        <v>157</v>
      </c>
      <c r="E71" s="1" t="s">
        <v>96</v>
      </c>
      <c r="F71" s="1" t="s">
        <v>140</v>
      </c>
      <c r="G71" s="1" t="s">
        <v>83</v>
      </c>
      <c r="H71" s="1" t="s">
        <v>64</v>
      </c>
      <c r="I71" s="2">
        <v>80</v>
      </c>
      <c r="J71" s="2">
        <v>0.06</v>
      </c>
      <c r="K71" s="2">
        <f t="shared" si="14"/>
        <v>6.0000000521540642E-2</v>
      </c>
      <c r="L71" s="2">
        <f t="shared" si="15"/>
        <v>0</v>
      </c>
      <c r="R71" s="7">
        <v>5.000000074505806E-2</v>
      </c>
      <c r="S71" s="5">
        <v>67.350001003593206</v>
      </c>
      <c r="T71" s="8">
        <v>9.9999997764825821E-3</v>
      </c>
      <c r="U71" s="5">
        <v>4.0399999096989632</v>
      </c>
      <c r="AL71" s="5" t="str">
        <f t="shared" si="16"/>
        <v/>
      </c>
      <c r="AN71" s="5" t="str">
        <f t="shared" si="17"/>
        <v/>
      </c>
      <c r="AP71" s="5" t="str">
        <f t="shared" si="18"/>
        <v/>
      </c>
      <c r="AS71" s="5">
        <f t="shared" si="19"/>
        <v>71.39000091329217</v>
      </c>
      <c r="AT71" s="11">
        <f t="shared" si="21"/>
        <v>2.6047735629571725E-3</v>
      </c>
      <c r="AU71" s="5">
        <f t="shared" si="20"/>
        <v>2.6047735629571727</v>
      </c>
    </row>
    <row r="72" spans="1:47" x14ac:dyDescent="0.25">
      <c r="A72" s="1" t="s">
        <v>137</v>
      </c>
      <c r="B72" s="1" t="s">
        <v>138</v>
      </c>
      <c r="C72" s="1" t="s">
        <v>139</v>
      </c>
      <c r="D72" s="1" t="s">
        <v>157</v>
      </c>
      <c r="E72" s="1" t="s">
        <v>97</v>
      </c>
      <c r="F72" s="1" t="s">
        <v>140</v>
      </c>
      <c r="G72" s="1" t="s">
        <v>83</v>
      </c>
      <c r="H72" s="1" t="s">
        <v>64</v>
      </c>
      <c r="I72" s="2">
        <v>80</v>
      </c>
      <c r="J72" s="2">
        <v>0.06</v>
      </c>
      <c r="K72" s="2">
        <f t="shared" si="14"/>
        <v>6.9999998435378075E-2</v>
      </c>
      <c r="L72" s="2">
        <f t="shared" si="15"/>
        <v>0</v>
      </c>
      <c r="P72" s="6">
        <v>5.9999998658895493E-2</v>
      </c>
      <c r="Q72" s="5">
        <v>141.89999682828781</v>
      </c>
      <c r="R72" s="7">
        <v>9.9999997764825821E-3</v>
      </c>
      <c r="S72" s="5">
        <v>13.46999969892204</v>
      </c>
      <c r="AL72" s="5" t="str">
        <f t="shared" si="16"/>
        <v/>
      </c>
      <c r="AN72" s="5" t="str">
        <f t="shared" si="17"/>
        <v/>
      </c>
      <c r="AP72" s="5" t="str">
        <f t="shared" si="18"/>
        <v/>
      </c>
      <c r="AS72" s="5">
        <f t="shared" si="19"/>
        <v>155.36999652720985</v>
      </c>
      <c r="AT72" s="11">
        <f t="shared" si="21"/>
        <v>5.6689123722293133E-3</v>
      </c>
      <c r="AU72" s="5">
        <f t="shared" si="20"/>
        <v>5.6689123722293129</v>
      </c>
    </row>
    <row r="73" spans="1:47" x14ac:dyDescent="0.25">
      <c r="A73" s="1" t="s">
        <v>137</v>
      </c>
      <c r="B73" s="1" t="s">
        <v>138</v>
      </c>
      <c r="C73" s="1" t="s">
        <v>139</v>
      </c>
      <c r="D73" s="1" t="s">
        <v>157</v>
      </c>
      <c r="E73" s="1" t="s">
        <v>81</v>
      </c>
      <c r="F73" s="1" t="s">
        <v>140</v>
      </c>
      <c r="G73" s="1" t="s">
        <v>83</v>
      </c>
      <c r="H73" s="1" t="s">
        <v>64</v>
      </c>
      <c r="I73" s="2">
        <v>80</v>
      </c>
      <c r="J73" s="2">
        <v>39.130000000000003</v>
      </c>
      <c r="K73" s="2">
        <f t="shared" si="14"/>
        <v>35.999999165534973</v>
      </c>
      <c r="L73" s="2">
        <f t="shared" si="15"/>
        <v>0</v>
      </c>
      <c r="N73" s="4">
        <v>8.8299999237060547</v>
      </c>
      <c r="O73" s="5">
        <v>26004.349775314331</v>
      </c>
      <c r="P73" s="6">
        <v>23.219999313354489</v>
      </c>
      <c r="Q73" s="5">
        <v>54915.298376083367</v>
      </c>
      <c r="R73" s="7">
        <v>2.8599998950958252</v>
      </c>
      <c r="S73" s="5">
        <v>3852.419858694077</v>
      </c>
      <c r="T73" s="8">
        <v>1.0900000333786011</v>
      </c>
      <c r="U73" s="5">
        <v>440.36001348495478</v>
      </c>
      <c r="AL73" s="5" t="str">
        <f t="shared" si="16"/>
        <v/>
      </c>
      <c r="AN73" s="5" t="str">
        <f t="shared" si="17"/>
        <v/>
      </c>
      <c r="AP73" s="5" t="str">
        <f t="shared" si="18"/>
        <v/>
      </c>
      <c r="AS73" s="5">
        <f t="shared" si="19"/>
        <v>85212.428023576736</v>
      </c>
      <c r="AT73" s="11">
        <f t="shared" si="21"/>
        <v>3.1091059940003003</v>
      </c>
      <c r="AU73" s="5">
        <f t="shared" si="20"/>
        <v>3109.1059940003001</v>
      </c>
    </row>
    <row r="74" spans="1:47" x14ac:dyDescent="0.25">
      <c r="A74" s="1" t="s">
        <v>137</v>
      </c>
      <c r="B74" s="1" t="s">
        <v>138</v>
      </c>
      <c r="C74" s="1" t="s">
        <v>139</v>
      </c>
      <c r="D74" s="1" t="s">
        <v>157</v>
      </c>
      <c r="E74" s="1" t="s">
        <v>87</v>
      </c>
      <c r="F74" s="1" t="s">
        <v>140</v>
      </c>
      <c r="G74" s="1" t="s">
        <v>83</v>
      </c>
      <c r="H74" s="1" t="s">
        <v>64</v>
      </c>
      <c r="I74" s="2">
        <v>80</v>
      </c>
      <c r="J74" s="2">
        <v>39.15</v>
      </c>
      <c r="K74" s="2">
        <f t="shared" si="14"/>
        <v>38.640000581741333</v>
      </c>
      <c r="L74" s="2">
        <f t="shared" si="15"/>
        <v>0.23000000417232511</v>
      </c>
      <c r="P74" s="6">
        <v>3.410000085830688</v>
      </c>
      <c r="Q74" s="5">
        <v>8064.6502029895782</v>
      </c>
      <c r="R74" s="7">
        <v>27.940000534057621</v>
      </c>
      <c r="S74" s="5">
        <v>37635.18071937561</v>
      </c>
      <c r="T74" s="8">
        <v>7.2899999618530273</v>
      </c>
      <c r="U74" s="5">
        <v>2945.159984588623</v>
      </c>
      <c r="AL74" s="5" t="str">
        <f t="shared" si="16"/>
        <v/>
      </c>
      <c r="AN74" s="5" t="str">
        <f t="shared" si="17"/>
        <v/>
      </c>
      <c r="AP74" s="5" t="str">
        <f t="shared" si="18"/>
        <v/>
      </c>
      <c r="AR74" s="2">
        <v>0.23000000417232511</v>
      </c>
      <c r="AS74" s="5">
        <f t="shared" si="19"/>
        <v>48644.990906953812</v>
      </c>
      <c r="AT74" s="11">
        <f t="shared" si="21"/>
        <v>1.7748870242854031</v>
      </c>
      <c r="AU74" s="5">
        <f t="shared" si="20"/>
        <v>1774.8870242854032</v>
      </c>
    </row>
    <row r="75" spans="1:47" x14ac:dyDescent="0.25">
      <c r="A75" s="1" t="s">
        <v>141</v>
      </c>
      <c r="B75" s="1" t="s">
        <v>100</v>
      </c>
      <c r="C75" s="1" t="s">
        <v>101</v>
      </c>
      <c r="D75" s="1" t="s">
        <v>160</v>
      </c>
      <c r="E75" s="1" t="s">
        <v>96</v>
      </c>
      <c r="F75" s="1" t="s">
        <v>140</v>
      </c>
      <c r="G75" s="1" t="s">
        <v>83</v>
      </c>
      <c r="H75" s="1" t="s">
        <v>64</v>
      </c>
      <c r="I75" s="2">
        <v>80</v>
      </c>
      <c r="J75" s="2">
        <v>37.549999999999997</v>
      </c>
      <c r="K75" s="2">
        <f t="shared" si="14"/>
        <v>15.699999809265137</v>
      </c>
      <c r="L75" s="2">
        <f t="shared" si="15"/>
        <v>0</v>
      </c>
      <c r="R75" s="7">
        <v>6.1700000762939453</v>
      </c>
      <c r="S75" s="5">
        <v>8310.9901027679443</v>
      </c>
      <c r="T75" s="8">
        <v>9.5299997329711914</v>
      </c>
      <c r="U75" s="5">
        <v>3850.1198921203609</v>
      </c>
      <c r="AL75" s="5" t="str">
        <f t="shared" si="16"/>
        <v/>
      </c>
      <c r="AN75" s="5" t="str">
        <f t="shared" si="17"/>
        <v/>
      </c>
      <c r="AP75" s="5" t="str">
        <f t="shared" si="18"/>
        <v/>
      </c>
      <c r="AS75" s="5">
        <f t="shared" si="19"/>
        <v>12161.109994888306</v>
      </c>
      <c r="AT75" s="11">
        <f t="shared" si="21"/>
        <v>0.44371673071377332</v>
      </c>
      <c r="AU75" s="5">
        <f t="shared" si="20"/>
        <v>443.71673071377336</v>
      </c>
    </row>
    <row r="76" spans="1:47" x14ac:dyDescent="0.25">
      <c r="A76" s="1" t="s">
        <v>141</v>
      </c>
      <c r="B76" s="1" t="s">
        <v>100</v>
      </c>
      <c r="C76" s="1" t="s">
        <v>101</v>
      </c>
      <c r="D76" s="1" t="s">
        <v>160</v>
      </c>
      <c r="E76" s="1" t="s">
        <v>97</v>
      </c>
      <c r="F76" s="1" t="s">
        <v>140</v>
      </c>
      <c r="G76" s="1" t="s">
        <v>83</v>
      </c>
      <c r="H76" s="1" t="s">
        <v>64</v>
      </c>
      <c r="I76" s="2">
        <v>80</v>
      </c>
      <c r="J76" s="2">
        <v>39.15</v>
      </c>
      <c r="K76" s="2">
        <f t="shared" si="14"/>
        <v>34.460000038146973</v>
      </c>
      <c r="L76" s="2">
        <f t="shared" si="15"/>
        <v>0</v>
      </c>
      <c r="P76" s="6">
        <v>8.369999885559082</v>
      </c>
      <c r="Q76" s="5">
        <v>19795.049729347229</v>
      </c>
      <c r="R76" s="7">
        <v>20.920000076293949</v>
      </c>
      <c r="S76" s="5">
        <v>28179.240102767941</v>
      </c>
      <c r="T76" s="8">
        <v>5.1700000762939453</v>
      </c>
      <c r="U76" s="5">
        <v>2088.6800308227539</v>
      </c>
      <c r="AL76" s="5" t="str">
        <f t="shared" si="16"/>
        <v/>
      </c>
      <c r="AN76" s="5" t="str">
        <f t="shared" si="17"/>
        <v/>
      </c>
      <c r="AP76" s="5" t="str">
        <f t="shared" si="18"/>
        <v/>
      </c>
      <c r="AS76" s="5">
        <f t="shared" si="19"/>
        <v>50062.969862937927</v>
      </c>
      <c r="AT76" s="11">
        <f t="shared" si="21"/>
        <v>1.8266241590399332</v>
      </c>
      <c r="AU76" s="5">
        <f t="shared" si="20"/>
        <v>1826.6241590399334</v>
      </c>
    </row>
    <row r="77" spans="1:47" x14ac:dyDescent="0.25">
      <c r="A77" s="1" t="s">
        <v>142</v>
      </c>
      <c r="B77" s="1" t="s">
        <v>143</v>
      </c>
      <c r="C77" s="1" t="s">
        <v>144</v>
      </c>
      <c r="D77" s="1" t="s">
        <v>157</v>
      </c>
      <c r="E77" s="1" t="s">
        <v>81</v>
      </c>
      <c r="F77" s="1" t="s">
        <v>140</v>
      </c>
      <c r="G77" s="1" t="s">
        <v>83</v>
      </c>
      <c r="H77" s="1" t="s">
        <v>64</v>
      </c>
      <c r="I77" s="2">
        <v>80</v>
      </c>
      <c r="J77" s="2">
        <v>0.06</v>
      </c>
      <c r="K77" s="2">
        <f t="shared" si="14"/>
        <v>2.999999932944775E-2</v>
      </c>
      <c r="L77" s="2">
        <f t="shared" si="15"/>
        <v>0</v>
      </c>
      <c r="P77" s="6">
        <v>2.999999932944775E-2</v>
      </c>
      <c r="Q77" s="5">
        <v>70.94999841414392</v>
      </c>
      <c r="AL77" s="5" t="str">
        <f t="shared" si="16"/>
        <v/>
      </c>
      <c r="AN77" s="5" t="str">
        <f t="shared" si="17"/>
        <v/>
      </c>
      <c r="AP77" s="5" t="str">
        <f t="shared" si="18"/>
        <v/>
      </c>
      <c r="AS77" s="5">
        <f t="shared" si="19"/>
        <v>70.94999841414392</v>
      </c>
      <c r="AT77" s="11">
        <f t="shared" si="21"/>
        <v>2.5887193976293355E-3</v>
      </c>
      <c r="AU77" s="5">
        <f t="shared" si="20"/>
        <v>2.5887193976293355</v>
      </c>
    </row>
    <row r="78" spans="1:47" x14ac:dyDescent="0.25">
      <c r="A78" s="1" t="s">
        <v>142</v>
      </c>
      <c r="B78" s="1" t="s">
        <v>143</v>
      </c>
      <c r="C78" s="1" t="s">
        <v>144</v>
      </c>
      <c r="D78" s="1" t="s">
        <v>157</v>
      </c>
      <c r="E78" s="1" t="s">
        <v>84</v>
      </c>
      <c r="F78" s="1" t="s">
        <v>140</v>
      </c>
      <c r="G78" s="1" t="s">
        <v>83</v>
      </c>
      <c r="H78" s="1" t="s">
        <v>64</v>
      </c>
      <c r="I78" s="2">
        <v>80</v>
      </c>
      <c r="J78" s="2">
        <v>38.549999999999997</v>
      </c>
      <c r="K78" s="2">
        <f t="shared" si="14"/>
        <v>1.39000004529953</v>
      </c>
      <c r="L78" s="2">
        <f t="shared" si="15"/>
        <v>0</v>
      </c>
      <c r="P78" s="6">
        <v>0.72000002861022949</v>
      </c>
      <c r="Q78" s="5">
        <v>1702.800067663193</v>
      </c>
      <c r="R78" s="7">
        <v>0.67000001668930054</v>
      </c>
      <c r="S78" s="5">
        <v>902.49002248048782</v>
      </c>
      <c r="AL78" s="5" t="str">
        <f t="shared" si="16"/>
        <v/>
      </c>
      <c r="AN78" s="5" t="str">
        <f t="shared" si="17"/>
        <v/>
      </c>
      <c r="AP78" s="5" t="str">
        <f t="shared" si="18"/>
        <v/>
      </c>
      <c r="AS78" s="5">
        <f t="shared" si="19"/>
        <v>2605.2900901436806</v>
      </c>
      <c r="AT78" s="11">
        <f t="shared" si="21"/>
        <v>9.505800061387927E-2</v>
      </c>
      <c r="AU78" s="5">
        <f t="shared" si="20"/>
        <v>95.058000613879273</v>
      </c>
    </row>
    <row r="79" spans="1:47" x14ac:dyDescent="0.25">
      <c r="A79" s="1" t="s">
        <v>145</v>
      </c>
      <c r="B79" s="1" t="s">
        <v>143</v>
      </c>
      <c r="C79" s="1" t="s">
        <v>144</v>
      </c>
      <c r="D79" s="1" t="s">
        <v>157</v>
      </c>
      <c r="E79" s="1" t="s">
        <v>87</v>
      </c>
      <c r="F79" s="1" t="s">
        <v>140</v>
      </c>
      <c r="G79" s="1" t="s">
        <v>83</v>
      </c>
      <c r="H79" s="1" t="s">
        <v>64</v>
      </c>
      <c r="I79" s="2">
        <v>80</v>
      </c>
      <c r="J79" s="2">
        <v>0.06</v>
      </c>
      <c r="K79" s="2">
        <f t="shared" si="14"/>
        <v>3.9999999105930328E-2</v>
      </c>
      <c r="L79" s="2">
        <f t="shared" si="15"/>
        <v>0</v>
      </c>
      <c r="P79" s="6">
        <v>9.9999997764825821E-3</v>
      </c>
      <c r="Q79" s="5">
        <v>23.64999947138131</v>
      </c>
      <c r="R79" s="7">
        <v>2.999999932944775E-2</v>
      </c>
      <c r="S79" s="5">
        <v>40.409999096766107</v>
      </c>
      <c r="AL79" s="5" t="str">
        <f t="shared" si="16"/>
        <v/>
      </c>
      <c r="AN79" s="5" t="str">
        <f t="shared" si="17"/>
        <v/>
      </c>
      <c r="AP79" s="5" t="str">
        <f t="shared" si="18"/>
        <v/>
      </c>
      <c r="AS79" s="5">
        <f t="shared" si="19"/>
        <v>64.059998568147421</v>
      </c>
      <c r="AT79" s="11">
        <f t="shared" si="21"/>
        <v>2.3373271967883752E-3</v>
      </c>
      <c r="AU79" s="5">
        <f t="shared" si="20"/>
        <v>2.3373271967883751</v>
      </c>
    </row>
    <row r="80" spans="1:47" x14ac:dyDescent="0.25">
      <c r="A80" s="1" t="s">
        <v>145</v>
      </c>
      <c r="B80" s="1" t="s">
        <v>143</v>
      </c>
      <c r="C80" s="1" t="s">
        <v>144</v>
      </c>
      <c r="D80" s="1" t="s">
        <v>157</v>
      </c>
      <c r="E80" s="1" t="s">
        <v>88</v>
      </c>
      <c r="F80" s="1" t="s">
        <v>140</v>
      </c>
      <c r="G80" s="1" t="s">
        <v>83</v>
      </c>
      <c r="H80" s="1" t="s">
        <v>64</v>
      </c>
      <c r="I80" s="2">
        <v>80</v>
      </c>
      <c r="J80" s="2">
        <v>39.29</v>
      </c>
      <c r="K80" s="2">
        <f t="shared" si="14"/>
        <v>2.4000000059604645</v>
      </c>
      <c r="L80" s="2">
        <f t="shared" si="15"/>
        <v>0</v>
      </c>
      <c r="P80" s="6">
        <v>0.15000000596046451</v>
      </c>
      <c r="Q80" s="5">
        <v>354.75001409649849</v>
      </c>
      <c r="R80" s="7">
        <v>2.25</v>
      </c>
      <c r="S80" s="5">
        <v>3030.75</v>
      </c>
      <c r="AL80" s="5" t="str">
        <f t="shared" si="16"/>
        <v/>
      </c>
      <c r="AN80" s="5" t="str">
        <f t="shared" si="17"/>
        <v/>
      </c>
      <c r="AP80" s="5" t="str">
        <f t="shared" si="18"/>
        <v/>
      </c>
      <c r="AS80" s="5">
        <f t="shared" si="19"/>
        <v>3385.5000140964985</v>
      </c>
      <c r="AT80" s="11">
        <f t="shared" si="21"/>
        <v>0.12352515508187614</v>
      </c>
      <c r="AU80" s="5">
        <f t="shared" si="20"/>
        <v>123.52515508187614</v>
      </c>
    </row>
    <row r="81" spans="1:57" x14ac:dyDescent="0.25">
      <c r="A81" s="1" t="s">
        <v>146</v>
      </c>
      <c r="B81" s="1" t="s">
        <v>147</v>
      </c>
      <c r="C81" s="1" t="s">
        <v>139</v>
      </c>
      <c r="D81" s="1" t="s">
        <v>157</v>
      </c>
      <c r="E81" s="1" t="s">
        <v>87</v>
      </c>
      <c r="F81" s="1" t="s">
        <v>140</v>
      </c>
      <c r="G81" s="1" t="s">
        <v>83</v>
      </c>
      <c r="H81" s="1" t="s">
        <v>64</v>
      </c>
      <c r="I81" s="2">
        <v>160</v>
      </c>
      <c r="J81" s="2">
        <v>0.08</v>
      </c>
      <c r="K81" s="2">
        <f t="shared" si="14"/>
        <v>1.9999999552965164E-2</v>
      </c>
      <c r="L81" s="2">
        <f t="shared" si="15"/>
        <v>5.9999998658895493E-2</v>
      </c>
      <c r="R81" s="7">
        <v>9.9999997764825821E-3</v>
      </c>
      <c r="S81" s="5">
        <v>13.46999969892204</v>
      </c>
      <c r="T81" s="8">
        <v>9.9999997764825821E-3</v>
      </c>
      <c r="U81" s="5">
        <v>4.0399999096989632</v>
      </c>
      <c r="AL81" s="5" t="str">
        <f t="shared" si="16"/>
        <v/>
      </c>
      <c r="AN81" s="5" t="str">
        <f t="shared" si="17"/>
        <v/>
      </c>
      <c r="AP81" s="5" t="str">
        <f t="shared" si="18"/>
        <v/>
      </c>
      <c r="AR81" s="2">
        <v>5.9999998658895493E-2</v>
      </c>
      <c r="AS81" s="5">
        <f t="shared" si="19"/>
        <v>17.509999608621001</v>
      </c>
      <c r="AT81" s="11">
        <f t="shared" si="21"/>
        <v>6.3887916353050974E-4</v>
      </c>
      <c r="AU81" s="5">
        <f t="shared" si="20"/>
        <v>0.63887916353050966</v>
      </c>
    </row>
    <row r="82" spans="1:57" x14ac:dyDescent="0.25">
      <c r="A82" s="1" t="s">
        <v>146</v>
      </c>
      <c r="B82" s="1" t="s">
        <v>147</v>
      </c>
      <c r="C82" s="1" t="s">
        <v>139</v>
      </c>
      <c r="D82" s="1" t="s">
        <v>157</v>
      </c>
      <c r="E82" s="1" t="s">
        <v>98</v>
      </c>
      <c r="F82" s="1" t="s">
        <v>140</v>
      </c>
      <c r="G82" s="1" t="s">
        <v>83</v>
      </c>
      <c r="H82" s="1" t="s">
        <v>64</v>
      </c>
      <c r="I82" s="2">
        <v>160</v>
      </c>
      <c r="J82" s="2">
        <v>40.08</v>
      </c>
      <c r="K82" s="2">
        <f t="shared" si="14"/>
        <v>0.16999999806284904</v>
      </c>
      <c r="L82" s="2">
        <f t="shared" si="15"/>
        <v>0.28999999165534968</v>
      </c>
      <c r="R82" s="7">
        <v>5.000000074505806E-2</v>
      </c>
      <c r="S82" s="5">
        <v>67.350001003593206</v>
      </c>
      <c r="T82" s="8">
        <v>0.119999997317791</v>
      </c>
      <c r="U82" s="5">
        <v>48.479998916387558</v>
      </c>
      <c r="AL82" s="5" t="str">
        <f t="shared" si="16"/>
        <v/>
      </c>
      <c r="AN82" s="5" t="str">
        <f t="shared" si="17"/>
        <v/>
      </c>
      <c r="AP82" s="5" t="str">
        <f t="shared" si="18"/>
        <v/>
      </c>
      <c r="AR82" s="2">
        <v>0.28999999165534968</v>
      </c>
      <c r="AS82" s="5">
        <f t="shared" si="19"/>
        <v>115.82999991998076</v>
      </c>
      <c r="AT82" s="11">
        <f t="shared" si="21"/>
        <v>4.2262350151157022E-3</v>
      </c>
      <c r="AU82" s="5">
        <f t="shared" si="20"/>
        <v>4.2262350151157024</v>
      </c>
    </row>
    <row r="83" spans="1:57" x14ac:dyDescent="0.25">
      <c r="A83" s="41" t="s">
        <v>150</v>
      </c>
      <c r="B83" s="41" t="s">
        <v>150</v>
      </c>
      <c r="AS83" s="5">
        <f t="shared" si="19"/>
        <v>0</v>
      </c>
      <c r="AT83" s="11">
        <f t="shared" si="21"/>
        <v>0</v>
      </c>
      <c r="AU83" s="5">
        <f t="shared" si="20"/>
        <v>0</v>
      </c>
    </row>
    <row r="84" spans="1:57" x14ac:dyDescent="0.25">
      <c r="B84" s="1" t="s">
        <v>151</v>
      </c>
      <c r="C84" s="1" t="s">
        <v>163</v>
      </c>
      <c r="D84" s="1" t="s">
        <v>164</v>
      </c>
      <c r="J84" s="2">
        <v>9.86</v>
      </c>
      <c r="K84" s="2">
        <f>SUM(N84,P84,R84,T84,V84,X84,Z84,AB84,AE84,AG84,AI84,AV84,AX84,AZ84,BB84,BD84)</f>
        <v>9.1600000262260437</v>
      </c>
      <c r="L84" s="2">
        <f>SUM(M84,AD84,AK84,AM84,AO84,AQ84,AR84)</f>
        <v>0</v>
      </c>
      <c r="AG84" s="9">
        <v>9.1600000262260437</v>
      </c>
      <c r="AH84" s="5">
        <v>21020.593048446139</v>
      </c>
      <c r="AL84" s="5" t="str">
        <f t="shared" si="16"/>
        <v/>
      </c>
      <c r="AN84" s="5" t="str">
        <f t="shared" si="17"/>
        <v/>
      </c>
      <c r="AP84" s="5" t="str">
        <f t="shared" si="18"/>
        <v/>
      </c>
      <c r="AS84" s="5">
        <f t="shared" si="19"/>
        <v>21020.593048446139</v>
      </c>
      <c r="AT84" s="11">
        <f t="shared" si="21"/>
        <v>0.76696854391101643</v>
      </c>
      <c r="AU84" s="5">
        <f t="shared" si="20"/>
        <v>766.96854391101635</v>
      </c>
    </row>
    <row r="85" spans="1:57" x14ac:dyDescent="0.25">
      <c r="B85" s="1" t="s">
        <v>152</v>
      </c>
      <c r="C85" s="1" t="s">
        <v>163</v>
      </c>
      <c r="D85" s="1" t="s">
        <v>164</v>
      </c>
      <c r="J85" s="2">
        <v>5.03</v>
      </c>
      <c r="K85" s="2">
        <f>SUM(N85,P85,R85,T85,V85,X85,Z85,AB85,AE85,AG85,AI85,AV85,AX85,AZ85,BB85,BD85)</f>
        <v>4.4800000507384539</v>
      </c>
      <c r="L85" s="2">
        <f>SUM(M85,AD85,AK85,AM85,AO85,AQ85,AR85)</f>
        <v>0</v>
      </c>
      <c r="AG85" s="9">
        <v>4.4800000507384539</v>
      </c>
      <c r="AH85" s="5">
        <v>11132.055133106191</v>
      </c>
      <c r="AL85" s="5" t="str">
        <f t="shared" si="16"/>
        <v/>
      </c>
      <c r="AN85" s="5" t="str">
        <f t="shared" si="17"/>
        <v/>
      </c>
      <c r="AP85" s="5" t="str">
        <f t="shared" si="18"/>
        <v/>
      </c>
      <c r="AS85" s="5">
        <f t="shared" si="19"/>
        <v>11132.055133106191</v>
      </c>
      <c r="AT85" s="11">
        <f t="shared" si="21"/>
        <v>0.40617008742323485</v>
      </c>
      <c r="AU85" s="5">
        <f t="shared" si="20"/>
        <v>406.17008742323486</v>
      </c>
    </row>
    <row r="86" spans="1:57" x14ac:dyDescent="0.25">
      <c r="B86" s="1" t="s">
        <v>153</v>
      </c>
      <c r="C86" s="1" t="s">
        <v>163</v>
      </c>
      <c r="D86" s="1" t="s">
        <v>164</v>
      </c>
      <c r="J86" s="2">
        <v>6.2600000000000007</v>
      </c>
      <c r="K86" s="2">
        <f>SUM(N86,P86,R86,T86,V86,X86,Z86,AB86,AE86,AG86,AI86,AV86,AX86,AZ86,BB86,BD86)</f>
        <v>6.430000014603138</v>
      </c>
      <c r="L86" s="2">
        <f>SUM(M86,AD86,AK86,AM86,AO86,AQ86,AR86)</f>
        <v>0</v>
      </c>
      <c r="AG86" s="9">
        <v>6.430000014603138</v>
      </c>
      <c r="AH86" s="5">
        <v>21230.699694409181</v>
      </c>
      <c r="AL86" s="5" t="str">
        <f t="shared" si="16"/>
        <v/>
      </c>
      <c r="AN86" s="5" t="str">
        <f t="shared" si="17"/>
        <v/>
      </c>
      <c r="AP86" s="5" t="str">
        <f t="shared" si="18"/>
        <v/>
      </c>
      <c r="AS86" s="5">
        <f t="shared" si="19"/>
        <v>21230.699694409181</v>
      </c>
      <c r="AT86" s="11">
        <f t="shared" si="21"/>
        <v>0.77463460680224461</v>
      </c>
      <c r="AU86" s="5">
        <f t="shared" si="20"/>
        <v>774.63460680224466</v>
      </c>
    </row>
    <row r="87" spans="1:57" x14ac:dyDescent="0.25">
      <c r="A87" s="41" t="s">
        <v>149</v>
      </c>
      <c r="B87" s="41" t="s">
        <v>149</v>
      </c>
    </row>
    <row r="88" spans="1:57" ht="15.75" thickBot="1" x14ac:dyDescent="0.3">
      <c r="B88" s="1" t="s">
        <v>153</v>
      </c>
      <c r="C88" s="1" t="s">
        <v>165</v>
      </c>
      <c r="D88" s="1" t="s">
        <v>166</v>
      </c>
      <c r="J88" s="2">
        <v>4.4200000000000008</v>
      </c>
      <c r="K88" s="2">
        <f>SUM(N88,P88,R88,T88,V88,X88,Z88,AB88,AE88,AG88,AI88,AV88,AX88,AZ88,BB88,BD88)</f>
        <v>4.1500000357627869</v>
      </c>
      <c r="L88" s="2">
        <f>SUM(M88,AD88,AK88,AM88,AO88,AQ88,AR88)</f>
        <v>0</v>
      </c>
      <c r="AG88" s="9">
        <v>4.1500000357627869</v>
      </c>
      <c r="AH88" s="5">
        <v>14035.5183176522</v>
      </c>
      <c r="AL88" s="5" t="str">
        <f t="shared" si="16"/>
        <v/>
      </c>
      <c r="AN88" s="5" t="str">
        <f t="shared" si="17"/>
        <v/>
      </c>
      <c r="AP88" s="5" t="str">
        <f t="shared" si="18"/>
        <v/>
      </c>
      <c r="AS88" s="5">
        <f>SUM(O88,Q88,S88,U88,W88,Y88,AA88,AC88,AF88,AH88,AJ88,AW88,AY88,BA88,BC88,BE88)</f>
        <v>14035.5183176522</v>
      </c>
      <c r="AT88" s="11">
        <f>(AS88/$AS$89)*100</f>
        <v>0.51210739022997498</v>
      </c>
      <c r="AU88" s="5">
        <f>(AT88/100)*$AU$1</f>
        <v>512.10739022997495</v>
      </c>
    </row>
    <row r="89" spans="1:57" ht="15.75" thickTop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>
        <f t="shared" ref="K89:BE89" si="22">SUM(K3:K88)</f>
        <v>1142.2500021159649</v>
      </c>
      <c r="L89" s="28">
        <f t="shared" si="22"/>
        <v>6.5700001046061516</v>
      </c>
      <c r="M89" s="29">
        <f t="shared" si="22"/>
        <v>0</v>
      </c>
      <c r="N89" s="30">
        <f t="shared" si="22"/>
        <v>92.010000690817833</v>
      </c>
      <c r="O89" s="31">
        <f t="shared" si="22"/>
        <v>355689.74076617043</v>
      </c>
      <c r="P89" s="32">
        <f t="shared" si="22"/>
        <v>437.91000411845744</v>
      </c>
      <c r="Q89" s="31">
        <f t="shared" si="22"/>
        <v>1422517.9521367908</v>
      </c>
      <c r="R89" s="33">
        <f t="shared" si="22"/>
        <v>473.07999674417078</v>
      </c>
      <c r="S89" s="31">
        <f t="shared" si="22"/>
        <v>834698.85146383848</v>
      </c>
      <c r="T89" s="34">
        <f t="shared" si="22"/>
        <v>103.30000051483512</v>
      </c>
      <c r="U89" s="31">
        <f t="shared" si="22"/>
        <v>57020.560398882255</v>
      </c>
      <c r="V89" s="28">
        <f t="shared" si="22"/>
        <v>0</v>
      </c>
      <c r="W89" s="31">
        <f t="shared" si="22"/>
        <v>0</v>
      </c>
      <c r="X89" s="28">
        <f t="shared" si="22"/>
        <v>2.9699999466538434</v>
      </c>
      <c r="Y89" s="31">
        <f t="shared" si="22"/>
        <v>1536.2099722662936</v>
      </c>
      <c r="Z89" s="35">
        <f t="shared" si="22"/>
        <v>8.7599999736994505</v>
      </c>
      <c r="AA89" s="31">
        <f t="shared" si="22"/>
        <v>1855.1303087984445</v>
      </c>
      <c r="AB89" s="36">
        <f t="shared" si="22"/>
        <v>0</v>
      </c>
      <c r="AC89" s="31">
        <f t="shared" si="22"/>
        <v>0</v>
      </c>
      <c r="AD89" s="28">
        <f t="shared" si="22"/>
        <v>0</v>
      </c>
      <c r="AE89" s="28">
        <f t="shared" si="22"/>
        <v>0</v>
      </c>
      <c r="AF89" s="31">
        <f t="shared" si="22"/>
        <v>0</v>
      </c>
      <c r="AG89" s="35">
        <f t="shared" si="22"/>
        <v>24.220000127330422</v>
      </c>
      <c r="AH89" s="31">
        <f t="shared" si="22"/>
        <v>67418.866193613707</v>
      </c>
      <c r="AI89" s="28">
        <f t="shared" si="22"/>
        <v>0</v>
      </c>
      <c r="AJ89" s="31">
        <f t="shared" si="22"/>
        <v>0</v>
      </c>
      <c r="AK89" s="29">
        <f t="shared" si="22"/>
        <v>0</v>
      </c>
      <c r="AL89" s="31">
        <f t="shared" si="22"/>
        <v>0</v>
      </c>
      <c r="AM89" s="29">
        <f t="shared" si="22"/>
        <v>0</v>
      </c>
      <c r="AN89" s="31">
        <f t="shared" si="22"/>
        <v>0</v>
      </c>
      <c r="AO89" s="28">
        <f t="shared" si="22"/>
        <v>0</v>
      </c>
      <c r="AP89" s="31">
        <f t="shared" si="22"/>
        <v>0</v>
      </c>
      <c r="AQ89" s="28">
        <f t="shared" si="22"/>
        <v>0</v>
      </c>
      <c r="AR89" s="28">
        <f t="shared" si="22"/>
        <v>6.5700001046061516</v>
      </c>
      <c r="AS89" s="31">
        <f t="shared" si="22"/>
        <v>2740737.3112403611</v>
      </c>
      <c r="AT89" s="28">
        <f t="shared" si="22"/>
        <v>100</v>
      </c>
      <c r="AU89" s="31">
        <f t="shared" si="22"/>
        <v>99999.999999999971</v>
      </c>
      <c r="AV89" s="37">
        <f t="shared" si="22"/>
        <v>0</v>
      </c>
      <c r="AW89" s="31">
        <f t="shared" si="22"/>
        <v>0</v>
      </c>
      <c r="AX89" s="38">
        <f t="shared" si="22"/>
        <v>0</v>
      </c>
      <c r="AY89" s="31">
        <f t="shared" si="22"/>
        <v>0</v>
      </c>
      <c r="AZ89" s="39">
        <f t="shared" si="22"/>
        <v>0</v>
      </c>
      <c r="BA89" s="31">
        <f t="shared" si="22"/>
        <v>0</v>
      </c>
      <c r="BB89" s="40">
        <f t="shared" si="22"/>
        <v>0</v>
      </c>
      <c r="BC89" s="31">
        <f t="shared" si="22"/>
        <v>0</v>
      </c>
      <c r="BD89" s="28">
        <f t="shared" si="22"/>
        <v>0</v>
      </c>
      <c r="BE89" s="31">
        <f t="shared" si="22"/>
        <v>0</v>
      </c>
    </row>
    <row r="92" spans="1:57" x14ac:dyDescent="0.25">
      <c r="B92" s="41" t="s">
        <v>148</v>
      </c>
      <c r="C92" s="1">
        <f>SUM(K89,L89)</f>
        <v>1148.820002220571</v>
      </c>
    </row>
  </sheetData>
  <autoFilter ref="A2:BE89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40EC2615-77CE-4125-B8E7-4C0247BB5C87}"/>
</file>

<file path=customXml/itemProps2.xml><?xml version="1.0" encoding="utf-8"?>
<ds:datastoreItem xmlns:ds="http://schemas.openxmlformats.org/officeDocument/2006/customXml" ds:itemID="{7BABF4B7-072D-43A5-8EDC-E4F8C39D6D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6C8C4C-AFD6-4497-93A9-79A8076BAF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Kody Fossum</cp:lastModifiedBy>
  <dcterms:created xsi:type="dcterms:W3CDTF">2025-09-11T16:56:18Z</dcterms:created>
  <dcterms:modified xsi:type="dcterms:W3CDTF">2025-12-12T19:40:16Z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