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42 Cottonwood Group 1\GIS\Data\3_Tabular_Reports\Group_4\CD35\Tabular\"/>
    </mc:Choice>
  </mc:AlternateContent>
  <xr:revisionPtr revIDLastSave="0" documentId="13_ncr:1_{BB6EE6F5-F32B-4F1A-997F-427230A0A6D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" i="1" l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BE46" i="1"/>
  <c r="BD46" i="1"/>
  <c r="BC46" i="1"/>
  <c r="BB46" i="1"/>
  <c r="BA46" i="1"/>
  <c r="AZ46" i="1"/>
  <c r="AY46" i="1"/>
  <c r="AX46" i="1"/>
  <c r="AW46" i="1"/>
  <c r="AV46" i="1"/>
  <c r="AR46" i="1"/>
  <c r="AQ46" i="1"/>
  <c r="AO46" i="1"/>
  <c r="AM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AP45" i="1"/>
  <c r="AN45" i="1"/>
  <c r="AL45" i="1"/>
  <c r="L45" i="1"/>
  <c r="K45" i="1"/>
  <c r="AP43" i="1"/>
  <c r="AN43" i="1"/>
  <c r="AL43" i="1"/>
  <c r="L43" i="1"/>
  <c r="K43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K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S3" i="1"/>
  <c r="AP3" i="1"/>
  <c r="AN3" i="1"/>
  <c r="AL3" i="1"/>
  <c r="L3" i="1"/>
  <c r="K3" i="1"/>
  <c r="AN46" i="1" l="1"/>
  <c r="AP46" i="1"/>
  <c r="K46" i="1"/>
  <c r="L46" i="1"/>
  <c r="AS46" i="1"/>
  <c r="AT4" i="1" s="1"/>
  <c r="AU4" i="1" s="1"/>
  <c r="AL46" i="1"/>
  <c r="AT10" i="1" l="1"/>
  <c r="AU10" i="1" s="1"/>
  <c r="AT18" i="1"/>
  <c r="AU18" i="1" s="1"/>
  <c r="AT26" i="1"/>
  <c r="AU26" i="1" s="1"/>
  <c r="AT34" i="1"/>
  <c r="AU34" i="1" s="1"/>
  <c r="AT42" i="1"/>
  <c r="AU42" i="1" s="1"/>
  <c r="AT43" i="1"/>
  <c r="AU43" i="1" s="1"/>
  <c r="AT22" i="1"/>
  <c r="AU22" i="1" s="1"/>
  <c r="AT30" i="1"/>
  <c r="AU30" i="1" s="1"/>
  <c r="AT17" i="1"/>
  <c r="AU17" i="1" s="1"/>
  <c r="AT25" i="1"/>
  <c r="AU25" i="1" s="1"/>
  <c r="AT20" i="1"/>
  <c r="AU20" i="1" s="1"/>
  <c r="AT28" i="1"/>
  <c r="AU28" i="1" s="1"/>
  <c r="AT36" i="1"/>
  <c r="AU36" i="1" s="1"/>
  <c r="AT44" i="1"/>
  <c r="AU44" i="1" s="1"/>
  <c r="AT8" i="1"/>
  <c r="AU8" i="1" s="1"/>
  <c r="AT16" i="1"/>
  <c r="AU16" i="1" s="1"/>
  <c r="AT24" i="1"/>
  <c r="AU24" i="1" s="1"/>
  <c r="AT32" i="1"/>
  <c r="AU32" i="1" s="1"/>
  <c r="AT40" i="1"/>
  <c r="AU40" i="1" s="1"/>
  <c r="AT11" i="1"/>
  <c r="AU11" i="1" s="1"/>
  <c r="AT19" i="1"/>
  <c r="AU19" i="1" s="1"/>
  <c r="AT27" i="1"/>
  <c r="AU27" i="1" s="1"/>
  <c r="AT35" i="1"/>
  <c r="AU35" i="1" s="1"/>
  <c r="AT6" i="1"/>
  <c r="AU6" i="1" s="1"/>
  <c r="AT14" i="1"/>
  <c r="AU14" i="1" s="1"/>
  <c r="AT38" i="1"/>
  <c r="AU38" i="1" s="1"/>
  <c r="AT33" i="1"/>
  <c r="AU33" i="1" s="1"/>
  <c r="AT41" i="1"/>
  <c r="AU41" i="1" s="1"/>
  <c r="AT12" i="1"/>
  <c r="AU12" i="1" s="1"/>
  <c r="AT9" i="1"/>
  <c r="AU9" i="1" s="1"/>
  <c r="AT29" i="1"/>
  <c r="AU29" i="1" s="1"/>
  <c r="AT37" i="1"/>
  <c r="AU37" i="1" s="1"/>
  <c r="AT45" i="1"/>
  <c r="AU45" i="1" s="1"/>
  <c r="AT7" i="1"/>
  <c r="AU7" i="1" s="1"/>
  <c r="AT15" i="1"/>
  <c r="AU15" i="1" s="1"/>
  <c r="AT5" i="1"/>
  <c r="AU5" i="1" s="1"/>
  <c r="AT23" i="1"/>
  <c r="AU23" i="1" s="1"/>
  <c r="AT13" i="1"/>
  <c r="AU13" i="1" s="1"/>
  <c r="AT31" i="1"/>
  <c r="AU31" i="1" s="1"/>
  <c r="AT21" i="1"/>
  <c r="AU21" i="1" s="1"/>
  <c r="AT39" i="1"/>
  <c r="AU39" i="1" s="1"/>
  <c r="C49" i="1"/>
  <c r="AT3" i="1"/>
  <c r="AT46" i="1" l="1"/>
  <c r="AU3" i="1"/>
  <c r="AU46" i="1" s="1"/>
</calcChain>
</file>

<file path=xl/sharedStrings.xml><?xml version="1.0" encoding="utf-8"?>
<sst xmlns="http://schemas.openxmlformats.org/spreadsheetml/2006/main" count="379" uniqueCount="136">
  <si>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</si>
  <si>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</si>
  <si>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</si>
  <si>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</si>
  <si>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</si>
  <si>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</si>
  <si>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</si>
  <si>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</si>
  <si>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</si>
  <si>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</si>
  <si>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</si>
  <si>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</si>
  <si>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</si>
  <si>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</si>
  <si>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</si>
  <si>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</si>
  <si>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</si>
  <si>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</si>
  <si>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</si>
  <si>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</si>
  <si>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</si>
  <si>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</si>
  <si>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</si>
  <si>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</si>
  <si>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</si>
  <si>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</si>
  <si>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</si>
  <si>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</si>
  <si>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</si>
  <si>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</si>
  <si>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</si>
  <si>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</si>
  <si>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</si>
  <si>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</si>
  <si>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</si>
  <si>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</si>
  <si>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</si>
  <si>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</si>
  <si>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</si>
  <si>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</si>
  <si>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</si>
  <si>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</si>
  <si>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</si>
  <si>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</si>
  <si>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</si>
  <si>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</si>
  <si>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</si>
  <si>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</si>
  <si>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</si>
  <si>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</si>
  <si>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</si>
  <si>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</si>
  <si>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</si>
  <si>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</si>
  <si>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</si>
  <si>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</si>
  <si>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</si>
  <si>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</si>
  <si>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03-027-0100</t>
  </si>
  <si>
    <t>ENGEN/CLINTON D/ETAL</t>
  </si>
  <si>
    <t>14568 FRONTIER AVENUE</t>
  </si>
  <si>
    <t>NWSW</t>
  </si>
  <si>
    <t>27</t>
  </si>
  <si>
    <t>108</t>
  </si>
  <si>
    <t>038</t>
  </si>
  <si>
    <t>SENW</t>
  </si>
  <si>
    <t>03-027-0203</t>
  </si>
  <si>
    <t>KOPPERUD/CHERYL/ETAL</t>
  </si>
  <si>
    <t>505 17TH ST SW</t>
  </si>
  <si>
    <t>NESW</t>
  </si>
  <si>
    <t>NWSE</t>
  </si>
  <si>
    <t>NESE</t>
  </si>
  <si>
    <t>03-027-0206</t>
  </si>
  <si>
    <t>SESW</t>
  </si>
  <si>
    <t>SWSE</t>
  </si>
  <si>
    <t>SESE</t>
  </si>
  <si>
    <t>03-027-0400</t>
  </si>
  <si>
    <t>WARNER/LOWELL R &amp; STACY J</t>
  </si>
  <si>
    <t>22042 COUNTY ROAD 7</t>
  </si>
  <si>
    <t>SWNE</t>
  </si>
  <si>
    <t>03-027-0401</t>
  </si>
  <si>
    <t>03-027-0500</t>
  </si>
  <si>
    <t>DISHER/SYLVIA/&amp; JUDITH OSTER</t>
  </si>
  <si>
    <t>1108 WILLOW POND DR</t>
  </si>
  <si>
    <t>SWSW</t>
  </si>
  <si>
    <t>03-027-0600</t>
  </si>
  <si>
    <t>THOMPSON FARM CO - C/0 FAIRLAND MNGMNT</t>
  </si>
  <si>
    <t>PO BOX 128</t>
  </si>
  <si>
    <t>03-028-0300</t>
  </si>
  <si>
    <t>SCHMITZ/DANIEL N/ TRUSTEE - DANIEL SCHMITZ TRUST</t>
  </si>
  <si>
    <t>1361 200TH AVE</t>
  </si>
  <si>
    <t>28</t>
  </si>
  <si>
    <t>03-033-0100</t>
  </si>
  <si>
    <t>NICKEL/WILLIAM H &amp; STEVEN B</t>
  </si>
  <si>
    <t>45768 COUNTY RD 10</t>
  </si>
  <si>
    <t>33</t>
  </si>
  <si>
    <t>NWNE</t>
  </si>
  <si>
    <t>03-033-0300</t>
  </si>
  <si>
    <t>KRONBACK/MAYDELLE T</t>
  </si>
  <si>
    <t>33137 260TH ST</t>
  </si>
  <si>
    <t>03-033-0400</t>
  </si>
  <si>
    <t>BYERS/LYNN J - C/O DUANE BYERS</t>
  </si>
  <si>
    <t>35190 280TH ST</t>
  </si>
  <si>
    <t>SENE</t>
  </si>
  <si>
    <t>03-033-0500</t>
  </si>
  <si>
    <t>BYERS LIV TST/BRUCE DUANE/&amp; - PAULA M BYERS LIV TST</t>
  </si>
  <si>
    <t>28760 COUNTY RD 6</t>
  </si>
  <si>
    <t>NENE</t>
  </si>
  <si>
    <t>03-034-0200</t>
  </si>
  <si>
    <t>THOMPSON/MARLYS A/TRUSTEE - MARLYS A THOMPSON TRUST</t>
  </si>
  <si>
    <t>1628 CYPRESS POINT CL</t>
  </si>
  <si>
    <t>NWNW</t>
  </si>
  <si>
    <t>34</t>
  </si>
  <si>
    <t>03-034-0201</t>
  </si>
  <si>
    <t>YANG/ZONG/-GOSHEENYEEN KHANG</t>
  </si>
  <si>
    <t>25434 340TH AVE</t>
  </si>
  <si>
    <t>SWNW</t>
  </si>
  <si>
    <t>03-034-0202</t>
  </si>
  <si>
    <t>CSAH 10</t>
  </si>
  <si>
    <t>TOTAL WATERSHED ACRES:</t>
  </si>
  <si>
    <t>ANN TWP RDS</t>
  </si>
  <si>
    <t>COTTONWOOD CTY RDS</t>
  </si>
  <si>
    <t>340TH AVE</t>
  </si>
  <si>
    <t>COTTONWOOD COUNTY HWY DEPT. 46705 COUNTY RD 15</t>
  </si>
  <si>
    <t>WINDOM, MN 56101</t>
  </si>
  <si>
    <t>RON KEOTTKE 24884 COUNTY RD 7</t>
  </si>
  <si>
    <t>WALNUT GROVE, MN</t>
  </si>
  <si>
    <t>WALNUT GROVE MN 56180</t>
  </si>
  <si>
    <t>WAITE PARK MN 56387</t>
  </si>
  <si>
    <t>REVERE MN 56166</t>
  </si>
  <si>
    <t>OWATONNA MN 55060</t>
  </si>
  <si>
    <t>WINDOM MN 56101</t>
  </si>
  <si>
    <t>CURRIE MN 56123</t>
  </si>
  <si>
    <t>SANBORN MN 56083</t>
  </si>
  <si>
    <t>WESTBROOK MN 56183</t>
  </si>
  <si>
    <t>BROOKINGS SD 57006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</si>
</sst>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9"/>
  <sheetViews>
    <sheetView tabSelected="1" workbookViewId="0">
      <pane xSplit="1" ySplit="2" topLeftCell="B11" activePane="bottomRight" state="frozen"/>
      <selection pane="topRight" activeCell="B1" sqref="B1"/>
      <selection pane="bottomLeft" activeCell="A3" sqref="A3"/>
      <selection pane="bottomRight" activeCell="C34" sqref="C34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46.85546875" style="1" bestFit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hidden="1" customWidth="1"/>
    <col min="25" max="25" width="17.7109375" style="5" hidden="1" customWidth="1"/>
    <col min="26" max="26" width="17.7109375" style="9" customWidth="1"/>
    <col min="27" max="27" width="17.7109375" style="5" customWidth="1"/>
    <col min="28" max="28" width="17.7109375" style="10" hidden="1" customWidth="1"/>
    <col min="29" max="29" width="17.7109375" style="5" hidden="1" customWidth="1"/>
    <col min="30" max="31" width="17.7109375" style="2" hidden="1" customWidth="1"/>
    <col min="32" max="32" width="17.7109375" style="5" hidden="1" customWidth="1"/>
    <col min="33" max="33" width="17.7109375" style="9" customWidth="1"/>
    <col min="34" max="34" width="17.7109375" style="5" customWidth="1"/>
    <col min="35" max="35" width="19.7109375" style="2" hidden="1" customWidth="1"/>
    <col min="36" max="36" width="19.7109375" style="5" hidden="1" customWidth="1"/>
    <col min="37" max="37" width="17.7109375" style="3" hidden="1" customWidth="1"/>
    <col min="38" max="38" width="17.7109375" style="5" hidden="1" customWidth="1"/>
    <col min="39" max="39" width="17.7109375" style="3" hidden="1" customWidth="1"/>
    <col min="40" max="40" width="17.7109375" style="5" hidden="1" customWidth="1"/>
    <col min="41" max="41" width="17.7109375" style="2" hidden="1" customWidth="1"/>
    <col min="42" max="42" width="17.7109375" style="5" hidden="1" customWidth="1"/>
    <col min="43" max="43" width="17.7109375" style="2" hidden="1" customWidth="1"/>
    <col min="44" max="44" width="17.7109375" style="2" customWidth="1"/>
    <col min="45" max="45" width="17.7109375" style="5" customWidth="1"/>
    <col min="46" max="46" width="17.7109375" style="11" customWidth="1"/>
    <col min="47" max="47" width="17.7109375" style="5" customWidth="1"/>
    <col min="48" max="48" width="13.7109375" style="12" hidden="1" customWidth="1"/>
    <col min="49" max="49" width="13.7109375" style="5" hidden="1" customWidth="1"/>
    <col min="50" max="50" width="13.7109375" style="13" hidden="1" customWidth="1"/>
    <col min="51" max="51" width="13.7109375" style="5" hidden="1" customWidth="1"/>
    <col min="52" max="52" width="13.7109375" style="14" hidden="1" customWidth="1"/>
    <col min="53" max="53" width="13.7109375" style="5" hidden="1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</cols>
  <sheetData>
    <row r="1" spans="1:57" x14ac:dyDescent="0.25">
      <c r="AL1" s="5">
        <v>0</v>
      </c>
      <c r="AN1" s="5">
        <v>0</v>
      </c>
      <c r="AP1" s="5">
        <v>0</v>
      </c>
      <c r="AU1" s="5" t="s">
        <v>0</v>
      </c>
    </row>
    <row r="2" spans="1:57" ht="67.900000000000006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A3" s="1" t="s">
        <v>58</v>
      </c>
      <c r="B3" s="1" t="s">
        <v>59</v>
      </c>
      <c r="C3" s="1" t="s">
        <v>60</v>
      </c>
      <c r="D3" s="1" t="s">
        <v>129</v>
      </c>
      <c r="E3" s="1" t="s">
        <v>61</v>
      </c>
      <c r="F3" s="1" t="s">
        <v>62</v>
      </c>
      <c r="G3" s="1" t="s">
        <v>63</v>
      </c>
      <c r="H3" s="1" t="s">
        <v>64</v>
      </c>
      <c r="I3" s="2">
        <v>191.02</v>
      </c>
      <c r="J3" s="2">
        <v>39.07</v>
      </c>
      <c r="K3" s="2">
        <f t="shared" ref="K3:K45" si="0">SUM(N3,P3,R3,T3,V3,X3,Z3,AB3,AE3,AG3,AI3,AV3,AX3,AZ3,BB3,BD3)</f>
        <v>9.10999995470047</v>
      </c>
      <c r="L3" s="2">
        <f t="shared" ref="L3:L45" si="1">SUM(M3,AD3,AK3,AM3,AO3,AQ3,AR3)</f>
        <v>0</v>
      </c>
      <c r="P3" s="6">
        <v>3.690000057220459</v>
      </c>
      <c r="Q3" s="5">
        <v>16763.670259952549</v>
      </c>
      <c r="R3" s="7">
        <v>4.1399999260902396</v>
      </c>
      <c r="S3" s="5">
        <v>10730.8798084259</v>
      </c>
      <c r="T3" s="8">
        <v>1.279999971389771</v>
      </c>
      <c r="U3" s="5">
        <v>995.83997774124146</v>
      </c>
      <c r="AL3" s="5" t="str">
        <f t="shared" ref="AL3:AL41" si="2">IF(AK3&gt;0,AK3*$AL$1,"")</f>
        <v/>
      </c>
      <c r="AN3" s="5" t="str">
        <f t="shared" ref="AN3:AN41" si="3">IF(AM3&gt;0,AM3*$AN$1,"")</f>
        <v/>
      </c>
      <c r="AP3" s="5" t="str">
        <f t="shared" ref="AP3:AP41" si="4">IF(AO3&gt;0,AO3*$AP$1,"")</f>
        <v/>
      </c>
      <c r="AS3" s="5">
        <f t="shared" ref="AS3" si="5">SUM(O3,Q3,S3,U3,W3,Y3,AA3,AC3,AF3,AH3,AJ3,AW3,AY3,BA3,BC3,BE3)</f>
        <v>28490.39004611969</v>
      </c>
      <c r="AT3" s="11">
        <f>(AS3/$AS$46)*100</f>
        <v>2.1049729528831427</v>
      </c>
      <c r="AU3" s="5">
        <f>(AT3/100)*$AU$1</f>
        <v>2104.9729528831426</v>
      </c>
    </row>
    <row r="4" spans="1:57" x14ac:dyDescent="0.25">
      <c r="A4" s="1" t="s">
        <v>58</v>
      </c>
      <c r="B4" s="1" t="s">
        <v>59</v>
      </c>
      <c r="C4" s="1" t="s">
        <v>60</v>
      </c>
      <c r="D4" s="1" t="s">
        <v>129</v>
      </c>
      <c r="E4" s="1" t="s">
        <v>65</v>
      </c>
      <c r="F4" s="1" t="s">
        <v>62</v>
      </c>
      <c r="G4" s="1" t="s">
        <v>63</v>
      </c>
      <c r="H4" s="1" t="s">
        <v>64</v>
      </c>
      <c r="I4" s="2">
        <v>191.02</v>
      </c>
      <c r="J4" s="2">
        <v>38.799999999999997</v>
      </c>
      <c r="K4" s="2">
        <f t="shared" si="0"/>
        <v>13.099999904632568</v>
      </c>
      <c r="L4" s="2">
        <f t="shared" si="1"/>
        <v>0</v>
      </c>
      <c r="P4" s="6">
        <v>7.6399998664855957</v>
      </c>
      <c r="Q4" s="5">
        <v>34708.519393444061</v>
      </c>
      <c r="R4" s="7">
        <v>5.4600000381469727</v>
      </c>
      <c r="S4" s="5">
        <v>14152.320098876949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S4" s="5">
        <f t="shared" ref="AS4:AS45" si="6">SUM(O4,Q4,S4,U4,W4,Y4,AA4,AC4,AF4,AH4,AJ4,AW4,AY4,BA4,BC4,BE4)</f>
        <v>48860.839492321014</v>
      </c>
      <c r="AT4" s="11">
        <f t="shared" ref="AT4:AT45" si="7">(AS4/$AS$46)*100</f>
        <v>3.6100153567573989</v>
      </c>
      <c r="AU4" s="5">
        <f t="shared" ref="AU4:AU45" si="8">(AT4/100)*$AU$1</f>
        <v>3610.0153567573989</v>
      </c>
    </row>
    <row r="5" spans="1:57" x14ac:dyDescent="0.25">
      <c r="A5" s="1" t="s">
        <v>66</v>
      </c>
      <c r="B5" s="1" t="s">
        <v>67</v>
      </c>
      <c r="C5" s="1" t="s">
        <v>68</v>
      </c>
      <c r="D5" s="1" t="s">
        <v>130</v>
      </c>
      <c r="E5" s="1" t="s">
        <v>69</v>
      </c>
      <c r="F5" s="1" t="s">
        <v>62</v>
      </c>
      <c r="G5" s="1" t="s">
        <v>63</v>
      </c>
      <c r="H5" s="1" t="s">
        <v>64</v>
      </c>
      <c r="I5" s="2">
        <v>40</v>
      </c>
      <c r="J5" s="2">
        <v>0.03</v>
      </c>
      <c r="K5" s="2">
        <f t="shared" si="0"/>
        <v>2.999999932944775E-2</v>
      </c>
      <c r="L5" s="2">
        <f t="shared" si="1"/>
        <v>0</v>
      </c>
      <c r="R5" s="7">
        <v>2.999999932944775E-2</v>
      </c>
      <c r="S5" s="5">
        <v>77.759998261928558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S5" s="5">
        <f t="shared" si="6"/>
        <v>77.759998261928558</v>
      </c>
      <c r="AT5" s="11">
        <f t="shared" si="7"/>
        <v>5.7451896198203473E-3</v>
      </c>
      <c r="AU5" s="5">
        <f t="shared" si="8"/>
        <v>5.7451896198203478</v>
      </c>
    </row>
    <row r="6" spans="1:57" x14ac:dyDescent="0.25">
      <c r="A6" s="1" t="s">
        <v>66</v>
      </c>
      <c r="B6" s="1" t="s">
        <v>67</v>
      </c>
      <c r="C6" s="1" t="s">
        <v>68</v>
      </c>
      <c r="D6" s="1" t="s">
        <v>130</v>
      </c>
      <c r="E6" s="1" t="s">
        <v>70</v>
      </c>
      <c r="F6" s="1" t="s">
        <v>62</v>
      </c>
      <c r="G6" s="1" t="s">
        <v>63</v>
      </c>
      <c r="H6" s="1" t="s">
        <v>64</v>
      </c>
      <c r="I6" s="2">
        <v>40</v>
      </c>
      <c r="J6" s="2">
        <v>20.55</v>
      </c>
      <c r="K6" s="2">
        <f t="shared" si="0"/>
        <v>20.440000213682655</v>
      </c>
      <c r="L6" s="2">
        <f t="shared" si="1"/>
        <v>0</v>
      </c>
      <c r="N6" s="4">
        <v>4.1899999156594276</v>
      </c>
      <c r="O6" s="5">
        <v>23870.429519511759</v>
      </c>
      <c r="P6" s="6">
        <v>10.76000010967255</v>
      </c>
      <c r="Q6" s="5">
        <v>48882.680498242378</v>
      </c>
      <c r="R6" s="7">
        <v>5.4900001883506766</v>
      </c>
      <c r="S6" s="5">
        <v>14230.08048820496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S6" s="5">
        <f t="shared" si="6"/>
        <v>86983.190505959094</v>
      </c>
      <c r="AT6" s="11">
        <f t="shared" si="7"/>
        <v>6.426632386363659</v>
      </c>
      <c r="AU6" s="5">
        <f t="shared" si="8"/>
        <v>6426.632386363659</v>
      </c>
    </row>
    <row r="7" spans="1:57" x14ac:dyDescent="0.25">
      <c r="A7" s="1" t="s">
        <v>66</v>
      </c>
      <c r="B7" s="1" t="s">
        <v>67</v>
      </c>
      <c r="C7" s="1" t="s">
        <v>68</v>
      </c>
      <c r="D7" s="1" t="s">
        <v>130</v>
      </c>
      <c r="E7" s="1" t="s">
        <v>71</v>
      </c>
      <c r="F7" s="1" t="s">
        <v>62</v>
      </c>
      <c r="G7" s="1" t="s">
        <v>63</v>
      </c>
      <c r="H7" s="1" t="s">
        <v>64</v>
      </c>
      <c r="I7" s="2">
        <v>40</v>
      </c>
      <c r="J7" s="2">
        <v>18.72</v>
      </c>
      <c r="K7" s="2">
        <f t="shared" si="0"/>
        <v>3.1299999319016933</v>
      </c>
      <c r="L7" s="2">
        <f t="shared" si="1"/>
        <v>0</v>
      </c>
      <c r="N7" s="4">
        <v>5.9999998658895493E-2</v>
      </c>
      <c r="O7" s="5">
        <v>341.81999235972762</v>
      </c>
      <c r="P7" s="6">
        <v>3.0699999332427979</v>
      </c>
      <c r="Q7" s="5">
        <v>13947.009696722031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S7" s="5">
        <f t="shared" si="6"/>
        <v>14288.829689081758</v>
      </c>
      <c r="AT7" s="11">
        <f t="shared" si="7"/>
        <v>1.0557103632200791</v>
      </c>
      <c r="AU7" s="5">
        <f t="shared" si="8"/>
        <v>1055.710363220079</v>
      </c>
    </row>
    <row r="8" spans="1:57" x14ac:dyDescent="0.25">
      <c r="A8" s="1" t="s">
        <v>72</v>
      </c>
      <c r="B8" s="1" t="s">
        <v>67</v>
      </c>
      <c r="C8" s="1" t="s">
        <v>68</v>
      </c>
      <c r="D8" s="1" t="s">
        <v>130</v>
      </c>
      <c r="E8" s="1" t="s">
        <v>73</v>
      </c>
      <c r="F8" s="1" t="s">
        <v>62</v>
      </c>
      <c r="G8" s="1" t="s">
        <v>63</v>
      </c>
      <c r="H8" s="1" t="s">
        <v>64</v>
      </c>
      <c r="I8" s="2">
        <v>59.01</v>
      </c>
      <c r="J8" s="2">
        <v>0.06</v>
      </c>
      <c r="K8" s="2">
        <f t="shared" si="0"/>
        <v>7.0000000298023224E-2</v>
      </c>
      <c r="L8" s="2">
        <f t="shared" si="1"/>
        <v>0</v>
      </c>
      <c r="P8" s="6">
        <v>9.9999997764825821E-3</v>
      </c>
      <c r="Q8" s="5">
        <v>45.42999898456037</v>
      </c>
      <c r="R8" s="7">
        <v>6.0000000521540642E-2</v>
      </c>
      <c r="S8" s="5">
        <v>155.52000135183329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S8" s="5">
        <f t="shared" si="6"/>
        <v>200.95000033639366</v>
      </c>
      <c r="AT8" s="11">
        <f t="shared" si="7"/>
        <v>1.4846912060706506E-2</v>
      </c>
      <c r="AU8" s="5">
        <f t="shared" si="8"/>
        <v>14.846912060706506</v>
      </c>
    </row>
    <row r="9" spans="1:57" x14ac:dyDescent="0.25">
      <c r="A9" s="1" t="s">
        <v>72</v>
      </c>
      <c r="B9" s="1" t="s">
        <v>67</v>
      </c>
      <c r="C9" s="1" t="s">
        <v>68</v>
      </c>
      <c r="D9" s="1" t="s">
        <v>130</v>
      </c>
      <c r="E9" s="1" t="s">
        <v>74</v>
      </c>
      <c r="F9" s="1" t="s">
        <v>62</v>
      </c>
      <c r="G9" s="1" t="s">
        <v>63</v>
      </c>
      <c r="H9" s="1" t="s">
        <v>64</v>
      </c>
      <c r="I9" s="2">
        <v>59.01</v>
      </c>
      <c r="J9" s="2">
        <v>38.130000000000003</v>
      </c>
      <c r="K9" s="2">
        <f t="shared" si="0"/>
        <v>29.589998878538605</v>
      </c>
      <c r="L9" s="2">
        <f t="shared" si="1"/>
        <v>0</v>
      </c>
      <c r="N9" s="4">
        <v>3.9900000095367432</v>
      </c>
      <c r="O9" s="5">
        <v>22731.030054330829</v>
      </c>
      <c r="P9" s="6">
        <v>18.129999041557308</v>
      </c>
      <c r="Q9" s="5">
        <v>82364.585645794868</v>
      </c>
      <c r="R9" s="7">
        <v>7.4699998274445534</v>
      </c>
      <c r="S9" s="5">
        <v>19362.239552736279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S9" s="5">
        <f t="shared" si="6"/>
        <v>124457.85525286198</v>
      </c>
      <c r="AT9" s="11">
        <f t="shared" si="7"/>
        <v>9.1953960144817533</v>
      </c>
      <c r="AU9" s="5">
        <f t="shared" si="8"/>
        <v>9195.3960144817538</v>
      </c>
    </row>
    <row r="10" spans="1:57" x14ac:dyDescent="0.25">
      <c r="A10" s="1" t="s">
        <v>72</v>
      </c>
      <c r="B10" s="1" t="s">
        <v>67</v>
      </c>
      <c r="C10" s="1" t="s">
        <v>68</v>
      </c>
      <c r="D10" s="1" t="s">
        <v>130</v>
      </c>
      <c r="E10" s="1" t="s">
        <v>70</v>
      </c>
      <c r="F10" s="1" t="s">
        <v>62</v>
      </c>
      <c r="G10" s="1" t="s">
        <v>63</v>
      </c>
      <c r="H10" s="1" t="s">
        <v>64</v>
      </c>
      <c r="I10" s="2">
        <v>59.01</v>
      </c>
      <c r="J10" s="2">
        <v>0.09</v>
      </c>
      <c r="K10" s="2">
        <f t="shared" si="0"/>
        <v>9.9999997764825821E-2</v>
      </c>
      <c r="L10" s="2">
        <f t="shared" si="1"/>
        <v>0</v>
      </c>
      <c r="N10" s="4">
        <v>3.9999999105930328E-2</v>
      </c>
      <c r="O10" s="5">
        <v>227.87999490648511</v>
      </c>
      <c r="P10" s="6">
        <v>5.9999998658895493E-2</v>
      </c>
      <c r="Q10" s="5">
        <v>272.57999390736222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S10" s="5">
        <f t="shared" si="6"/>
        <v>500.4599888138473</v>
      </c>
      <c r="AT10" s="11">
        <f t="shared" si="7"/>
        <v>3.6975792144229566E-2</v>
      </c>
      <c r="AU10" s="5">
        <f t="shared" si="8"/>
        <v>36.975792144229565</v>
      </c>
    </row>
    <row r="11" spans="1:57" x14ac:dyDescent="0.25">
      <c r="A11" s="1" t="s">
        <v>72</v>
      </c>
      <c r="B11" s="1" t="s">
        <v>67</v>
      </c>
      <c r="C11" s="1" t="s">
        <v>68</v>
      </c>
      <c r="D11" s="1" t="s">
        <v>130</v>
      </c>
      <c r="E11" s="1" t="s">
        <v>71</v>
      </c>
      <c r="F11" s="1" t="s">
        <v>62</v>
      </c>
      <c r="G11" s="1" t="s">
        <v>63</v>
      </c>
      <c r="H11" s="1" t="s">
        <v>64</v>
      </c>
      <c r="I11" s="2">
        <v>59.01</v>
      </c>
      <c r="J11" s="2">
        <v>0.08</v>
      </c>
      <c r="K11" s="2">
        <f t="shared" si="0"/>
        <v>2.999999932944775E-2</v>
      </c>
      <c r="L11" s="2">
        <f t="shared" si="1"/>
        <v>0</v>
      </c>
      <c r="P11" s="6">
        <v>2.999999932944775E-2</v>
      </c>
      <c r="Q11" s="5">
        <v>136.28999695368111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S11" s="5">
        <f t="shared" si="6"/>
        <v>136.28999695368111</v>
      </c>
      <c r="AT11" s="11">
        <f t="shared" si="7"/>
        <v>1.0069597393072468E-2</v>
      </c>
      <c r="AU11" s="5">
        <f t="shared" si="8"/>
        <v>10.069597393072469</v>
      </c>
    </row>
    <row r="12" spans="1:57" x14ac:dyDescent="0.25">
      <c r="A12" s="1" t="s">
        <v>72</v>
      </c>
      <c r="B12" s="1" t="s">
        <v>67</v>
      </c>
      <c r="C12" s="1" t="s">
        <v>68</v>
      </c>
      <c r="D12" s="1" t="s">
        <v>130</v>
      </c>
      <c r="E12" s="1" t="s">
        <v>75</v>
      </c>
      <c r="F12" s="1" t="s">
        <v>62</v>
      </c>
      <c r="G12" s="1" t="s">
        <v>63</v>
      </c>
      <c r="H12" s="1" t="s">
        <v>64</v>
      </c>
      <c r="I12" s="2">
        <v>59.01</v>
      </c>
      <c r="J12" s="2">
        <v>18.57</v>
      </c>
      <c r="K12" s="2">
        <f t="shared" si="0"/>
        <v>9.4799995794892311</v>
      </c>
      <c r="L12" s="2">
        <f t="shared" si="1"/>
        <v>0</v>
      </c>
      <c r="N12" s="4">
        <v>3.9999999105930328E-2</v>
      </c>
      <c r="O12" s="5">
        <v>227.87999490648511</v>
      </c>
      <c r="P12" s="6">
        <v>9.4399995803833008</v>
      </c>
      <c r="Q12" s="5">
        <v>42885.918093681343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S12" s="5">
        <f t="shared" si="6"/>
        <v>43113.798088587828</v>
      </c>
      <c r="AT12" s="11">
        <f t="shared" si="7"/>
        <v>3.18540317368883</v>
      </c>
      <c r="AU12" s="5">
        <f t="shared" si="8"/>
        <v>3185.4031736888296</v>
      </c>
    </row>
    <row r="13" spans="1:57" x14ac:dyDescent="0.25">
      <c r="A13" s="1" t="s">
        <v>76</v>
      </c>
      <c r="B13" s="1" t="s">
        <v>77</v>
      </c>
      <c r="C13" s="1" t="s">
        <v>78</v>
      </c>
      <c r="D13" s="1" t="s">
        <v>127</v>
      </c>
      <c r="E13" s="1" t="s">
        <v>69</v>
      </c>
      <c r="F13" s="1" t="s">
        <v>62</v>
      </c>
      <c r="G13" s="1" t="s">
        <v>63</v>
      </c>
      <c r="H13" s="1" t="s">
        <v>64</v>
      </c>
      <c r="I13" s="2">
        <v>40</v>
      </c>
      <c r="J13" s="2">
        <v>0.03</v>
      </c>
      <c r="K13" s="2">
        <f t="shared" si="0"/>
        <v>2.999999932944775E-2</v>
      </c>
      <c r="L13" s="2">
        <f t="shared" si="1"/>
        <v>0</v>
      </c>
      <c r="R13" s="7">
        <v>2.999999932944775E-2</v>
      </c>
      <c r="S13" s="5">
        <v>77.759998261928558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S13" s="5">
        <f t="shared" si="6"/>
        <v>77.759998261928558</v>
      </c>
      <c r="AT13" s="11">
        <f t="shared" si="7"/>
        <v>5.7451896198203473E-3</v>
      </c>
      <c r="AU13" s="5">
        <f t="shared" si="8"/>
        <v>5.7451896198203478</v>
      </c>
    </row>
    <row r="14" spans="1:57" x14ac:dyDescent="0.25">
      <c r="A14" s="1" t="s">
        <v>76</v>
      </c>
      <c r="B14" s="1" t="s">
        <v>77</v>
      </c>
      <c r="C14" s="1" t="s">
        <v>78</v>
      </c>
      <c r="D14" s="1" t="s">
        <v>127</v>
      </c>
      <c r="E14" s="1" t="s">
        <v>70</v>
      </c>
      <c r="F14" s="1" t="s">
        <v>62</v>
      </c>
      <c r="G14" s="1" t="s">
        <v>63</v>
      </c>
      <c r="H14" s="1" t="s">
        <v>64</v>
      </c>
      <c r="I14" s="2">
        <v>40</v>
      </c>
      <c r="J14" s="2">
        <v>20.54</v>
      </c>
      <c r="K14" s="2">
        <f t="shared" si="0"/>
        <v>16.929999783635143</v>
      </c>
      <c r="L14" s="2">
        <f t="shared" si="1"/>
        <v>0</v>
      </c>
      <c r="P14" s="6">
        <v>14.28999982774258</v>
      </c>
      <c r="Q14" s="5">
        <v>64919.469217434533</v>
      </c>
      <c r="R14" s="7">
        <v>2.6399999558925629</v>
      </c>
      <c r="S14" s="5">
        <v>6842.8798856735229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6"/>
        <v>71762.349103108048</v>
      </c>
      <c r="AT14" s="11">
        <f t="shared" si="7"/>
        <v>5.3020616303557384</v>
      </c>
      <c r="AU14" s="5">
        <f t="shared" si="8"/>
        <v>5302.061630355739</v>
      </c>
    </row>
    <row r="15" spans="1:57" x14ac:dyDescent="0.25">
      <c r="A15" s="1" t="s">
        <v>76</v>
      </c>
      <c r="B15" s="1" t="s">
        <v>77</v>
      </c>
      <c r="C15" s="1" t="s">
        <v>78</v>
      </c>
      <c r="D15" s="1" t="s">
        <v>127</v>
      </c>
      <c r="E15" s="1" t="s">
        <v>79</v>
      </c>
      <c r="F15" s="1" t="s">
        <v>62</v>
      </c>
      <c r="G15" s="1" t="s">
        <v>63</v>
      </c>
      <c r="H15" s="1" t="s">
        <v>64</v>
      </c>
      <c r="I15" s="2">
        <v>40</v>
      </c>
      <c r="J15" s="2">
        <v>0.09</v>
      </c>
      <c r="K15" s="2">
        <f t="shared" si="0"/>
        <v>3.9999999105930328E-2</v>
      </c>
      <c r="L15" s="2">
        <f t="shared" si="1"/>
        <v>0</v>
      </c>
      <c r="P15" s="6">
        <v>3.9999999105930328E-2</v>
      </c>
      <c r="Q15" s="5">
        <v>181.71999593824151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S15" s="5">
        <f t="shared" si="6"/>
        <v>181.71999593824151</v>
      </c>
      <c r="AT15" s="11">
        <f t="shared" si="7"/>
        <v>1.3426129857429959E-2</v>
      </c>
      <c r="AU15" s="5">
        <f t="shared" si="8"/>
        <v>13.426129857429958</v>
      </c>
    </row>
    <row r="16" spans="1:57" x14ac:dyDescent="0.25">
      <c r="A16" s="1" t="s">
        <v>80</v>
      </c>
      <c r="B16" s="1" t="s">
        <v>77</v>
      </c>
      <c r="C16" s="1" t="s">
        <v>78</v>
      </c>
      <c r="D16" s="1" t="s">
        <v>127</v>
      </c>
      <c r="E16" s="1" t="s">
        <v>65</v>
      </c>
      <c r="F16" s="1" t="s">
        <v>62</v>
      </c>
      <c r="G16" s="1" t="s">
        <v>63</v>
      </c>
      <c r="H16" s="1" t="s">
        <v>64</v>
      </c>
      <c r="I16" s="2">
        <v>39</v>
      </c>
      <c r="J16" s="2">
        <v>0.03</v>
      </c>
      <c r="K16" s="2">
        <f t="shared" si="0"/>
        <v>1.9999999552965164E-2</v>
      </c>
      <c r="L16" s="2">
        <f t="shared" si="1"/>
        <v>0</v>
      </c>
      <c r="P16" s="6">
        <v>9.9999997764825821E-3</v>
      </c>
      <c r="Q16" s="5">
        <v>45.42999898456037</v>
      </c>
      <c r="R16" s="7">
        <v>9.9999997764825821E-3</v>
      </c>
      <c r="S16" s="5">
        <v>25.919999420642849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S16" s="5">
        <f t="shared" si="6"/>
        <v>71.349998405203223</v>
      </c>
      <c r="AT16" s="11">
        <f t="shared" si="7"/>
        <v>5.2715956709642724E-3</v>
      </c>
      <c r="AU16" s="5">
        <f t="shared" si="8"/>
        <v>5.2715956709642731</v>
      </c>
    </row>
    <row r="17" spans="1:47" x14ac:dyDescent="0.25">
      <c r="A17" s="1" t="s">
        <v>80</v>
      </c>
      <c r="B17" s="1" t="s">
        <v>77</v>
      </c>
      <c r="C17" s="1" t="s">
        <v>78</v>
      </c>
      <c r="D17" s="1" t="s">
        <v>127</v>
      </c>
      <c r="E17" s="1" t="s">
        <v>79</v>
      </c>
      <c r="F17" s="1" t="s">
        <v>62</v>
      </c>
      <c r="G17" s="1" t="s">
        <v>63</v>
      </c>
      <c r="H17" s="1" t="s">
        <v>64</v>
      </c>
      <c r="I17" s="2">
        <v>39</v>
      </c>
      <c r="J17" s="2">
        <v>20.73</v>
      </c>
      <c r="K17" s="2">
        <f t="shared" si="0"/>
        <v>3.8700000643730164</v>
      </c>
      <c r="L17" s="2">
        <f t="shared" si="1"/>
        <v>0</v>
      </c>
      <c r="P17" s="6">
        <v>2.940000057220459</v>
      </c>
      <c r="Q17" s="5">
        <v>13356.420259952551</v>
      </c>
      <c r="R17" s="7">
        <v>0.93000000715255737</v>
      </c>
      <c r="S17" s="5">
        <v>2410.5600185394292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S17" s="5">
        <f t="shared" si="6"/>
        <v>15766.980278491979</v>
      </c>
      <c r="AT17" s="11">
        <f t="shared" si="7"/>
        <v>1.1649214693495498</v>
      </c>
      <c r="AU17" s="5">
        <f t="shared" si="8"/>
        <v>1164.9214693495496</v>
      </c>
    </row>
    <row r="18" spans="1:47" x14ac:dyDescent="0.25">
      <c r="A18" s="1" t="s">
        <v>81</v>
      </c>
      <c r="B18" s="1" t="s">
        <v>82</v>
      </c>
      <c r="C18" s="1" t="s">
        <v>83</v>
      </c>
      <c r="D18" s="1" t="s">
        <v>128</v>
      </c>
      <c r="E18" s="1" t="s">
        <v>84</v>
      </c>
      <c r="F18" s="1" t="s">
        <v>62</v>
      </c>
      <c r="G18" s="1" t="s">
        <v>63</v>
      </c>
      <c r="H18" s="1" t="s">
        <v>64</v>
      </c>
      <c r="I18" s="2">
        <v>40</v>
      </c>
      <c r="J18" s="2">
        <v>37.28</v>
      </c>
      <c r="K18" s="2">
        <f t="shared" si="0"/>
        <v>31.15000046603382</v>
      </c>
      <c r="L18" s="2">
        <f t="shared" si="1"/>
        <v>0</v>
      </c>
      <c r="N18" s="4">
        <v>1.9000000339001419</v>
      </c>
      <c r="O18" s="5">
        <v>10738.845192386299</v>
      </c>
      <c r="P18" s="6">
        <v>14.81000034697354</v>
      </c>
      <c r="Q18" s="5">
        <v>67247.759077062365</v>
      </c>
      <c r="R18" s="7">
        <v>8.9900000188499689</v>
      </c>
      <c r="S18" s="5">
        <v>23302.080048859119</v>
      </c>
      <c r="T18" s="8">
        <v>5.4500000663101673</v>
      </c>
      <c r="U18" s="5">
        <v>4240.1000515893102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S18" s="5">
        <f t="shared" si="6"/>
        <v>105528.7843698971</v>
      </c>
      <c r="AT18" s="11">
        <f t="shared" si="7"/>
        <v>7.796847866585277</v>
      </c>
      <c r="AU18" s="5">
        <f t="shared" si="8"/>
        <v>7796.8478665852772</v>
      </c>
    </row>
    <row r="19" spans="1:47" x14ac:dyDescent="0.25">
      <c r="A19" s="1" t="s">
        <v>81</v>
      </c>
      <c r="B19" s="1" t="s">
        <v>82</v>
      </c>
      <c r="C19" s="1" t="s">
        <v>83</v>
      </c>
      <c r="D19" s="1" t="s">
        <v>128</v>
      </c>
      <c r="E19" s="1" t="s">
        <v>61</v>
      </c>
      <c r="F19" s="1" t="s">
        <v>62</v>
      </c>
      <c r="G19" s="1" t="s">
        <v>63</v>
      </c>
      <c r="H19" s="1" t="s">
        <v>64</v>
      </c>
      <c r="I19" s="2">
        <v>40</v>
      </c>
      <c r="J19" s="2">
        <v>0.08</v>
      </c>
      <c r="K19" s="2">
        <f t="shared" si="0"/>
        <v>7.9999998211860657E-2</v>
      </c>
      <c r="L19" s="2">
        <f t="shared" si="1"/>
        <v>0</v>
      </c>
      <c r="P19" s="6">
        <v>5.9999998658895493E-2</v>
      </c>
      <c r="Q19" s="5">
        <v>272.57999390736222</v>
      </c>
      <c r="R19" s="7">
        <v>9.9999997764825821E-3</v>
      </c>
      <c r="S19" s="5">
        <v>25.919999420642849</v>
      </c>
      <c r="T19" s="8">
        <v>9.9999997764825821E-3</v>
      </c>
      <c r="U19" s="5">
        <v>7.7799998261034489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S19" s="5">
        <f t="shared" si="6"/>
        <v>306.27999315410852</v>
      </c>
      <c r="AT19" s="11">
        <f t="shared" si="7"/>
        <v>2.2629072489179218E-2</v>
      </c>
      <c r="AU19" s="5">
        <f t="shared" si="8"/>
        <v>22.629072489179219</v>
      </c>
    </row>
    <row r="20" spans="1:47" x14ac:dyDescent="0.25">
      <c r="A20" s="1" t="s">
        <v>85</v>
      </c>
      <c r="B20" s="1" t="s">
        <v>86</v>
      </c>
      <c r="C20" s="1" t="s">
        <v>87</v>
      </c>
      <c r="D20" s="1" t="s">
        <v>131</v>
      </c>
      <c r="E20" s="1" t="s">
        <v>84</v>
      </c>
      <c r="F20" s="1" t="s">
        <v>62</v>
      </c>
      <c r="G20" s="1" t="s">
        <v>63</v>
      </c>
      <c r="H20" s="1" t="s">
        <v>64</v>
      </c>
      <c r="I20" s="2">
        <v>80</v>
      </c>
      <c r="J20" s="2">
        <v>0.06</v>
      </c>
      <c r="K20" s="2">
        <f t="shared" si="0"/>
        <v>5.9999998658895499E-2</v>
      </c>
      <c r="L20" s="2">
        <f t="shared" si="1"/>
        <v>0</v>
      </c>
      <c r="P20" s="6">
        <v>2.999999932944775E-2</v>
      </c>
      <c r="Q20" s="5">
        <v>136.28999695368111</v>
      </c>
      <c r="R20" s="7">
        <v>2.999999932944775E-2</v>
      </c>
      <c r="S20" s="5">
        <v>77.759998261928558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S20" s="5">
        <f t="shared" si="6"/>
        <v>214.04999521560967</v>
      </c>
      <c r="AT20" s="11">
        <f t="shared" si="7"/>
        <v>1.5814787012892816E-2</v>
      </c>
      <c r="AU20" s="5">
        <f t="shared" si="8"/>
        <v>15.814787012892817</v>
      </c>
    </row>
    <row r="21" spans="1:47" x14ac:dyDescent="0.25">
      <c r="A21" s="1" t="s">
        <v>85</v>
      </c>
      <c r="B21" s="1" t="s">
        <v>86</v>
      </c>
      <c r="C21" s="1" t="s">
        <v>87</v>
      </c>
      <c r="D21" s="1" t="s">
        <v>131</v>
      </c>
      <c r="E21" s="1" t="s">
        <v>61</v>
      </c>
      <c r="F21" s="1" t="s">
        <v>62</v>
      </c>
      <c r="G21" s="1" t="s">
        <v>63</v>
      </c>
      <c r="H21" s="1" t="s">
        <v>64</v>
      </c>
      <c r="I21" s="2">
        <v>80</v>
      </c>
      <c r="J21" s="2">
        <v>0.06</v>
      </c>
      <c r="K21" s="2">
        <f t="shared" si="0"/>
        <v>3.9999999105930328E-2</v>
      </c>
      <c r="L21" s="2">
        <f t="shared" si="1"/>
        <v>0</v>
      </c>
      <c r="P21" s="6">
        <v>9.9999997764825821E-3</v>
      </c>
      <c r="Q21" s="5">
        <v>45.42999898456037</v>
      </c>
      <c r="R21" s="7">
        <v>2.999999932944775E-2</v>
      </c>
      <c r="S21" s="5">
        <v>77.759998261928558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S21" s="5">
        <f t="shared" si="6"/>
        <v>123.18999724648893</v>
      </c>
      <c r="AT21" s="11">
        <f t="shared" si="7"/>
        <v>9.1017220841778362E-3</v>
      </c>
      <c r="AU21" s="5">
        <f t="shared" si="8"/>
        <v>9.1017220841778368</v>
      </c>
    </row>
    <row r="22" spans="1:47" x14ac:dyDescent="0.25">
      <c r="A22" s="1" t="s">
        <v>85</v>
      </c>
      <c r="B22" s="1" t="s">
        <v>86</v>
      </c>
      <c r="C22" s="1" t="s">
        <v>87</v>
      </c>
      <c r="D22" s="1" t="s">
        <v>131</v>
      </c>
      <c r="E22" s="1" t="s">
        <v>65</v>
      </c>
      <c r="F22" s="1" t="s">
        <v>62</v>
      </c>
      <c r="G22" s="1" t="s">
        <v>63</v>
      </c>
      <c r="H22" s="1" t="s">
        <v>64</v>
      </c>
      <c r="I22" s="2">
        <v>80</v>
      </c>
      <c r="J22" s="2">
        <v>0.09</v>
      </c>
      <c r="K22" s="2">
        <f t="shared" si="0"/>
        <v>8.0000000074505806E-2</v>
      </c>
      <c r="L22" s="2">
        <f t="shared" si="1"/>
        <v>0</v>
      </c>
      <c r="P22" s="6">
        <v>5.000000074505806E-2</v>
      </c>
      <c r="Q22" s="5">
        <v>227.15000338479879</v>
      </c>
      <c r="R22" s="7">
        <v>2.999999932944775E-2</v>
      </c>
      <c r="S22" s="5">
        <v>77.759998261928558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S22" s="5">
        <f t="shared" si="6"/>
        <v>304.91000164672732</v>
      </c>
      <c r="AT22" s="11">
        <f t="shared" si="7"/>
        <v>2.25278525668107E-2</v>
      </c>
      <c r="AU22" s="5">
        <f t="shared" si="8"/>
        <v>22.527852566810701</v>
      </c>
    </row>
    <row r="23" spans="1:47" x14ac:dyDescent="0.25">
      <c r="A23" s="1" t="s">
        <v>85</v>
      </c>
      <c r="B23" s="1" t="s">
        <v>86</v>
      </c>
      <c r="C23" s="1" t="s">
        <v>87</v>
      </c>
      <c r="D23" s="1" t="s">
        <v>131</v>
      </c>
      <c r="E23" s="1" t="s">
        <v>69</v>
      </c>
      <c r="F23" s="1" t="s">
        <v>62</v>
      </c>
      <c r="G23" s="1" t="s">
        <v>63</v>
      </c>
      <c r="H23" s="1" t="s">
        <v>64</v>
      </c>
      <c r="I23" s="2">
        <v>80</v>
      </c>
      <c r="J23" s="2">
        <v>40.01</v>
      </c>
      <c r="K23" s="2">
        <f t="shared" si="0"/>
        <v>39.450000762939453</v>
      </c>
      <c r="L23" s="2">
        <f t="shared" si="1"/>
        <v>0</v>
      </c>
      <c r="P23" s="6">
        <v>6.5800001621246338</v>
      </c>
      <c r="Q23" s="5">
        <v>29892.940736532211</v>
      </c>
      <c r="R23" s="7">
        <v>32.870000600814819</v>
      </c>
      <c r="S23" s="5">
        <v>85199.041557312012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6"/>
        <v>115091.98229384422</v>
      </c>
      <c r="AT23" s="11">
        <f t="shared" si="7"/>
        <v>8.5034114812072747</v>
      </c>
      <c r="AU23" s="5">
        <f t="shared" si="8"/>
        <v>8503.4114812072748</v>
      </c>
    </row>
    <row r="24" spans="1:47" x14ac:dyDescent="0.25">
      <c r="A24" s="1" t="s">
        <v>85</v>
      </c>
      <c r="B24" s="1" t="s">
        <v>86</v>
      </c>
      <c r="C24" s="1" t="s">
        <v>87</v>
      </c>
      <c r="D24" s="1" t="s">
        <v>131</v>
      </c>
      <c r="E24" s="1" t="s">
        <v>73</v>
      </c>
      <c r="F24" s="1" t="s">
        <v>62</v>
      </c>
      <c r="G24" s="1" t="s">
        <v>63</v>
      </c>
      <c r="H24" s="1" t="s">
        <v>64</v>
      </c>
      <c r="I24" s="2">
        <v>80</v>
      </c>
      <c r="J24" s="2">
        <v>38.1</v>
      </c>
      <c r="K24" s="2">
        <f t="shared" si="0"/>
        <v>33.289999976754189</v>
      </c>
      <c r="L24" s="2">
        <f t="shared" si="1"/>
        <v>0</v>
      </c>
      <c r="P24" s="6">
        <v>5.0199999958276749</v>
      </c>
      <c r="Q24" s="5">
        <v>22805.859981045131</v>
      </c>
      <c r="R24" s="7">
        <v>28.26999998092651</v>
      </c>
      <c r="S24" s="5">
        <v>73275.839950561523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6"/>
        <v>96081.69993160665</v>
      </c>
      <c r="AT24" s="11">
        <f t="shared" si="7"/>
        <v>7.0988631358036418</v>
      </c>
      <c r="AU24" s="5">
        <f t="shared" si="8"/>
        <v>7098.8631358036419</v>
      </c>
    </row>
    <row r="25" spans="1:47" x14ac:dyDescent="0.25">
      <c r="A25" s="1" t="s">
        <v>88</v>
      </c>
      <c r="B25" s="1" t="s">
        <v>89</v>
      </c>
      <c r="C25" s="1" t="s">
        <v>90</v>
      </c>
      <c r="D25" s="1" t="s">
        <v>132</v>
      </c>
      <c r="E25" s="1" t="s">
        <v>71</v>
      </c>
      <c r="F25" s="1" t="s">
        <v>91</v>
      </c>
      <c r="G25" s="1" t="s">
        <v>63</v>
      </c>
      <c r="H25" s="1" t="s">
        <v>64</v>
      </c>
      <c r="I25" s="2">
        <v>155</v>
      </c>
      <c r="J25" s="2">
        <v>39.17</v>
      </c>
      <c r="K25" s="2">
        <f t="shared" si="0"/>
        <v>1.3900000000000001</v>
      </c>
      <c r="L25" s="2">
        <f t="shared" si="1"/>
        <v>0</v>
      </c>
      <c r="P25" s="6">
        <v>0.89</v>
      </c>
      <c r="Q25" s="5">
        <v>2318.2179999999998</v>
      </c>
      <c r="R25" s="7">
        <v>0.5</v>
      </c>
      <c r="S25" s="5">
        <v>1296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6"/>
        <v>3614.2179999999998</v>
      </c>
      <c r="AT25" s="11">
        <f t="shared" si="7"/>
        <v>0.26703148407262922</v>
      </c>
      <c r="AU25" s="5">
        <f t="shared" si="8"/>
        <v>267.03148407262927</v>
      </c>
    </row>
    <row r="26" spans="1:47" x14ac:dyDescent="0.25">
      <c r="A26" s="1" t="s">
        <v>88</v>
      </c>
      <c r="B26" s="1" t="s">
        <v>89</v>
      </c>
      <c r="C26" s="1" t="s">
        <v>90</v>
      </c>
      <c r="D26" s="1" t="s">
        <v>132</v>
      </c>
      <c r="E26" s="1" t="s">
        <v>75</v>
      </c>
      <c r="F26" s="1" t="s">
        <v>91</v>
      </c>
      <c r="G26" s="1" t="s">
        <v>63</v>
      </c>
      <c r="H26" s="1" t="s">
        <v>64</v>
      </c>
      <c r="I26" s="2">
        <v>155</v>
      </c>
      <c r="J26" s="2">
        <v>37.090000000000003</v>
      </c>
      <c r="K26" s="2">
        <f t="shared" si="0"/>
        <v>2.7499999701976776</v>
      </c>
      <c r="L26" s="2">
        <f t="shared" si="1"/>
        <v>0</v>
      </c>
      <c r="N26" s="4">
        <v>0.15000000596046451</v>
      </c>
      <c r="O26" s="5">
        <v>854.55003395676613</v>
      </c>
      <c r="P26" s="6">
        <v>0.77000001072883606</v>
      </c>
      <c r="Q26" s="5">
        <v>3498.1100487411022</v>
      </c>
      <c r="R26" s="7">
        <v>1.8299999535083771</v>
      </c>
      <c r="S26" s="5">
        <v>4743.3598794937134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S26" s="5">
        <f t="shared" si="6"/>
        <v>9096.0199621915817</v>
      </c>
      <c r="AT26" s="11">
        <f t="shared" si="7"/>
        <v>0.67204681888537965</v>
      </c>
      <c r="AU26" s="5">
        <f t="shared" si="8"/>
        <v>672.04681888537971</v>
      </c>
    </row>
    <row r="27" spans="1:47" x14ac:dyDescent="0.25">
      <c r="A27" s="1" t="s">
        <v>92</v>
      </c>
      <c r="B27" s="1" t="s">
        <v>93</v>
      </c>
      <c r="C27" s="1" t="s">
        <v>94</v>
      </c>
      <c r="D27" s="1" t="s">
        <v>133</v>
      </c>
      <c r="E27" s="1" t="s">
        <v>79</v>
      </c>
      <c r="F27" s="1" t="s">
        <v>95</v>
      </c>
      <c r="G27" s="1" t="s">
        <v>63</v>
      </c>
      <c r="H27" s="1" t="s">
        <v>64</v>
      </c>
      <c r="I27" s="2">
        <v>240</v>
      </c>
      <c r="J27" s="2">
        <v>39.64</v>
      </c>
      <c r="K27" s="2">
        <f t="shared" si="0"/>
        <v>25.529999565333128</v>
      </c>
      <c r="L27" s="2">
        <f t="shared" si="1"/>
        <v>0</v>
      </c>
      <c r="P27" s="6">
        <v>8.7200000882148743</v>
      </c>
      <c r="Q27" s="5">
        <v>39614.960400760167</v>
      </c>
      <c r="R27" s="7">
        <v>13.50999940559268</v>
      </c>
      <c r="S27" s="5">
        <v>35017.918459296227</v>
      </c>
      <c r="T27" s="8">
        <v>3.3000000715255742</v>
      </c>
      <c r="U27" s="5">
        <v>2567.4000556468959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S27" s="5">
        <f t="shared" si="6"/>
        <v>77200.278915703297</v>
      </c>
      <c r="AT27" s="11">
        <f t="shared" si="7"/>
        <v>5.7038355322454706</v>
      </c>
      <c r="AU27" s="5">
        <f t="shared" si="8"/>
        <v>5703.8355322454709</v>
      </c>
    </row>
    <row r="28" spans="1:47" x14ac:dyDescent="0.25">
      <c r="A28" s="1" t="s">
        <v>92</v>
      </c>
      <c r="B28" s="1" t="s">
        <v>93</v>
      </c>
      <c r="C28" s="1" t="s">
        <v>94</v>
      </c>
      <c r="D28" s="1" t="s">
        <v>133</v>
      </c>
      <c r="E28" s="1" t="s">
        <v>96</v>
      </c>
      <c r="F28" s="1" t="s">
        <v>95</v>
      </c>
      <c r="G28" s="1" t="s">
        <v>63</v>
      </c>
      <c r="H28" s="1" t="s">
        <v>64</v>
      </c>
      <c r="I28" s="2">
        <v>240</v>
      </c>
      <c r="J28" s="2">
        <v>37.75</v>
      </c>
      <c r="K28" s="2">
        <f t="shared" si="0"/>
        <v>7.1000000238418579</v>
      </c>
      <c r="L28" s="2">
        <f t="shared" si="1"/>
        <v>0</v>
      </c>
      <c r="P28" s="6">
        <v>2.0199999809265141</v>
      </c>
      <c r="Q28" s="5">
        <v>9176.8599133491516</v>
      </c>
      <c r="R28" s="7">
        <v>5.0800000429153442</v>
      </c>
      <c r="S28" s="5">
        <v>13167.36011123657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S28" s="5">
        <f t="shared" si="6"/>
        <v>22344.220024585724</v>
      </c>
      <c r="AT28" s="11">
        <f t="shared" si="7"/>
        <v>1.6508717054727986</v>
      </c>
      <c r="AU28" s="5">
        <f t="shared" si="8"/>
        <v>1650.8717054727986</v>
      </c>
    </row>
    <row r="29" spans="1:47" x14ac:dyDescent="0.25">
      <c r="A29" s="1" t="s">
        <v>97</v>
      </c>
      <c r="B29" s="1" t="s">
        <v>98</v>
      </c>
      <c r="C29" s="1" t="s">
        <v>99</v>
      </c>
      <c r="D29" s="1" t="s">
        <v>134</v>
      </c>
      <c r="E29" s="1" t="s">
        <v>70</v>
      </c>
      <c r="F29" s="1" t="s">
        <v>95</v>
      </c>
      <c r="G29" s="1" t="s">
        <v>63</v>
      </c>
      <c r="H29" s="1" t="s">
        <v>64</v>
      </c>
      <c r="I29" s="2">
        <v>80</v>
      </c>
      <c r="J29" s="2">
        <v>39.9</v>
      </c>
      <c r="K29" s="2">
        <f t="shared" si="0"/>
        <v>11.74999988079071</v>
      </c>
      <c r="L29" s="2">
        <f t="shared" si="1"/>
        <v>0</v>
      </c>
      <c r="P29" s="6">
        <v>0.71000000834465027</v>
      </c>
      <c r="Q29" s="5">
        <v>3225.5300379097462</v>
      </c>
      <c r="R29" s="7">
        <v>7.6199998259544373</v>
      </c>
      <c r="S29" s="5">
        <v>19751.039548873901</v>
      </c>
      <c r="T29" s="8">
        <v>3.4200000464916229</v>
      </c>
      <c r="U29" s="5">
        <v>2660.7600361704831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S29" s="5">
        <f t="shared" si="6"/>
        <v>25637.32962295413</v>
      </c>
      <c r="AT29" s="11">
        <f t="shared" si="7"/>
        <v>1.8941785406626337</v>
      </c>
      <c r="AU29" s="5">
        <f t="shared" si="8"/>
        <v>1894.1785406626336</v>
      </c>
    </row>
    <row r="30" spans="1:47" x14ac:dyDescent="0.25">
      <c r="A30" s="1" t="s">
        <v>97</v>
      </c>
      <c r="B30" s="1" t="s">
        <v>98</v>
      </c>
      <c r="C30" s="1" t="s">
        <v>99</v>
      </c>
      <c r="D30" s="1" t="s">
        <v>134</v>
      </c>
      <c r="E30" s="1" t="s">
        <v>79</v>
      </c>
      <c r="F30" s="1" t="s">
        <v>95</v>
      </c>
      <c r="G30" s="1" t="s">
        <v>63</v>
      </c>
      <c r="H30" s="1" t="s">
        <v>64</v>
      </c>
      <c r="I30" s="2">
        <v>80</v>
      </c>
      <c r="J30" s="2">
        <v>0.08</v>
      </c>
      <c r="K30" s="2">
        <f t="shared" si="0"/>
        <v>5.9999998658895479E-2</v>
      </c>
      <c r="L30" s="2">
        <f t="shared" si="1"/>
        <v>0</v>
      </c>
      <c r="P30" s="6">
        <v>1.9999999552965161E-2</v>
      </c>
      <c r="Q30" s="5">
        <v>90.859997969120741</v>
      </c>
      <c r="R30" s="7">
        <v>1.9999999552965161E-2</v>
      </c>
      <c r="S30" s="5">
        <v>51.839998841285713</v>
      </c>
      <c r="T30" s="8">
        <v>1.9999999552965161E-2</v>
      </c>
      <c r="U30" s="5">
        <v>15.5599996522069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S30" s="5">
        <f t="shared" si="6"/>
        <v>158.25999646261334</v>
      </c>
      <c r="AT30" s="11">
        <f t="shared" si="7"/>
        <v>1.1692820334783541E-2</v>
      </c>
      <c r="AU30" s="5">
        <f t="shared" si="8"/>
        <v>11.692820334783541</v>
      </c>
    </row>
    <row r="31" spans="1:47" x14ac:dyDescent="0.25">
      <c r="A31" s="1" t="s">
        <v>100</v>
      </c>
      <c r="B31" s="1" t="s">
        <v>101</v>
      </c>
      <c r="C31" s="1" t="s">
        <v>102</v>
      </c>
      <c r="D31" s="1" t="s">
        <v>134</v>
      </c>
      <c r="E31" s="1" t="s">
        <v>70</v>
      </c>
      <c r="F31" s="1" t="s">
        <v>95</v>
      </c>
      <c r="G31" s="1" t="s">
        <v>63</v>
      </c>
      <c r="H31" s="1" t="s">
        <v>64</v>
      </c>
      <c r="I31" s="2">
        <v>80</v>
      </c>
      <c r="J31" s="2">
        <v>0.06</v>
      </c>
      <c r="K31" s="2">
        <f t="shared" si="0"/>
        <v>3.9999999105930328E-2</v>
      </c>
      <c r="L31" s="2">
        <f t="shared" si="1"/>
        <v>0</v>
      </c>
      <c r="R31" s="7">
        <v>3.9999999105930328E-2</v>
      </c>
      <c r="S31" s="5">
        <v>103.6799976825714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S31" s="5">
        <f t="shared" si="6"/>
        <v>103.6799976825714</v>
      </c>
      <c r="AT31" s="11">
        <f t="shared" si="7"/>
        <v>7.6602528264271283E-3</v>
      </c>
      <c r="AU31" s="5">
        <f t="shared" si="8"/>
        <v>7.6602528264271283</v>
      </c>
    </row>
    <row r="32" spans="1:47" x14ac:dyDescent="0.25">
      <c r="A32" s="1" t="s">
        <v>100</v>
      </c>
      <c r="B32" s="1" t="s">
        <v>101</v>
      </c>
      <c r="C32" s="1" t="s">
        <v>102</v>
      </c>
      <c r="D32" s="1" t="s">
        <v>134</v>
      </c>
      <c r="E32" s="1" t="s">
        <v>103</v>
      </c>
      <c r="F32" s="1" t="s">
        <v>95</v>
      </c>
      <c r="G32" s="1" t="s">
        <v>63</v>
      </c>
      <c r="H32" s="1" t="s">
        <v>64</v>
      </c>
      <c r="I32" s="2">
        <v>80</v>
      </c>
      <c r="J32" s="2">
        <v>0.08</v>
      </c>
      <c r="K32" s="2">
        <f t="shared" si="0"/>
        <v>8.0000000074505806E-2</v>
      </c>
      <c r="L32" s="2">
        <f t="shared" si="1"/>
        <v>0</v>
      </c>
      <c r="P32" s="6">
        <v>2.999999932944775E-2</v>
      </c>
      <c r="Q32" s="5">
        <v>136.28999695368111</v>
      </c>
      <c r="R32" s="7">
        <v>5.000000074505806E-2</v>
      </c>
      <c r="S32" s="5">
        <v>129.60000193119049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S32" s="5">
        <f t="shared" si="6"/>
        <v>265.8899988848716</v>
      </c>
      <c r="AT32" s="11">
        <f t="shared" si="7"/>
        <v>1.9644913782814709E-2</v>
      </c>
      <c r="AU32" s="5">
        <f t="shared" si="8"/>
        <v>19.644913782814708</v>
      </c>
    </row>
    <row r="33" spans="1:57" x14ac:dyDescent="0.25">
      <c r="A33" s="1" t="s">
        <v>100</v>
      </c>
      <c r="B33" s="1" t="s">
        <v>101</v>
      </c>
      <c r="C33" s="1" t="s">
        <v>102</v>
      </c>
      <c r="D33" s="1" t="s">
        <v>134</v>
      </c>
      <c r="E33" s="1" t="s">
        <v>71</v>
      </c>
      <c r="F33" s="1" t="s">
        <v>95</v>
      </c>
      <c r="G33" s="1" t="s">
        <v>63</v>
      </c>
      <c r="H33" s="1" t="s">
        <v>64</v>
      </c>
      <c r="I33" s="2">
        <v>80</v>
      </c>
      <c r="J33" s="2">
        <v>38.75</v>
      </c>
      <c r="K33" s="2">
        <f t="shared" si="0"/>
        <v>12.400000233203176</v>
      </c>
      <c r="L33" s="2">
        <f t="shared" si="1"/>
        <v>0</v>
      </c>
      <c r="P33" s="6">
        <v>0.89000000432133675</v>
      </c>
      <c r="Q33" s="5">
        <v>4043.2700196318328</v>
      </c>
      <c r="R33" s="7">
        <v>11.510000228881839</v>
      </c>
      <c r="S33" s="5">
        <v>29833.920593261719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S33" s="5">
        <f t="shared" si="6"/>
        <v>33877.190612893552</v>
      </c>
      <c r="AT33" s="11">
        <f t="shared" si="7"/>
        <v>2.5029692413607343</v>
      </c>
      <c r="AU33" s="5">
        <f t="shared" si="8"/>
        <v>2502.969241360734</v>
      </c>
    </row>
    <row r="34" spans="1:57" x14ac:dyDescent="0.25">
      <c r="A34" s="1" t="s">
        <v>104</v>
      </c>
      <c r="B34" s="1" t="s">
        <v>105</v>
      </c>
      <c r="C34" s="1" t="s">
        <v>106</v>
      </c>
      <c r="D34" s="1" t="s">
        <v>134</v>
      </c>
      <c r="E34" s="1" t="s">
        <v>79</v>
      </c>
      <c r="F34" s="1" t="s">
        <v>95</v>
      </c>
      <c r="G34" s="1" t="s">
        <v>63</v>
      </c>
      <c r="H34" s="1" t="s">
        <v>64</v>
      </c>
      <c r="I34" s="2">
        <v>80</v>
      </c>
      <c r="J34" s="2">
        <v>0.06</v>
      </c>
      <c r="K34" s="2">
        <f t="shared" si="0"/>
        <v>6.9999998435378075E-2</v>
      </c>
      <c r="L34" s="2">
        <f t="shared" si="1"/>
        <v>0</v>
      </c>
      <c r="P34" s="6">
        <v>4.999999888241291E-2</v>
      </c>
      <c r="Q34" s="5">
        <v>227.14999492280191</v>
      </c>
      <c r="R34" s="7">
        <v>1.9999999552965161E-2</v>
      </c>
      <c r="S34" s="5">
        <v>51.839998841285713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S34" s="5">
        <f t="shared" si="6"/>
        <v>278.98999376408761</v>
      </c>
      <c r="AT34" s="11">
        <f t="shared" si="7"/>
        <v>2.0612788735001015E-2</v>
      </c>
      <c r="AU34" s="5">
        <f t="shared" si="8"/>
        <v>20.612788735001015</v>
      </c>
    </row>
    <row r="35" spans="1:57" x14ac:dyDescent="0.25">
      <c r="A35" s="1" t="s">
        <v>104</v>
      </c>
      <c r="B35" s="1" t="s">
        <v>105</v>
      </c>
      <c r="C35" s="1" t="s">
        <v>106</v>
      </c>
      <c r="D35" s="1" t="s">
        <v>134</v>
      </c>
      <c r="E35" s="1" t="s">
        <v>96</v>
      </c>
      <c r="F35" s="1" t="s">
        <v>95</v>
      </c>
      <c r="G35" s="1" t="s">
        <v>63</v>
      </c>
      <c r="H35" s="1" t="s">
        <v>64</v>
      </c>
      <c r="I35" s="2">
        <v>80</v>
      </c>
      <c r="J35" s="2">
        <v>0.06</v>
      </c>
      <c r="K35" s="2">
        <f t="shared" si="0"/>
        <v>3.9999999105930328E-2</v>
      </c>
      <c r="L35" s="2">
        <f t="shared" si="1"/>
        <v>0</v>
      </c>
      <c r="P35" s="6">
        <v>2.999999932944775E-2</v>
      </c>
      <c r="Q35" s="5">
        <v>136.28999695368111</v>
      </c>
      <c r="R35" s="7">
        <v>9.9999997764825821E-3</v>
      </c>
      <c r="S35" s="5">
        <v>25.919999420642849</v>
      </c>
      <c r="AL35" s="5" t="str">
        <f t="shared" si="2"/>
        <v/>
      </c>
      <c r="AN35" s="5" t="str">
        <f t="shared" si="3"/>
        <v/>
      </c>
      <c r="AP35" s="5" t="str">
        <f t="shared" si="4"/>
        <v/>
      </c>
      <c r="AS35" s="5">
        <f t="shared" si="6"/>
        <v>162.20999637432396</v>
      </c>
      <c r="AT35" s="11">
        <f t="shared" si="7"/>
        <v>1.198466059967925E-2</v>
      </c>
      <c r="AU35" s="5">
        <f t="shared" si="8"/>
        <v>11.98466059967925</v>
      </c>
    </row>
    <row r="36" spans="1:57" x14ac:dyDescent="0.25">
      <c r="A36" s="1" t="s">
        <v>104</v>
      </c>
      <c r="B36" s="1" t="s">
        <v>105</v>
      </c>
      <c r="C36" s="1" t="s">
        <v>106</v>
      </c>
      <c r="D36" s="1" t="s">
        <v>134</v>
      </c>
      <c r="E36" s="1" t="s">
        <v>107</v>
      </c>
      <c r="F36" s="1" t="s">
        <v>95</v>
      </c>
      <c r="G36" s="1" t="s">
        <v>63</v>
      </c>
      <c r="H36" s="1" t="s">
        <v>64</v>
      </c>
      <c r="I36" s="2">
        <v>80</v>
      </c>
      <c r="J36" s="2">
        <v>36.69</v>
      </c>
      <c r="K36" s="2">
        <f t="shared" si="0"/>
        <v>33.41999970190227</v>
      </c>
      <c r="L36" s="2">
        <f t="shared" si="1"/>
        <v>0</v>
      </c>
      <c r="N36" s="4">
        <v>0.28000001050531859</v>
      </c>
      <c r="O36" s="5">
        <v>1210.612544568256</v>
      </c>
      <c r="P36" s="6">
        <v>28.089999828487631</v>
      </c>
      <c r="Q36" s="5">
        <v>122933.5793507956</v>
      </c>
      <c r="R36" s="7">
        <v>5.049999862909317</v>
      </c>
      <c r="S36" s="5">
        <v>13089.59964466095</v>
      </c>
      <c r="AL36" s="5" t="str">
        <f t="shared" si="2"/>
        <v/>
      </c>
      <c r="AN36" s="5" t="str">
        <f t="shared" si="3"/>
        <v/>
      </c>
      <c r="AP36" s="5" t="str">
        <f t="shared" si="4"/>
        <v/>
      </c>
      <c r="AS36" s="5">
        <f t="shared" si="6"/>
        <v>137233.7915400248</v>
      </c>
      <c r="AT36" s="11">
        <f t="shared" si="7"/>
        <v>10.13932834705783</v>
      </c>
      <c r="AU36" s="5">
        <f t="shared" si="8"/>
        <v>10139.32834705783</v>
      </c>
    </row>
    <row r="37" spans="1:57" x14ac:dyDescent="0.25">
      <c r="A37" s="1" t="s">
        <v>104</v>
      </c>
      <c r="B37" s="1" t="s">
        <v>105</v>
      </c>
      <c r="C37" s="1" t="s">
        <v>106</v>
      </c>
      <c r="D37" s="1" t="s">
        <v>134</v>
      </c>
      <c r="E37" s="1" t="s">
        <v>103</v>
      </c>
      <c r="F37" s="1" t="s">
        <v>95</v>
      </c>
      <c r="G37" s="1" t="s">
        <v>63</v>
      </c>
      <c r="H37" s="1" t="s">
        <v>64</v>
      </c>
      <c r="I37" s="2">
        <v>80</v>
      </c>
      <c r="J37" s="2">
        <v>38.6</v>
      </c>
      <c r="K37" s="2">
        <f t="shared" si="0"/>
        <v>38.6000004298985</v>
      </c>
      <c r="L37" s="2">
        <f t="shared" si="1"/>
        <v>0</v>
      </c>
      <c r="P37" s="6">
        <v>21.600000195205212</v>
      </c>
      <c r="Q37" s="5">
        <v>98128.800886817276</v>
      </c>
      <c r="R37" s="7">
        <v>17.000000234693289</v>
      </c>
      <c r="S37" s="5">
        <v>44064.000608324997</v>
      </c>
      <c r="AL37" s="5" t="str">
        <f t="shared" si="2"/>
        <v/>
      </c>
      <c r="AN37" s="5" t="str">
        <f t="shared" si="3"/>
        <v/>
      </c>
      <c r="AP37" s="5" t="str">
        <f t="shared" si="4"/>
        <v/>
      </c>
      <c r="AS37" s="5">
        <f t="shared" si="6"/>
        <v>142192.80149514228</v>
      </c>
      <c r="AT37" s="11">
        <f t="shared" si="7"/>
        <v>10.505717919531312</v>
      </c>
      <c r="AU37" s="5">
        <f t="shared" si="8"/>
        <v>10505.717919531313</v>
      </c>
    </row>
    <row r="38" spans="1:57" x14ac:dyDescent="0.25">
      <c r="A38" s="1" t="s">
        <v>108</v>
      </c>
      <c r="B38" s="1" t="s">
        <v>109</v>
      </c>
      <c r="C38" s="1" t="s">
        <v>110</v>
      </c>
      <c r="D38" s="1" t="s">
        <v>135</v>
      </c>
      <c r="E38" s="1" t="s">
        <v>111</v>
      </c>
      <c r="F38" s="1" t="s">
        <v>112</v>
      </c>
      <c r="G38" s="1" t="s">
        <v>63</v>
      </c>
      <c r="H38" s="1" t="s">
        <v>64</v>
      </c>
      <c r="I38" s="2">
        <v>80</v>
      </c>
      <c r="J38" s="2">
        <v>37.07</v>
      </c>
      <c r="K38" s="2">
        <f t="shared" si="0"/>
        <v>24.580000042915344</v>
      </c>
      <c r="L38" s="2">
        <f t="shared" si="1"/>
        <v>0</v>
      </c>
      <c r="N38" s="4">
        <v>5.9099998474121094</v>
      </c>
      <c r="O38" s="5">
        <v>25251.95184803009</v>
      </c>
      <c r="P38" s="6">
        <v>16.120000243186951</v>
      </c>
      <c r="Q38" s="5">
        <v>56208.26832318306</v>
      </c>
      <c r="R38" s="7">
        <v>2.5499999523162842</v>
      </c>
      <c r="S38" s="5">
        <v>4957.1999073028564</v>
      </c>
      <c r="AL38" s="5" t="str">
        <f t="shared" si="2"/>
        <v/>
      </c>
      <c r="AN38" s="5" t="str">
        <f t="shared" si="3"/>
        <v/>
      </c>
      <c r="AP38" s="5" t="str">
        <f t="shared" si="4"/>
        <v/>
      </c>
      <c r="AS38" s="5">
        <f t="shared" si="6"/>
        <v>86417.420078516006</v>
      </c>
      <c r="AT38" s="11">
        <f t="shared" si="7"/>
        <v>6.3848312230457491</v>
      </c>
      <c r="AU38" s="5">
        <f t="shared" si="8"/>
        <v>6384.8312230457486</v>
      </c>
    </row>
    <row r="39" spans="1:57" x14ac:dyDescent="0.25">
      <c r="A39" s="1" t="s">
        <v>113</v>
      </c>
      <c r="B39" s="1" t="s">
        <v>114</v>
      </c>
      <c r="C39" s="1" t="s">
        <v>115</v>
      </c>
      <c r="D39" s="1" t="s">
        <v>134</v>
      </c>
      <c r="E39" s="1" t="s">
        <v>116</v>
      </c>
      <c r="F39" s="1" t="s">
        <v>112</v>
      </c>
      <c r="G39" s="1" t="s">
        <v>63</v>
      </c>
      <c r="H39" s="1" t="s">
        <v>64</v>
      </c>
      <c r="I39" s="2">
        <v>9.82</v>
      </c>
      <c r="J39" s="2">
        <v>9.3699999999999992</v>
      </c>
      <c r="K39" s="2">
        <f t="shared" si="0"/>
        <v>0.85999999195337296</v>
      </c>
      <c r="L39" s="2">
        <f t="shared" si="1"/>
        <v>2.2400000095367432</v>
      </c>
      <c r="Z39" s="9">
        <v>0.85999999195337296</v>
      </c>
      <c r="AA39" s="5">
        <v>268.70399746969338</v>
      </c>
      <c r="AL39" s="5" t="str">
        <f t="shared" si="2"/>
        <v/>
      </c>
      <c r="AN39" s="5" t="str">
        <f t="shared" si="3"/>
        <v/>
      </c>
      <c r="AP39" s="5" t="str">
        <f t="shared" si="4"/>
        <v/>
      </c>
      <c r="AR39" s="2">
        <v>2.2400000095367432</v>
      </c>
      <c r="AS39" s="5">
        <f t="shared" si="6"/>
        <v>268.70399746969338</v>
      </c>
      <c r="AT39" s="11">
        <f t="shared" si="7"/>
        <v>1.9852822165287273E-2</v>
      </c>
      <c r="AU39" s="5">
        <f t="shared" si="8"/>
        <v>19.852822165287272</v>
      </c>
    </row>
    <row r="40" spans="1:57" x14ac:dyDescent="0.25">
      <c r="A40" s="1" t="s">
        <v>117</v>
      </c>
      <c r="B40" s="1" t="s">
        <v>109</v>
      </c>
      <c r="C40" s="1" t="s">
        <v>110</v>
      </c>
      <c r="D40" s="1" t="s">
        <v>135</v>
      </c>
      <c r="E40" s="1" t="s">
        <v>116</v>
      </c>
      <c r="F40" s="1" t="s">
        <v>112</v>
      </c>
      <c r="G40" s="1" t="s">
        <v>63</v>
      </c>
      <c r="H40" s="1" t="s">
        <v>64</v>
      </c>
      <c r="I40" s="2">
        <v>70.180000000000007</v>
      </c>
      <c r="J40" s="2">
        <v>29.58</v>
      </c>
      <c r="K40" s="2">
        <f t="shared" si="0"/>
        <v>4.5199999362230292</v>
      </c>
      <c r="L40" s="2">
        <f t="shared" si="1"/>
        <v>0</v>
      </c>
      <c r="P40" s="6">
        <v>3.3799998946487899</v>
      </c>
      <c r="Q40" s="5">
        <v>15332.624521897171</v>
      </c>
      <c r="R40" s="7">
        <v>1.100000042468309</v>
      </c>
      <c r="S40" s="5">
        <v>2838.240110367537</v>
      </c>
      <c r="Z40" s="9">
        <v>3.9999999105930328E-2</v>
      </c>
      <c r="AA40" s="5">
        <v>12.75099971499294</v>
      </c>
      <c r="AL40" s="5" t="str">
        <f t="shared" si="2"/>
        <v/>
      </c>
      <c r="AN40" s="5" t="str">
        <f t="shared" si="3"/>
        <v/>
      </c>
      <c r="AP40" s="5" t="str">
        <f t="shared" si="4"/>
        <v/>
      </c>
      <c r="AS40" s="5">
        <f t="shared" si="6"/>
        <v>18183.615631979701</v>
      </c>
      <c r="AT40" s="11">
        <f t="shared" si="7"/>
        <v>1.3434712206108763</v>
      </c>
      <c r="AU40" s="5">
        <f t="shared" si="8"/>
        <v>1343.4712206108763</v>
      </c>
    </row>
    <row r="41" spans="1:57" x14ac:dyDescent="0.25">
      <c r="A41" s="1" t="s">
        <v>117</v>
      </c>
      <c r="B41" s="1" t="s">
        <v>109</v>
      </c>
      <c r="C41" s="1" t="s">
        <v>110</v>
      </c>
      <c r="D41" s="1" t="s">
        <v>135</v>
      </c>
      <c r="E41" s="1" t="s">
        <v>111</v>
      </c>
      <c r="F41" s="1" t="s">
        <v>112</v>
      </c>
      <c r="G41" s="1" t="s">
        <v>63</v>
      </c>
      <c r="H41" s="1" t="s">
        <v>64</v>
      </c>
      <c r="I41" s="2">
        <v>70.180000000000007</v>
      </c>
      <c r="J41" s="2">
        <v>0.08</v>
      </c>
      <c r="K41" s="2">
        <f t="shared" si="0"/>
        <v>1.9999999552965161E-2</v>
      </c>
      <c r="L41" s="2">
        <f t="shared" si="1"/>
        <v>0</v>
      </c>
      <c r="P41" s="6">
        <v>1.9999999552965161E-2</v>
      </c>
      <c r="Q41" s="5">
        <v>90.859997969120741</v>
      </c>
      <c r="AL41" s="5" t="str">
        <f t="shared" si="2"/>
        <v/>
      </c>
      <c r="AN41" s="5" t="str">
        <f t="shared" si="3"/>
        <v/>
      </c>
      <c r="AP41" s="5" t="str">
        <f t="shared" si="4"/>
        <v/>
      </c>
      <c r="AS41" s="5">
        <f t="shared" si="6"/>
        <v>90.859997969120741</v>
      </c>
      <c r="AT41" s="11">
        <f t="shared" si="7"/>
        <v>6.7130649287149794E-3</v>
      </c>
      <c r="AU41" s="5">
        <f t="shared" si="8"/>
        <v>6.7130649287149788</v>
      </c>
    </row>
    <row r="42" spans="1:57" x14ac:dyDescent="0.25">
      <c r="B42" s="41" t="s">
        <v>121</v>
      </c>
      <c r="AS42" s="5">
        <f t="shared" si="6"/>
        <v>0</v>
      </c>
      <c r="AT42" s="11">
        <f t="shared" si="7"/>
        <v>0</v>
      </c>
      <c r="AU42" s="5">
        <f t="shared" si="8"/>
        <v>0</v>
      </c>
    </row>
    <row r="43" spans="1:57" x14ac:dyDescent="0.25">
      <c r="B43" s="1" t="s">
        <v>118</v>
      </c>
      <c r="C43" s="1" t="s">
        <v>123</v>
      </c>
      <c r="D43" s="1" t="s">
        <v>124</v>
      </c>
      <c r="J43" s="2">
        <v>9.75</v>
      </c>
      <c r="K43" s="2">
        <f t="shared" si="0"/>
        <v>6.1199999675154686</v>
      </c>
      <c r="L43" s="2">
        <f t="shared" si="1"/>
        <v>0</v>
      </c>
      <c r="AG43" s="9">
        <v>6.1199999675154686</v>
      </c>
      <c r="AH43" s="5">
        <v>21988.061998448258</v>
      </c>
      <c r="AL43" s="5" t="str">
        <f>IF(AK43&gt;0,AK43*$AL$1,"")</f>
        <v/>
      </c>
      <c r="AN43" s="5" t="str">
        <f>IF(AM43&gt;0,AM43*$AN$1,"")</f>
        <v/>
      </c>
      <c r="AP43" s="5" t="str">
        <f>IF(AO43&gt;0,AO43*$AP$1,"")</f>
        <v/>
      </c>
      <c r="AS43" s="5">
        <f t="shared" si="6"/>
        <v>21988.061998448258</v>
      </c>
      <c r="AT43" s="11">
        <f t="shared" si="7"/>
        <v>1.6245574636966063</v>
      </c>
      <c r="AU43" s="5">
        <f t="shared" si="8"/>
        <v>1624.5574636966062</v>
      </c>
    </row>
    <row r="44" spans="1:57" x14ac:dyDescent="0.25">
      <c r="B44" s="41" t="s">
        <v>120</v>
      </c>
      <c r="AS44" s="5">
        <f t="shared" si="6"/>
        <v>0</v>
      </c>
      <c r="AT44" s="11">
        <f t="shared" si="7"/>
        <v>0</v>
      </c>
      <c r="AU44" s="5">
        <f t="shared" si="8"/>
        <v>0</v>
      </c>
    </row>
    <row r="45" spans="1:57" ht="15.75" thickBot="1" x14ac:dyDescent="0.3">
      <c r="B45" s="1" t="s">
        <v>122</v>
      </c>
      <c r="C45" s="1" t="s">
        <v>125</v>
      </c>
      <c r="D45" s="1" t="s">
        <v>126</v>
      </c>
      <c r="J45" s="2">
        <v>9</v>
      </c>
      <c r="K45" s="2">
        <f t="shared" si="0"/>
        <v>5.93</v>
      </c>
      <c r="L45" s="2">
        <f t="shared" si="1"/>
        <v>0</v>
      </c>
      <c r="AG45" s="9">
        <v>5.93</v>
      </c>
      <c r="AH45" s="5">
        <v>21745.14</v>
      </c>
      <c r="AL45" s="5" t="str">
        <f>IF(AK45&gt;0,AK45*$AL$1,"")</f>
        <v/>
      </c>
      <c r="AN45" s="5" t="str">
        <f>IF(AM45&gt;0,AM45*$AN$1,"")</f>
        <v/>
      </c>
      <c r="AP45" s="5" t="str">
        <f>IF(AO45&gt;0,AO45*$AP$1,"")</f>
        <v/>
      </c>
      <c r="AS45" s="5">
        <f t="shared" si="6"/>
        <v>21745.14</v>
      </c>
      <c r="AT45" s="11">
        <f t="shared" si="7"/>
        <v>1.6066095087698344</v>
      </c>
      <c r="AU45" s="5">
        <f t="shared" si="8"/>
        <v>1606.6095087698345</v>
      </c>
    </row>
    <row r="46" spans="1:57" ht="15.75" thickTop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>
        <f t="shared" ref="K46:BE46" si="9">SUM(K3:K45)</f>
        <v>385.37999924615025</v>
      </c>
      <c r="L46" s="28">
        <f t="shared" si="9"/>
        <v>2.2400000095367432</v>
      </c>
      <c r="M46" s="29">
        <f t="shared" si="9"/>
        <v>0</v>
      </c>
      <c r="N46" s="30">
        <f t="shared" si="9"/>
        <v>16.559999819844961</v>
      </c>
      <c r="O46" s="31">
        <f t="shared" si="9"/>
        <v>85454.999174956698</v>
      </c>
      <c r="P46" s="32">
        <f t="shared" si="9"/>
        <v>180.00999922432004</v>
      </c>
      <c r="Q46" s="31">
        <f t="shared" si="9"/>
        <v>794299.40432571631</v>
      </c>
      <c r="R46" s="33">
        <f t="shared" si="9"/>
        <v>162.38000008836389</v>
      </c>
      <c r="S46" s="31">
        <f t="shared" si="9"/>
        <v>419223.60026022792</v>
      </c>
      <c r="T46" s="34">
        <f t="shared" si="9"/>
        <v>13.480000155046582</v>
      </c>
      <c r="U46" s="31">
        <f t="shared" si="9"/>
        <v>10487.440120626241</v>
      </c>
      <c r="V46" s="28">
        <f t="shared" si="9"/>
        <v>0</v>
      </c>
      <c r="W46" s="31">
        <f t="shared" si="9"/>
        <v>0</v>
      </c>
      <c r="X46" s="28">
        <f t="shared" si="9"/>
        <v>0</v>
      </c>
      <c r="Y46" s="31">
        <f t="shared" si="9"/>
        <v>0</v>
      </c>
      <c r="Z46" s="35">
        <f t="shared" si="9"/>
        <v>0.89999999105930328</v>
      </c>
      <c r="AA46" s="31">
        <f t="shared" si="9"/>
        <v>281.45499718468631</v>
      </c>
      <c r="AB46" s="36">
        <f t="shared" si="9"/>
        <v>0</v>
      </c>
      <c r="AC46" s="31">
        <f t="shared" si="9"/>
        <v>0</v>
      </c>
      <c r="AD46" s="28">
        <f t="shared" si="9"/>
        <v>0</v>
      </c>
      <c r="AE46" s="28">
        <f t="shared" si="9"/>
        <v>0</v>
      </c>
      <c r="AF46" s="31">
        <f t="shared" si="9"/>
        <v>0</v>
      </c>
      <c r="AG46" s="35">
        <f t="shared" si="9"/>
        <v>12.049999967515468</v>
      </c>
      <c r="AH46" s="31">
        <f t="shared" si="9"/>
        <v>43733.201998448261</v>
      </c>
      <c r="AI46" s="28">
        <f t="shared" si="9"/>
        <v>0</v>
      </c>
      <c r="AJ46" s="31">
        <f t="shared" si="9"/>
        <v>0</v>
      </c>
      <c r="AK46" s="29">
        <f t="shared" si="9"/>
        <v>0</v>
      </c>
      <c r="AL46" s="31">
        <f t="shared" si="9"/>
        <v>0</v>
      </c>
      <c r="AM46" s="29">
        <f t="shared" si="9"/>
        <v>0</v>
      </c>
      <c r="AN46" s="31">
        <f t="shared" si="9"/>
        <v>0</v>
      </c>
      <c r="AO46" s="28">
        <f t="shared" si="9"/>
        <v>0</v>
      </c>
      <c r="AP46" s="31">
        <f t="shared" si="9"/>
        <v>0</v>
      </c>
      <c r="AQ46" s="28">
        <f t="shared" si="9"/>
        <v>0</v>
      </c>
      <c r="AR46" s="28">
        <f t="shared" si="9"/>
        <v>2.2400000095367432</v>
      </c>
      <c r="AS46" s="31">
        <f t="shared" si="9"/>
        <v>1353480.10087716</v>
      </c>
      <c r="AT46" s="28">
        <f t="shared" si="9"/>
        <v>100</v>
      </c>
      <c r="AU46" s="31">
        <f t="shared" si="9"/>
        <v>100000.00000000003</v>
      </c>
      <c r="AV46" s="37">
        <f t="shared" si="9"/>
        <v>0</v>
      </c>
      <c r="AW46" s="31">
        <f t="shared" si="9"/>
        <v>0</v>
      </c>
      <c r="AX46" s="38">
        <f t="shared" si="9"/>
        <v>0</v>
      </c>
      <c r="AY46" s="31">
        <f t="shared" si="9"/>
        <v>0</v>
      </c>
      <c r="AZ46" s="39">
        <f t="shared" si="9"/>
        <v>0</v>
      </c>
      <c r="BA46" s="31">
        <f t="shared" si="9"/>
        <v>0</v>
      </c>
      <c r="BB46" s="40">
        <f t="shared" si="9"/>
        <v>0</v>
      </c>
      <c r="BC46" s="31">
        <f t="shared" si="9"/>
        <v>0</v>
      </c>
      <c r="BD46" s="28">
        <f t="shared" si="9"/>
        <v>0</v>
      </c>
      <c r="BE46" s="31">
        <f t="shared" si="9"/>
        <v>0</v>
      </c>
    </row>
    <row r="49" spans="2:3" x14ac:dyDescent="0.25">
      <c r="B49" s="41" t="s">
        <v>119</v>
      </c>
      <c r="C49" s="1">
        <f>SUM(K46,L46)</f>
        <v>387.61999925568699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31bad33a1fc5a2327ff37c1859ccea2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44ec3023b9cc0725eedeedf8628a4c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3E520725-4101-472A-90D2-A577A66A53CF}"/>
</file>

<file path=customXml/itemProps2.xml><?xml version="1.0" encoding="utf-8"?>
<ds:datastoreItem xmlns:ds="http://schemas.openxmlformats.org/officeDocument/2006/customXml" ds:itemID="{46F62BA6-43FF-46C2-A3D2-62D42B7C61B7}"/>
</file>

<file path=customXml/itemProps3.xml><?xml version="1.0" encoding="utf-8"?>
<ds:datastoreItem xmlns:ds="http://schemas.openxmlformats.org/officeDocument/2006/customXml" ds:itemID="{465A6240-83AA-4D4E-9D71-F427B7C6BD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David Orthengren</cp:lastModifiedBy>
  <dcterms:created xsi:type="dcterms:W3CDTF">2025-09-11T16:51:08Z</dcterms:created>
  <dcterms:modified xsi:type="dcterms:W3CDTF">2025-10-14T13:52:49Z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