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h2overviewers.sharepoint.com/Shared Documents/H2Overviewers Master/Company Share/Kittson County/Group 2/CD 33/"/>
    </mc:Choice>
  </mc:AlternateContent>
  <xr:revisionPtr revIDLastSave="10" documentId="13_ncr:1_{5A81050D-25BA-49B5-8C64-5343E7F50601}" xr6:coauthVersionLast="47" xr6:coauthVersionMax="47" xr10:uidLastSave="{D05A0E48-30D5-4536-8F67-2F54D2147397}"/>
  <bookViews>
    <workbookView xWindow="28680" yWindow="-120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Sheet1!$A$2:$AW$80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78" i="1" l="1"/>
  <c r="L78" i="1"/>
  <c r="AN78" i="1"/>
  <c r="AP78" i="1"/>
  <c r="AR78" i="1"/>
  <c r="AU78" i="1"/>
  <c r="K79" i="1"/>
  <c r="L79" i="1"/>
  <c r="AN79" i="1"/>
  <c r="AP79" i="1"/>
  <c r="AR79" i="1"/>
  <c r="AU79" i="1"/>
  <c r="M80" i="1"/>
  <c r="N80" i="1"/>
  <c r="O80" i="1"/>
  <c r="P80" i="1"/>
  <c r="Q80" i="1"/>
  <c r="R80" i="1"/>
  <c r="S80" i="1"/>
  <c r="T80" i="1"/>
  <c r="U80" i="1"/>
  <c r="V80" i="1"/>
  <c r="W80" i="1"/>
  <c r="X80" i="1"/>
  <c r="Y80" i="1"/>
  <c r="Z80" i="1"/>
  <c r="AA80" i="1"/>
  <c r="AB80" i="1"/>
  <c r="AC80" i="1"/>
  <c r="AD80" i="1"/>
  <c r="AE80" i="1"/>
  <c r="AF80" i="1"/>
  <c r="AG80" i="1"/>
  <c r="AH80" i="1"/>
  <c r="AI80" i="1"/>
  <c r="AJ80" i="1"/>
  <c r="AK80" i="1"/>
  <c r="AL80" i="1"/>
  <c r="AM80" i="1"/>
  <c r="AO80" i="1"/>
  <c r="AQ80" i="1"/>
  <c r="AS80" i="1"/>
  <c r="AT80" i="1"/>
  <c r="AX80" i="1"/>
  <c r="AY80" i="1"/>
  <c r="AZ80" i="1"/>
  <c r="BA80" i="1"/>
  <c r="BB80" i="1"/>
  <c r="BC80" i="1"/>
  <c r="BD80" i="1"/>
  <c r="BE80" i="1"/>
  <c r="K76" i="1"/>
  <c r="L76" i="1"/>
  <c r="AN76" i="1"/>
  <c r="AP76" i="1"/>
  <c r="AR76" i="1"/>
  <c r="AU76" i="1"/>
  <c r="K74" i="1"/>
  <c r="L74" i="1"/>
  <c r="AN74" i="1"/>
  <c r="AP74" i="1"/>
  <c r="AR74" i="1"/>
  <c r="AU74" i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5" i="1"/>
  <c r="L77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5" i="1"/>
  <c r="K77" i="1"/>
  <c r="AN73" i="1"/>
  <c r="AN77" i="1"/>
  <c r="AU73" i="1"/>
  <c r="AU77" i="1"/>
  <c r="AN68" i="1"/>
  <c r="AN69" i="1"/>
  <c r="AN70" i="1"/>
  <c r="AN71" i="1"/>
  <c r="AN72" i="1"/>
  <c r="AU4" i="1"/>
  <c r="AU5" i="1"/>
  <c r="AU6" i="1"/>
  <c r="AU7" i="1"/>
  <c r="AU8" i="1"/>
  <c r="AU9" i="1"/>
  <c r="AU10" i="1"/>
  <c r="AU11" i="1"/>
  <c r="AU12" i="1"/>
  <c r="AU13" i="1"/>
  <c r="AU14" i="1"/>
  <c r="AU15" i="1"/>
  <c r="AU16" i="1"/>
  <c r="AU17" i="1"/>
  <c r="AU18" i="1"/>
  <c r="AU19" i="1"/>
  <c r="AU20" i="1"/>
  <c r="AU21" i="1"/>
  <c r="AU22" i="1"/>
  <c r="AU23" i="1"/>
  <c r="AU24" i="1"/>
  <c r="AU25" i="1"/>
  <c r="AU26" i="1"/>
  <c r="AU27" i="1"/>
  <c r="AU28" i="1"/>
  <c r="AU29" i="1"/>
  <c r="AU30" i="1"/>
  <c r="AU31" i="1"/>
  <c r="AU32" i="1"/>
  <c r="AU33" i="1"/>
  <c r="AU34" i="1"/>
  <c r="AU35" i="1"/>
  <c r="AU36" i="1"/>
  <c r="AU37" i="1"/>
  <c r="AU38" i="1"/>
  <c r="AU39" i="1"/>
  <c r="AU40" i="1"/>
  <c r="AU41" i="1"/>
  <c r="AU42" i="1"/>
  <c r="AU43" i="1"/>
  <c r="AU44" i="1"/>
  <c r="AU45" i="1"/>
  <c r="AU46" i="1"/>
  <c r="AU47" i="1"/>
  <c r="AU48" i="1"/>
  <c r="AU49" i="1"/>
  <c r="AU50" i="1"/>
  <c r="AU51" i="1"/>
  <c r="AU52" i="1"/>
  <c r="AU53" i="1"/>
  <c r="AU54" i="1"/>
  <c r="AU55" i="1"/>
  <c r="AU56" i="1"/>
  <c r="AU57" i="1"/>
  <c r="AU58" i="1"/>
  <c r="AU59" i="1"/>
  <c r="AU60" i="1"/>
  <c r="AU61" i="1"/>
  <c r="AU62" i="1"/>
  <c r="AU63" i="1"/>
  <c r="AU64" i="1"/>
  <c r="AU65" i="1"/>
  <c r="AU66" i="1"/>
  <c r="AU67" i="1"/>
  <c r="AU68" i="1"/>
  <c r="AU69" i="1"/>
  <c r="AU70" i="1"/>
  <c r="AU71" i="1"/>
  <c r="AU72" i="1"/>
  <c r="AR72" i="1"/>
  <c r="AP72" i="1"/>
  <c r="AR71" i="1"/>
  <c r="AP71" i="1"/>
  <c r="AR70" i="1"/>
  <c r="AP70" i="1"/>
  <c r="AR69" i="1"/>
  <c r="AP69" i="1"/>
  <c r="AR68" i="1"/>
  <c r="AP68" i="1"/>
  <c r="AR67" i="1"/>
  <c r="AP67" i="1"/>
  <c r="AN67" i="1"/>
  <c r="AR66" i="1"/>
  <c r="AP66" i="1"/>
  <c r="AN66" i="1"/>
  <c r="AR65" i="1"/>
  <c r="AP65" i="1"/>
  <c r="AN65" i="1"/>
  <c r="AR64" i="1"/>
  <c r="AP64" i="1"/>
  <c r="AN64" i="1"/>
  <c r="AR63" i="1"/>
  <c r="AP63" i="1"/>
  <c r="AN63" i="1"/>
  <c r="AR62" i="1"/>
  <c r="AP62" i="1"/>
  <c r="AN62" i="1"/>
  <c r="AR61" i="1"/>
  <c r="AP61" i="1"/>
  <c r="AN61" i="1"/>
  <c r="AR60" i="1"/>
  <c r="AP60" i="1"/>
  <c r="AN60" i="1"/>
  <c r="AR59" i="1"/>
  <c r="AP59" i="1"/>
  <c r="AN59" i="1"/>
  <c r="AR58" i="1"/>
  <c r="AP58" i="1"/>
  <c r="AN58" i="1"/>
  <c r="AR57" i="1"/>
  <c r="AP57" i="1"/>
  <c r="AN57" i="1"/>
  <c r="AR56" i="1"/>
  <c r="AP56" i="1"/>
  <c r="AN56" i="1"/>
  <c r="AR55" i="1"/>
  <c r="AP55" i="1"/>
  <c r="AN55" i="1"/>
  <c r="AR54" i="1"/>
  <c r="AP54" i="1"/>
  <c r="AN54" i="1"/>
  <c r="AR53" i="1"/>
  <c r="AP53" i="1"/>
  <c r="AN53" i="1"/>
  <c r="AR52" i="1"/>
  <c r="AP52" i="1"/>
  <c r="AN52" i="1"/>
  <c r="AR51" i="1"/>
  <c r="AP51" i="1"/>
  <c r="AN51" i="1"/>
  <c r="AR50" i="1"/>
  <c r="AP50" i="1"/>
  <c r="AN50" i="1"/>
  <c r="AR49" i="1"/>
  <c r="AP49" i="1"/>
  <c r="AN49" i="1"/>
  <c r="AR48" i="1"/>
  <c r="AP48" i="1"/>
  <c r="AN48" i="1"/>
  <c r="AR47" i="1"/>
  <c r="AP47" i="1"/>
  <c r="AN47" i="1"/>
  <c r="AR46" i="1"/>
  <c r="AP46" i="1"/>
  <c r="AN46" i="1"/>
  <c r="AR45" i="1"/>
  <c r="AP45" i="1"/>
  <c r="AN45" i="1"/>
  <c r="AR44" i="1"/>
  <c r="AP44" i="1"/>
  <c r="AN44" i="1"/>
  <c r="AR43" i="1"/>
  <c r="AP43" i="1"/>
  <c r="AN43" i="1"/>
  <c r="AR42" i="1"/>
  <c r="AP42" i="1"/>
  <c r="AN42" i="1"/>
  <c r="AR41" i="1"/>
  <c r="AP41" i="1"/>
  <c r="AN41" i="1"/>
  <c r="AR40" i="1"/>
  <c r="AP40" i="1"/>
  <c r="AN40" i="1"/>
  <c r="AR39" i="1"/>
  <c r="AP39" i="1"/>
  <c r="AN39" i="1"/>
  <c r="AR38" i="1"/>
  <c r="AP38" i="1"/>
  <c r="AN38" i="1"/>
  <c r="AR37" i="1"/>
  <c r="AP37" i="1"/>
  <c r="AN37" i="1"/>
  <c r="AR36" i="1"/>
  <c r="AP36" i="1"/>
  <c r="AN36" i="1"/>
  <c r="AR35" i="1"/>
  <c r="AP35" i="1"/>
  <c r="AN35" i="1"/>
  <c r="AR34" i="1"/>
  <c r="AP34" i="1"/>
  <c r="AN34" i="1"/>
  <c r="AR33" i="1"/>
  <c r="AP33" i="1"/>
  <c r="AN33" i="1"/>
  <c r="AR32" i="1"/>
  <c r="AP32" i="1"/>
  <c r="AN32" i="1"/>
  <c r="AR31" i="1"/>
  <c r="AP31" i="1"/>
  <c r="AN31" i="1"/>
  <c r="AR30" i="1"/>
  <c r="AP30" i="1"/>
  <c r="AN30" i="1"/>
  <c r="AR29" i="1"/>
  <c r="AP29" i="1"/>
  <c r="AN29" i="1"/>
  <c r="AR28" i="1"/>
  <c r="AP28" i="1"/>
  <c r="AN28" i="1"/>
  <c r="AR27" i="1"/>
  <c r="AP27" i="1"/>
  <c r="AN27" i="1"/>
  <c r="AR26" i="1"/>
  <c r="AP26" i="1"/>
  <c r="AN26" i="1"/>
  <c r="AR25" i="1"/>
  <c r="AP25" i="1"/>
  <c r="AN25" i="1"/>
  <c r="AR24" i="1"/>
  <c r="AP24" i="1"/>
  <c r="AN24" i="1"/>
  <c r="AR23" i="1"/>
  <c r="AP23" i="1"/>
  <c r="AN23" i="1"/>
  <c r="AR22" i="1"/>
  <c r="AP22" i="1"/>
  <c r="AN22" i="1"/>
  <c r="AR21" i="1"/>
  <c r="AP21" i="1"/>
  <c r="AN21" i="1"/>
  <c r="AR20" i="1"/>
  <c r="AP20" i="1"/>
  <c r="AN20" i="1"/>
  <c r="AR19" i="1"/>
  <c r="AP19" i="1"/>
  <c r="AN19" i="1"/>
  <c r="AR18" i="1"/>
  <c r="AP18" i="1"/>
  <c r="AN18" i="1"/>
  <c r="AR17" i="1"/>
  <c r="AP17" i="1"/>
  <c r="AN17" i="1"/>
  <c r="AR16" i="1"/>
  <c r="AP16" i="1"/>
  <c r="AN16" i="1"/>
  <c r="AR15" i="1"/>
  <c r="AP15" i="1"/>
  <c r="AN15" i="1"/>
  <c r="AR14" i="1"/>
  <c r="AP14" i="1"/>
  <c r="AN14" i="1"/>
  <c r="AR13" i="1"/>
  <c r="AP13" i="1"/>
  <c r="AN13" i="1"/>
  <c r="AR12" i="1"/>
  <c r="AP12" i="1"/>
  <c r="AN12" i="1"/>
  <c r="AR11" i="1"/>
  <c r="AP11" i="1"/>
  <c r="AN11" i="1"/>
  <c r="AR10" i="1"/>
  <c r="AP10" i="1"/>
  <c r="AN10" i="1"/>
  <c r="AR9" i="1"/>
  <c r="AP9" i="1"/>
  <c r="AN9" i="1"/>
  <c r="AR8" i="1"/>
  <c r="AP8" i="1"/>
  <c r="AN8" i="1"/>
  <c r="AR7" i="1"/>
  <c r="AP7" i="1"/>
  <c r="AN7" i="1"/>
  <c r="AR6" i="1"/>
  <c r="AP6" i="1"/>
  <c r="AN6" i="1"/>
  <c r="AR5" i="1"/>
  <c r="AP5" i="1"/>
  <c r="AN5" i="1"/>
  <c r="AR4" i="1"/>
  <c r="AP4" i="1"/>
  <c r="AN4" i="1"/>
  <c r="AU3" i="1"/>
  <c r="AR3" i="1"/>
  <c r="AP3" i="1"/>
  <c r="AN3" i="1"/>
  <c r="L3" i="1"/>
  <c r="K3" i="1"/>
  <c r="AR80" i="1" l="1"/>
  <c r="AU80" i="1"/>
  <c r="AV78" i="1" s="1"/>
  <c r="AW78" i="1" s="1"/>
  <c r="AV74" i="1"/>
  <c r="AW74" i="1" s="1"/>
  <c r="AN80" i="1"/>
  <c r="K80" i="1"/>
  <c r="C83" i="1" s="1"/>
  <c r="L80" i="1"/>
  <c r="AV79" i="1"/>
  <c r="AW79" i="1" s="1"/>
  <c r="AP80" i="1"/>
  <c r="AV76" i="1"/>
  <c r="AW76" i="1" s="1"/>
  <c r="AV73" i="1"/>
  <c r="AW73" i="1" s="1"/>
  <c r="AV77" i="1"/>
  <c r="AW77" i="1" s="1"/>
  <c r="AV4" i="1"/>
  <c r="AW4" i="1" s="1"/>
  <c r="AV20" i="1"/>
  <c r="AW20" i="1" s="1"/>
  <c r="AV17" i="1"/>
  <c r="AW17" i="1" s="1"/>
  <c r="AV37" i="1"/>
  <c r="AW37" i="1" s="1"/>
  <c r="AV40" i="1"/>
  <c r="AW40" i="1" s="1"/>
  <c r="AV41" i="1"/>
  <c r="AW41" i="1" s="1"/>
  <c r="AV57" i="1"/>
  <c r="AW57" i="1" s="1"/>
  <c r="AV24" i="1"/>
  <c r="AW24" i="1" s="1"/>
  <c r="AV21" i="1"/>
  <c r="AW21" i="1" s="1"/>
  <c r="AV65" i="1"/>
  <c r="AW65" i="1" s="1"/>
  <c r="AV8" i="1"/>
  <c r="AW8" i="1" s="1"/>
  <c r="AV32" i="1"/>
  <c r="AW32" i="1" s="1"/>
  <c r="AV5" i="1"/>
  <c r="AW5" i="1" s="1"/>
  <c r="AV25" i="1"/>
  <c r="AW25" i="1" s="1"/>
  <c r="AV49" i="1"/>
  <c r="AW49" i="1" s="1"/>
  <c r="AV69" i="1"/>
  <c r="AW69" i="1" s="1"/>
  <c r="AV16" i="1"/>
  <c r="AW16" i="1" s="1"/>
  <c r="AV36" i="1"/>
  <c r="AW36" i="1" s="1"/>
  <c r="AV9" i="1"/>
  <c r="AW9" i="1" s="1"/>
  <c r="AV33" i="1"/>
  <c r="AW33" i="1" s="1"/>
  <c r="AV53" i="1"/>
  <c r="AW53" i="1" s="1"/>
  <c r="AV19" i="1"/>
  <c r="AW19" i="1" s="1"/>
  <c r="AV23" i="1"/>
  <c r="AW23" i="1" s="1"/>
  <c r="AV31" i="1"/>
  <c r="AW31" i="1" s="1"/>
  <c r="AV35" i="1"/>
  <c r="AW35" i="1" s="1"/>
  <c r="AV43" i="1"/>
  <c r="AW43" i="1" s="1"/>
  <c r="AV55" i="1"/>
  <c r="AW55" i="1" s="1"/>
  <c r="AV63" i="1"/>
  <c r="AW63" i="1" s="1"/>
  <c r="AV71" i="1"/>
  <c r="AW71" i="1" s="1"/>
  <c r="AV6" i="1"/>
  <c r="AW6" i="1" s="1"/>
  <c r="AV14" i="1"/>
  <c r="AW14" i="1" s="1"/>
  <c r="AV22" i="1"/>
  <c r="AW22" i="1" s="1"/>
  <c r="AV30" i="1"/>
  <c r="AW30" i="1" s="1"/>
  <c r="AV38" i="1"/>
  <c r="AW38" i="1" s="1"/>
  <c r="AV46" i="1"/>
  <c r="AW46" i="1" s="1"/>
  <c r="AV50" i="1"/>
  <c r="AW50" i="1" s="1"/>
  <c r="AV58" i="1"/>
  <c r="AW58" i="1" s="1"/>
  <c r="AV70" i="1"/>
  <c r="AW70" i="1" s="1"/>
  <c r="AV48" i="1"/>
  <c r="AW48" i="1" s="1"/>
  <c r="AV52" i="1"/>
  <c r="AW52" i="1" s="1"/>
  <c r="AV56" i="1"/>
  <c r="AW56" i="1" s="1"/>
  <c r="AV60" i="1"/>
  <c r="AW60" i="1" s="1"/>
  <c r="AV64" i="1"/>
  <c r="AW64" i="1" s="1"/>
  <c r="AV68" i="1"/>
  <c r="AW68" i="1" s="1"/>
  <c r="AV7" i="1"/>
  <c r="AW7" i="1" s="1"/>
  <c r="AV11" i="1"/>
  <c r="AW11" i="1" s="1"/>
  <c r="AV15" i="1"/>
  <c r="AW15" i="1" s="1"/>
  <c r="AV27" i="1"/>
  <c r="AW27" i="1" s="1"/>
  <c r="AV39" i="1"/>
  <c r="AW39" i="1" s="1"/>
  <c r="AV47" i="1"/>
  <c r="AW47" i="1" s="1"/>
  <c r="AV51" i="1"/>
  <c r="AW51" i="1" s="1"/>
  <c r="AV59" i="1"/>
  <c r="AW59" i="1" s="1"/>
  <c r="AV67" i="1"/>
  <c r="AW67" i="1" s="1"/>
  <c r="AV72" i="1"/>
  <c r="AW72" i="1" s="1"/>
  <c r="AV10" i="1"/>
  <c r="AW10" i="1" s="1"/>
  <c r="AV18" i="1"/>
  <c r="AW18" i="1" s="1"/>
  <c r="AV26" i="1"/>
  <c r="AW26" i="1" s="1"/>
  <c r="AV34" i="1"/>
  <c r="AW34" i="1" s="1"/>
  <c r="AV42" i="1"/>
  <c r="AW42" i="1" s="1"/>
  <c r="AV54" i="1"/>
  <c r="AW54" i="1" s="1"/>
  <c r="AV62" i="1"/>
  <c r="AW62" i="1" s="1"/>
  <c r="AV66" i="1"/>
  <c r="AW66" i="1" s="1"/>
  <c r="AV12" i="1"/>
  <c r="AW12" i="1" s="1"/>
  <c r="AV28" i="1"/>
  <c r="AW28" i="1" s="1"/>
  <c r="AV44" i="1"/>
  <c r="AW44" i="1" s="1"/>
  <c r="AV13" i="1"/>
  <c r="AW13" i="1" s="1"/>
  <c r="AV29" i="1"/>
  <c r="AW29" i="1" s="1"/>
  <c r="AV45" i="1"/>
  <c r="AW45" i="1" s="1"/>
  <c r="AV61" i="1"/>
  <c r="AW61" i="1" s="1"/>
  <c r="AV3" i="1"/>
  <c r="AW3" i="1" l="1"/>
  <c r="AW80" i="1" s="1"/>
  <c r="AV80" i="1"/>
</calcChain>
</file>

<file path=xl/sharedStrings.xml><?xml version="1.0" encoding="utf-8"?>
<sst xmlns="http://schemas.openxmlformats.org/spreadsheetml/2006/main" count="627" uniqueCount="141">
  <si>
    <t>$100,000.00</t>
  </si>
  <si>
    <t>PIN</t>
  </si>
  <si>
    <t>NAME</t>
  </si>
  <si>
    <t>OWNER ADDRESS</t>
  </si>
  <si>
    <t>CITY STATE ZIP</t>
  </si>
  <si>
    <t>DESCRIPTION</t>
  </si>
  <si>
    <t>SEC</t>
  </si>
  <si>
    <t>TWP</t>
  </si>
  <si>
    <t>RANGE</t>
  </si>
  <si>
    <t>PARCEL ACRES</t>
  </si>
  <si>
    <t>ACRES IN TRACT</t>
  </si>
  <si>
    <t>TOTAL BENEFITTED ACRES</t>
  </si>
  <si>
    <t>ACRES IN WATERSHED NOT BENEFITTED</t>
  </si>
  <si>
    <t>NONCONVERTED WETLAND ACRES</t>
  </si>
  <si>
    <t>CLASS 1 ACRES</t>
  </si>
  <si>
    <t>RED = CLASS 1 BENEFIT</t>
  </si>
  <si>
    <t>CLASS 2 ACRES</t>
  </si>
  <si>
    <t>YELLOW = CLASS 2 BENEFIT</t>
  </si>
  <si>
    <t>CLASS 3 ACRES</t>
  </si>
  <si>
    <t>GREEN = CLASS 3 BENEFIT</t>
  </si>
  <si>
    <t>CLASS 4 ACRES</t>
  </si>
  <si>
    <t>BLUE = CLASS 4 BENEFIT</t>
  </si>
  <si>
    <t>URBAN RESIDENTIAL ACRES</t>
  </si>
  <si>
    <t>URBAN RESIDENTIAL BENEFIT</t>
  </si>
  <si>
    <t>INDUSTRIAL ACRES</t>
  </si>
  <si>
    <t>INDUSTRIAL BENEFIT</t>
  </si>
  <si>
    <t>RESIDENTIAL ACRES</t>
  </si>
  <si>
    <t>RESIDENTIAL BENEFIT</t>
  </si>
  <si>
    <t>WOODLOT ACRES</t>
  </si>
  <si>
    <t>WOODLOT BENEFIT</t>
  </si>
  <si>
    <t>FEDERAL LAND ACRES</t>
  </si>
  <si>
    <t>CREP ACRES</t>
  </si>
  <si>
    <t>CREP BENEFIT</t>
  </si>
  <si>
    <t>ROAD ACRES</t>
  </si>
  <si>
    <t>ROAD BENEFIT</t>
  </si>
  <si>
    <t>RECREATIONAL TRAIL ACRES</t>
  </si>
  <si>
    <t>RECREATIONAL TRAIL BENEFIT</t>
  </si>
  <si>
    <t>CLASS A GRASS STRIP ACRES</t>
  </si>
  <si>
    <t>CLASS A GRASS STRIP DAMAGES</t>
  </si>
  <si>
    <t>CLASS B GRASS STRIP ACRES</t>
  </si>
  <si>
    <t>CLASS B GRASS STRIP DAMAGES</t>
  </si>
  <si>
    <t>WETLAND BUFFER STRIP</t>
  </si>
  <si>
    <t>WETLAND BUFFER STRIP DAMAGES</t>
  </si>
  <si>
    <t>DITCH ACRES</t>
  </si>
  <si>
    <t>NON-BENEFITTED ACRES</t>
  </si>
  <si>
    <t>TOTAL PARCEL BENEFITS</t>
  </si>
  <si>
    <t>PERCENT TOTAL BENEFITS</t>
  </si>
  <si>
    <t>NOTIONAL ASSESSMENT ON $100,000 REPAIR</t>
  </si>
  <si>
    <t>CLASS 5 ACRES</t>
  </si>
  <si>
    <t>CLASS 5 BEENFIT</t>
  </si>
  <si>
    <t>CLASS 6 ACRE</t>
  </si>
  <si>
    <t>CLASS 6 BENEFIT</t>
  </si>
  <si>
    <t>CLASS 7 ACRES</t>
  </si>
  <si>
    <t>CLASS 7 BENEFIT</t>
  </si>
  <si>
    <t>CLASS 8 ACRES</t>
  </si>
  <si>
    <t>CLASS 8 BENEFIT</t>
  </si>
  <si>
    <t>PROTECTION ACRES</t>
  </si>
  <si>
    <t>PROTECTION BENEFITS</t>
  </si>
  <si>
    <t>08-011-1060</t>
  </si>
  <si>
    <t>JEFFREY DEERE</t>
  </si>
  <si>
    <t>2699 220TH AVE</t>
  </si>
  <si>
    <t>HALLOCK MN 56728-0000</t>
  </si>
  <si>
    <t>SWSW</t>
  </si>
  <si>
    <t>11</t>
  </si>
  <si>
    <t>161</t>
  </si>
  <si>
    <t>049</t>
  </si>
  <si>
    <t>SWNE</t>
  </si>
  <si>
    <t>08-011-1120</t>
  </si>
  <si>
    <t>SHIRLEY R SUGDEN</t>
  </si>
  <si>
    <t>506 BROADWAY ST W PO BOX 254</t>
  </si>
  <si>
    <t>HALLOCK MN 56728-0254</t>
  </si>
  <si>
    <t>NWSE</t>
  </si>
  <si>
    <t>SWSE</t>
  </si>
  <si>
    <t>NESE</t>
  </si>
  <si>
    <t>08-011-1130</t>
  </si>
  <si>
    <t>OTTER TAIL POWER CO</t>
  </si>
  <si>
    <t>215 CASCADE ST S PO BOX 496</t>
  </si>
  <si>
    <t>FERGUS FALLS MN 56538-0496</t>
  </si>
  <si>
    <t>08-014-1320</t>
  </si>
  <si>
    <t>JAMES J. BOYCHUK</t>
  </si>
  <si>
    <t>PO BOX 625</t>
  </si>
  <si>
    <t>NWNW</t>
  </si>
  <si>
    <t>14</t>
  </si>
  <si>
    <t>SWNW</t>
  </si>
  <si>
    <t>NWSW</t>
  </si>
  <si>
    <t>NESW</t>
  </si>
  <si>
    <t>SENW</t>
  </si>
  <si>
    <t>NENW</t>
  </si>
  <si>
    <t>NWNE</t>
  </si>
  <si>
    <t>SENE</t>
  </si>
  <si>
    <t>15</t>
  </si>
  <si>
    <t>NENE</t>
  </si>
  <si>
    <t>08-015-1380</t>
  </si>
  <si>
    <t>ELROY BERGH</t>
  </si>
  <si>
    <t>5101 AMBER VALLEY PKWY UNIT 12</t>
  </si>
  <si>
    <t>FARGO ND 58104-0000</t>
  </si>
  <si>
    <t>08-015-1390</t>
  </si>
  <si>
    <t>BRIAN J &amp; BETSY R JENSEN</t>
  </si>
  <si>
    <t>41439 330TH AVE NW</t>
  </si>
  <si>
    <t>STEPHEN MN 56757-0000</t>
  </si>
  <si>
    <t>08-015-1410</t>
  </si>
  <si>
    <t>08-015-1420</t>
  </si>
  <si>
    <t>08-015-1440</t>
  </si>
  <si>
    <t>MARK T JOHNSON ETAL</t>
  </si>
  <si>
    <t>PO BOX 907</t>
  </si>
  <si>
    <t>08-015-1460</t>
  </si>
  <si>
    <t>08-015-1480</t>
  </si>
  <si>
    <t>TAGE &amp; CONNIE JOHNSON</t>
  </si>
  <si>
    <t>2243 250TH ST</t>
  </si>
  <si>
    <t>SESW</t>
  </si>
  <si>
    <t>08-015-1500</t>
  </si>
  <si>
    <t>HUGH A &amp; PAMELA A HUNT</t>
  </si>
  <si>
    <t>PO BOX 187</t>
  </si>
  <si>
    <t>SESE</t>
  </si>
  <si>
    <t>08-016-1520</t>
  </si>
  <si>
    <t>BRIAN R JOHNSON ETAL</t>
  </si>
  <si>
    <t>16</t>
  </si>
  <si>
    <t>08-016-1540</t>
  </si>
  <si>
    <t>08-016-1570</t>
  </si>
  <si>
    <t>ROBERT &amp; DARLENE RYNNING</t>
  </si>
  <si>
    <t>1835 210TH AVE</t>
  </si>
  <si>
    <t>KENNEDY MN 56733-0000</t>
  </si>
  <si>
    <t>08-022-2080</t>
  </si>
  <si>
    <t>22</t>
  </si>
  <si>
    <t>08-022-2100</t>
  </si>
  <si>
    <t>RONALD W JOHNSON</t>
  </si>
  <si>
    <t>HALLOCK MN 56728-0907</t>
  </si>
  <si>
    <t>CITY OF HALLOCK</t>
  </si>
  <si>
    <t>MNTH 175</t>
  </si>
  <si>
    <t>220TH AVE</t>
  </si>
  <si>
    <t>210TH AVE</t>
  </si>
  <si>
    <t>TOTAL WATERSHED ACRES:</t>
  </si>
  <si>
    <t>FEDERAL ROADS</t>
  </si>
  <si>
    <t>HALLOCK TWP ROADS</t>
  </si>
  <si>
    <t>BRAD SCOTT 3920 HIGHWAY 2 WEST</t>
  </si>
  <si>
    <t>BEMIDJI MN 56601</t>
  </si>
  <si>
    <t>FRANCES PANKRATZ 2286 190TH AVE</t>
  </si>
  <si>
    <t>HALLOCK MN 56728</t>
  </si>
  <si>
    <t>AIMEE SUGDEN BOX 336,   163 3RD ST SE</t>
  </si>
  <si>
    <t>KITTSON CO ROADS</t>
  </si>
  <si>
    <t>CSAH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</si>
</sst>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\$#,##0.00"/>
    <numFmt numFmtId="165" formatCode="#,##0.0000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CE4D6"/>
        <bgColor indexed="64"/>
      </patternFill>
    </fill>
    <fill>
      <patternFill patternType="solid">
        <fgColor rgb="FFEA989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EDEDED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BE4F1"/>
        <bgColor indexed="64"/>
      </patternFill>
    </fill>
    <fill>
      <patternFill patternType="solid">
        <fgColor rgb="FFBBF1ED"/>
        <bgColor indexed="64"/>
      </patternFill>
    </fill>
    <fill>
      <patternFill patternType="solid">
        <fgColor rgb="FFCFBDEF"/>
        <bgColor indexed="64"/>
      </patternFill>
    </fill>
    <fill>
      <patternFill patternType="solid">
        <fgColor rgb="FFEDBDEF"/>
        <bgColor indexed="64"/>
      </patternFill>
    </fill>
  </fills>
  <borders count="2">
    <border>
      <left/>
      <right/>
      <top/>
      <bottom/>
      <diagonal/>
    </border>
    <border>
      <left/>
      <right/>
      <top style="double">
        <color auto="1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 applyAlignment="1">
      <alignment horizontal="center"/>
    </xf>
    <xf numFmtId="4" fontId="1" fillId="0" borderId="0" xfId="0" applyNumberFormat="1" applyFont="1" applyAlignment="1">
      <alignment horizontal="center"/>
    </xf>
    <xf numFmtId="4" fontId="1" fillId="2" borderId="0" xfId="0" applyNumberFormat="1" applyFont="1" applyFill="1" applyAlignment="1">
      <alignment horizontal="center"/>
    </xf>
    <xf numFmtId="4" fontId="1" fillId="3" borderId="0" xfId="0" applyNumberFormat="1" applyFont="1" applyFill="1" applyAlignment="1">
      <alignment horizontal="center"/>
    </xf>
    <xf numFmtId="164" fontId="1" fillId="0" borderId="0" xfId="0" applyNumberFormat="1" applyFont="1" applyAlignment="1">
      <alignment horizontal="center"/>
    </xf>
    <xf numFmtId="4" fontId="1" fillId="4" borderId="0" xfId="0" applyNumberFormat="1" applyFont="1" applyFill="1" applyAlignment="1">
      <alignment horizontal="center"/>
    </xf>
    <xf numFmtId="4" fontId="1" fillId="5" borderId="0" xfId="0" applyNumberFormat="1" applyFont="1" applyFill="1" applyAlignment="1">
      <alignment horizontal="center"/>
    </xf>
    <xf numFmtId="4" fontId="1" fillId="6" borderId="0" xfId="0" applyNumberFormat="1" applyFont="1" applyFill="1" applyAlignment="1">
      <alignment horizontal="center"/>
    </xf>
    <xf numFmtId="4" fontId="1" fillId="7" borderId="0" xfId="0" applyNumberFormat="1" applyFont="1" applyFill="1" applyAlignment="1">
      <alignment horizontal="center"/>
    </xf>
    <xf numFmtId="4" fontId="1" fillId="8" borderId="0" xfId="0" applyNumberFormat="1" applyFont="1" applyFill="1" applyAlignment="1">
      <alignment horizontal="center"/>
    </xf>
    <xf numFmtId="165" fontId="1" fillId="0" borderId="0" xfId="0" applyNumberFormat="1" applyFont="1" applyAlignment="1">
      <alignment horizontal="center"/>
    </xf>
    <xf numFmtId="4" fontId="1" fillId="9" borderId="0" xfId="0" applyNumberFormat="1" applyFont="1" applyFill="1" applyAlignment="1">
      <alignment horizontal="center"/>
    </xf>
    <xf numFmtId="4" fontId="1" fillId="10" borderId="0" xfId="0" applyNumberFormat="1" applyFont="1" applyFill="1" applyAlignment="1">
      <alignment horizontal="center"/>
    </xf>
    <xf numFmtId="4" fontId="1" fillId="11" borderId="0" xfId="0" applyNumberFormat="1" applyFont="1" applyFill="1" applyAlignment="1">
      <alignment horizontal="center"/>
    </xf>
    <xf numFmtId="4" fontId="1" fillId="12" borderId="0" xfId="0" applyNumberFormat="1" applyFont="1" applyFill="1" applyAlignment="1">
      <alignment horizontal="center"/>
    </xf>
    <xf numFmtId="0" fontId="2" fillId="0" borderId="0" xfId="0" applyFont="1" applyAlignment="1">
      <alignment horizontal="center" wrapText="1"/>
    </xf>
    <xf numFmtId="0" fontId="2" fillId="2" borderId="0" xfId="0" applyFont="1" applyFill="1" applyAlignment="1">
      <alignment horizontal="center" wrapText="1"/>
    </xf>
    <xf numFmtId="0" fontId="2" fillId="3" borderId="0" xfId="0" applyFont="1" applyFill="1" applyAlignment="1">
      <alignment horizontal="center" wrapText="1"/>
    </xf>
    <xf numFmtId="0" fontId="2" fillId="4" borderId="0" xfId="0" applyFont="1" applyFill="1" applyAlignment="1">
      <alignment horizontal="center" wrapText="1"/>
    </xf>
    <xf numFmtId="0" fontId="2" fillId="5" borderId="0" xfId="0" applyFont="1" applyFill="1" applyAlignment="1">
      <alignment horizontal="center" wrapText="1"/>
    </xf>
    <xf numFmtId="0" fontId="2" fillId="6" borderId="0" xfId="0" applyFont="1" applyFill="1" applyAlignment="1">
      <alignment horizontal="center" wrapText="1"/>
    </xf>
    <xf numFmtId="0" fontId="2" fillId="7" borderId="0" xfId="0" applyFont="1" applyFill="1" applyAlignment="1">
      <alignment horizontal="center" wrapText="1"/>
    </xf>
    <xf numFmtId="0" fontId="2" fillId="8" borderId="0" xfId="0" applyFont="1" applyFill="1" applyAlignment="1">
      <alignment horizontal="center" wrapText="1"/>
    </xf>
    <xf numFmtId="0" fontId="2" fillId="9" borderId="0" xfId="0" applyFont="1" applyFill="1" applyAlignment="1">
      <alignment horizontal="center" wrapText="1"/>
    </xf>
    <xf numFmtId="0" fontId="2" fillId="10" borderId="0" xfId="0" applyFont="1" applyFill="1" applyAlignment="1">
      <alignment horizontal="center" wrapText="1"/>
    </xf>
    <xf numFmtId="0" fontId="2" fillId="11" borderId="0" xfId="0" applyFont="1" applyFill="1" applyAlignment="1">
      <alignment horizontal="center" wrapText="1"/>
    </xf>
    <xf numFmtId="0" fontId="2" fillId="12" borderId="0" xfId="0" applyFont="1" applyFill="1" applyAlignment="1">
      <alignment horizontal="center" wrapText="1"/>
    </xf>
    <xf numFmtId="4" fontId="1" fillId="0" borderId="1" xfId="0" applyNumberFormat="1" applyFont="1" applyBorder="1" applyAlignment="1">
      <alignment horizontal="center"/>
    </xf>
    <xf numFmtId="4" fontId="1" fillId="2" borderId="1" xfId="0" applyNumberFormat="1" applyFont="1" applyFill="1" applyBorder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4" fontId="1" fillId="4" borderId="1" xfId="0" applyNumberFormat="1" applyFont="1" applyFill="1" applyBorder="1" applyAlignment="1">
      <alignment horizontal="center"/>
    </xf>
    <xf numFmtId="4" fontId="1" fillId="5" borderId="1" xfId="0" applyNumberFormat="1" applyFont="1" applyFill="1" applyBorder="1" applyAlignment="1">
      <alignment horizontal="center"/>
    </xf>
    <xf numFmtId="4" fontId="1" fillId="6" borderId="1" xfId="0" applyNumberFormat="1" applyFont="1" applyFill="1" applyBorder="1" applyAlignment="1">
      <alignment horizontal="center"/>
    </xf>
    <xf numFmtId="4" fontId="1" fillId="7" borderId="1" xfId="0" applyNumberFormat="1" applyFont="1" applyFill="1" applyBorder="1" applyAlignment="1">
      <alignment horizontal="center"/>
    </xf>
    <xf numFmtId="4" fontId="1" fillId="8" borderId="1" xfId="0" applyNumberFormat="1" applyFont="1" applyFill="1" applyBorder="1" applyAlignment="1">
      <alignment horizontal="center"/>
    </xf>
    <xf numFmtId="4" fontId="1" fillId="9" borderId="1" xfId="0" applyNumberFormat="1" applyFont="1" applyFill="1" applyBorder="1" applyAlignment="1">
      <alignment horizontal="center"/>
    </xf>
    <xf numFmtId="4" fontId="1" fillId="10" borderId="1" xfId="0" applyNumberFormat="1" applyFont="1" applyFill="1" applyBorder="1" applyAlignment="1">
      <alignment horizontal="center"/>
    </xf>
    <xf numFmtId="4" fontId="1" fillId="11" borderId="1" xfId="0" applyNumberFormat="1" applyFont="1" applyFill="1" applyBorder="1" applyAlignment="1">
      <alignment horizontal="center"/>
    </xf>
    <xf numFmtId="4" fontId="1" fillId="12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1">
    <dxf>
      <font>
        <b/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E83"/>
  <sheetViews>
    <sheetView tabSelected="1" workbookViewId="0">
      <pane xSplit="1" ySplit="2" topLeftCell="B58" activePane="bottomRight" state="frozen"/>
      <selection pane="topRight" activeCell="B1" sqref="B1"/>
      <selection pane="bottomLeft" activeCell="A3" sqref="A3"/>
      <selection pane="bottomRight" activeCell="C70" sqref="C70"/>
    </sheetView>
  </sheetViews>
  <sheetFormatPr defaultRowHeight="15" x14ac:dyDescent="0.25"/>
  <cols>
    <col min="1" max="1" width="14.7109375" style="1" customWidth="1"/>
    <col min="2" max="2" width="35.7109375" style="1" customWidth="1"/>
    <col min="3" max="3" width="33" style="1" bestFit="1" customWidth="1"/>
    <col min="4" max="4" width="25.7109375" style="1" customWidth="1"/>
    <col min="5" max="5" width="20.7109375" style="1" customWidth="1"/>
    <col min="6" max="8" width="9.7109375" style="1" customWidth="1"/>
    <col min="9" max="12" width="17.7109375" style="2" customWidth="1"/>
    <col min="13" max="13" width="20.7109375" style="3" customWidth="1"/>
    <col min="14" max="14" width="13.7109375" style="4" customWidth="1"/>
    <col min="15" max="15" width="13.7109375" style="5" customWidth="1"/>
    <col min="16" max="16" width="13.7109375" style="6" customWidth="1"/>
    <col min="17" max="17" width="13.7109375" style="5" customWidth="1"/>
    <col min="18" max="18" width="13.7109375" style="7" customWidth="1"/>
    <col min="19" max="19" width="13.7109375" style="5" customWidth="1"/>
    <col min="20" max="20" width="13.7109375" style="8" customWidth="1"/>
    <col min="21" max="21" width="13.7109375" style="5" customWidth="1"/>
    <col min="22" max="22" width="17.7109375" style="2" customWidth="1"/>
    <col min="23" max="23" width="17.7109375" style="5" customWidth="1"/>
    <col min="24" max="24" width="17.7109375" style="2" hidden="1" customWidth="1"/>
    <col min="25" max="25" width="17.7109375" style="5" hidden="1" customWidth="1"/>
    <col min="26" max="26" width="17.7109375" style="9" customWidth="1"/>
    <col min="27" max="27" width="17.7109375" style="5" customWidth="1"/>
    <col min="28" max="28" width="13.7109375" style="2" customWidth="1"/>
    <col min="29" max="29" width="13.7109375" style="5" customWidth="1"/>
    <col min="30" max="30" width="17.7109375" style="10" hidden="1" customWidth="1"/>
    <col min="31" max="31" width="17.7109375" style="5" hidden="1" customWidth="1"/>
    <col min="32" max="33" width="17.7109375" style="2" hidden="1" customWidth="1"/>
    <col min="34" max="34" width="17.7109375" style="5" hidden="1" customWidth="1"/>
    <col min="35" max="35" width="17.7109375" style="9" customWidth="1"/>
    <col min="36" max="36" width="17.7109375" style="5" customWidth="1"/>
    <col min="37" max="37" width="19.7109375" style="2" hidden="1" customWidth="1"/>
    <col min="38" max="38" width="19.7109375" style="5" hidden="1" customWidth="1"/>
    <col min="39" max="39" width="17.7109375" style="3" customWidth="1"/>
    <col min="40" max="40" width="17.7109375" style="5" customWidth="1"/>
    <col min="41" max="41" width="17.7109375" style="3" customWidth="1"/>
    <col min="42" max="42" width="17.7109375" style="5" customWidth="1"/>
    <col min="43" max="43" width="17.7109375" style="2" hidden="1" customWidth="1"/>
    <col min="44" max="44" width="17.7109375" style="5" hidden="1" customWidth="1"/>
    <col min="45" max="45" width="17.7109375" style="2" customWidth="1"/>
    <col min="46" max="46" width="10.85546875" style="2" bestFit="1" customWidth="1"/>
    <col min="47" max="47" width="17.7109375" style="5" customWidth="1"/>
    <col min="48" max="48" width="17.7109375" style="11" customWidth="1"/>
    <col min="49" max="49" width="17.7109375" style="5" customWidth="1"/>
    <col min="50" max="50" width="13.7109375" style="12" hidden="1" customWidth="1"/>
    <col min="51" max="51" width="13.7109375" style="5" hidden="1" customWidth="1"/>
    <col min="52" max="52" width="13.7109375" style="13" hidden="1" customWidth="1"/>
    <col min="53" max="53" width="13.7109375" style="5" hidden="1" customWidth="1"/>
    <col min="54" max="54" width="13.7109375" style="14" hidden="1" customWidth="1"/>
    <col min="55" max="55" width="13.7109375" style="5" hidden="1" customWidth="1"/>
    <col min="56" max="56" width="13.7109375" style="15" hidden="1" customWidth="1"/>
    <col min="57" max="57" width="13.7109375" style="5" hidden="1" customWidth="1"/>
  </cols>
  <sheetData>
    <row r="1" spans="1:57" x14ac:dyDescent="0.25">
      <c r="AN1" s="5">
        <v>1511</v>
      </c>
      <c r="AP1" s="5">
        <v>2519</v>
      </c>
      <c r="AR1" s="5">
        <v>1</v>
      </c>
      <c r="AW1" s="5" t="s">
        <v>0</v>
      </c>
    </row>
    <row r="2" spans="1:57" ht="67.900000000000006" customHeight="1" x14ac:dyDescent="0.25">
      <c r="A2" s="16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6" t="s">
        <v>6</v>
      </c>
      <c r="G2" s="16" t="s">
        <v>7</v>
      </c>
      <c r="H2" s="16" t="s">
        <v>8</v>
      </c>
      <c r="I2" s="16" t="s">
        <v>9</v>
      </c>
      <c r="J2" s="16" t="s">
        <v>10</v>
      </c>
      <c r="K2" s="16" t="s">
        <v>11</v>
      </c>
      <c r="L2" s="16" t="s">
        <v>12</v>
      </c>
      <c r="M2" s="17" t="s">
        <v>13</v>
      </c>
      <c r="N2" s="18" t="s">
        <v>14</v>
      </c>
      <c r="O2" s="16" t="s">
        <v>15</v>
      </c>
      <c r="P2" s="19" t="s">
        <v>16</v>
      </c>
      <c r="Q2" s="16" t="s">
        <v>17</v>
      </c>
      <c r="R2" s="20" t="s">
        <v>18</v>
      </c>
      <c r="S2" s="16" t="s">
        <v>19</v>
      </c>
      <c r="T2" s="21" t="s">
        <v>20</v>
      </c>
      <c r="U2" s="16" t="s">
        <v>21</v>
      </c>
      <c r="V2" s="16" t="s">
        <v>22</v>
      </c>
      <c r="W2" s="16" t="s">
        <v>23</v>
      </c>
      <c r="X2" s="16" t="s">
        <v>24</v>
      </c>
      <c r="Y2" s="16" t="s">
        <v>25</v>
      </c>
      <c r="Z2" s="22" t="s">
        <v>26</v>
      </c>
      <c r="AA2" s="16" t="s">
        <v>27</v>
      </c>
      <c r="AB2" s="16" t="s">
        <v>56</v>
      </c>
      <c r="AC2" s="16" t="s">
        <v>57</v>
      </c>
      <c r="AD2" s="23" t="s">
        <v>28</v>
      </c>
      <c r="AE2" s="16" t="s">
        <v>29</v>
      </c>
      <c r="AF2" s="16" t="s">
        <v>30</v>
      </c>
      <c r="AG2" s="16" t="s">
        <v>31</v>
      </c>
      <c r="AH2" s="16" t="s">
        <v>32</v>
      </c>
      <c r="AI2" s="22" t="s">
        <v>33</v>
      </c>
      <c r="AJ2" s="16" t="s">
        <v>34</v>
      </c>
      <c r="AK2" s="16" t="s">
        <v>35</v>
      </c>
      <c r="AL2" s="16" t="s">
        <v>36</v>
      </c>
      <c r="AM2" s="17" t="s">
        <v>37</v>
      </c>
      <c r="AN2" s="16" t="s">
        <v>38</v>
      </c>
      <c r="AO2" s="17" t="s">
        <v>39</v>
      </c>
      <c r="AP2" s="16" t="s">
        <v>40</v>
      </c>
      <c r="AQ2" s="16" t="s">
        <v>41</v>
      </c>
      <c r="AR2" s="16" t="s">
        <v>42</v>
      </c>
      <c r="AS2" s="16" t="s">
        <v>43</v>
      </c>
      <c r="AT2" s="16" t="s">
        <v>44</v>
      </c>
      <c r="AU2" s="16" t="s">
        <v>45</v>
      </c>
      <c r="AV2" s="16" t="s">
        <v>46</v>
      </c>
      <c r="AW2" s="16" t="s">
        <v>47</v>
      </c>
      <c r="AX2" s="24" t="s">
        <v>48</v>
      </c>
      <c r="AY2" s="16" t="s">
        <v>49</v>
      </c>
      <c r="AZ2" s="25" t="s">
        <v>50</v>
      </c>
      <c r="BA2" s="16" t="s">
        <v>51</v>
      </c>
      <c r="BB2" s="26" t="s">
        <v>52</v>
      </c>
      <c r="BC2" s="16" t="s">
        <v>53</v>
      </c>
      <c r="BD2" s="27" t="s">
        <v>54</v>
      </c>
      <c r="BE2" s="16" t="s">
        <v>55</v>
      </c>
    </row>
    <row r="3" spans="1:57" x14ac:dyDescent="0.25">
      <c r="A3" s="1" t="s">
        <v>58</v>
      </c>
      <c r="B3" s="1" t="s">
        <v>59</v>
      </c>
      <c r="C3" s="1" t="s">
        <v>60</v>
      </c>
      <c r="D3" s="1" t="s">
        <v>61</v>
      </c>
      <c r="E3" s="1" t="s">
        <v>62</v>
      </c>
      <c r="F3" s="1" t="s">
        <v>63</v>
      </c>
      <c r="G3" s="1" t="s">
        <v>64</v>
      </c>
      <c r="H3" s="1" t="s">
        <v>65</v>
      </c>
      <c r="I3" s="2">
        <v>392</v>
      </c>
      <c r="J3" s="2">
        <v>32.409999999999997</v>
      </c>
      <c r="K3" s="2">
        <f t="shared" ref="K3:K66" si="0">SUM(N3,P3,R3,T3,V3,X3,Z3,AD3,AG3,AI3,AK3,AX3,AZ3,BB3,BD3,AB3)</f>
        <v>4.32</v>
      </c>
      <c r="L3" s="2">
        <f t="shared" ref="L3:L66" si="1">SUM(M3,AF3,AM3,AO3,AQ3,AS3,AT3)</f>
        <v>0</v>
      </c>
      <c r="N3" s="4">
        <v>2.68</v>
      </c>
      <c r="O3" s="5">
        <v>1003.66</v>
      </c>
      <c r="P3" s="6">
        <v>1.64</v>
      </c>
      <c r="Q3" s="5">
        <v>424.76</v>
      </c>
      <c r="AN3" s="5" t="str">
        <f t="shared" ref="AN3:AN33" si="2">IF(AM3&gt;0,AM3*$AN$1,"")</f>
        <v/>
      </c>
      <c r="AP3" s="5" t="str">
        <f t="shared" ref="AP3:AP33" si="3">IF(AO3&gt;0,AO3*$AP$1,"")</f>
        <v/>
      </c>
      <c r="AR3" s="5" t="str">
        <f t="shared" ref="AR3:AR33" si="4">IF(AQ3&gt;0,AQ3*$AR$1,"")</f>
        <v/>
      </c>
      <c r="AU3" s="5">
        <f>SUM(O3,Q3,S3,U3,W3,Y3,AA3,AE3,AH3,AJ3,AL3,AY3,BA3,BC3,BE3,AC3)</f>
        <v>1428.42</v>
      </c>
      <c r="AV3" s="11">
        <f>(AU3/$AU$80)*100</f>
        <v>0.6200617247871637</v>
      </c>
      <c r="AW3" s="5">
        <f t="shared" ref="AW3:AW34" si="5">(AV3/100)*$AW$1</f>
        <v>620.06172478716371</v>
      </c>
    </row>
    <row r="4" spans="1:57" x14ac:dyDescent="0.25">
      <c r="A4" s="1" t="s">
        <v>58</v>
      </c>
      <c r="B4" s="1" t="s">
        <v>59</v>
      </c>
      <c r="C4" s="1" t="s">
        <v>60</v>
      </c>
      <c r="D4" s="1" t="s">
        <v>61</v>
      </c>
      <c r="E4" s="1" t="s">
        <v>66</v>
      </c>
      <c r="F4" s="1" t="s">
        <v>63</v>
      </c>
      <c r="G4" s="1" t="s">
        <v>64</v>
      </c>
      <c r="H4" s="1" t="s">
        <v>65</v>
      </c>
      <c r="I4" s="2">
        <v>392</v>
      </c>
      <c r="J4" s="2">
        <v>35.49</v>
      </c>
      <c r="K4" s="2">
        <f t="shared" si="0"/>
        <v>0.32</v>
      </c>
      <c r="L4" s="2">
        <f t="shared" si="1"/>
        <v>0</v>
      </c>
      <c r="R4" s="7">
        <v>0.32</v>
      </c>
      <c r="S4" s="5">
        <v>40.96</v>
      </c>
      <c r="AN4" s="5" t="str">
        <f t="shared" si="2"/>
        <v/>
      </c>
      <c r="AP4" s="5" t="str">
        <f t="shared" si="3"/>
        <v/>
      </c>
      <c r="AR4" s="5" t="str">
        <f t="shared" si="4"/>
        <v/>
      </c>
      <c r="AU4" s="5">
        <f t="shared" ref="AU4:AU67" si="6">SUM(O4,Q4,S4,U4,W4,Y4,AA4,AE4,AH4,AJ4,AL4,AY4,BA4,BC4,BE4,AC4)</f>
        <v>40.96</v>
      </c>
      <c r="AV4" s="11">
        <f>(AU4/$AU$80)*100</f>
        <v>1.7780294484312897E-2</v>
      </c>
      <c r="AW4" s="5">
        <f t="shared" si="5"/>
        <v>17.780294484312897</v>
      </c>
    </row>
    <row r="5" spans="1:57" x14ac:dyDescent="0.25">
      <c r="A5" s="1" t="s">
        <v>67</v>
      </c>
      <c r="B5" s="1" t="s">
        <v>68</v>
      </c>
      <c r="C5" s="1" t="s">
        <v>69</v>
      </c>
      <c r="D5" s="1" t="s">
        <v>70</v>
      </c>
      <c r="E5" s="1" t="s">
        <v>66</v>
      </c>
      <c r="F5" s="1" t="s">
        <v>63</v>
      </c>
      <c r="G5" s="1" t="s">
        <v>64</v>
      </c>
      <c r="H5" s="1" t="s">
        <v>65</v>
      </c>
      <c r="I5" s="2">
        <v>113.02</v>
      </c>
      <c r="J5" s="2">
        <v>0.09</v>
      </c>
      <c r="K5" s="2">
        <f t="shared" si="0"/>
        <v>0.04</v>
      </c>
      <c r="L5" s="2">
        <f t="shared" si="1"/>
        <v>0</v>
      </c>
      <c r="R5" s="7">
        <v>0.04</v>
      </c>
      <c r="S5" s="5">
        <v>5.12</v>
      </c>
      <c r="AN5" s="5" t="str">
        <f t="shared" si="2"/>
        <v/>
      </c>
      <c r="AP5" s="5" t="str">
        <f t="shared" si="3"/>
        <v/>
      </c>
      <c r="AR5" s="5" t="str">
        <f t="shared" si="4"/>
        <v/>
      </c>
      <c r="AU5" s="5">
        <f t="shared" si="6"/>
        <v>5.12</v>
      </c>
      <c r="AV5" s="11">
        <f>(AU5/$AU$80)*100</f>
        <v>2.2225368105391122E-3</v>
      </c>
      <c r="AW5" s="5">
        <f t="shared" si="5"/>
        <v>2.2225368105391121</v>
      </c>
    </row>
    <row r="6" spans="1:57" x14ac:dyDescent="0.25">
      <c r="A6" s="1" t="s">
        <v>67</v>
      </c>
      <c r="B6" s="1" t="s">
        <v>68</v>
      </c>
      <c r="C6" s="1" t="s">
        <v>69</v>
      </c>
      <c r="D6" s="1" t="s">
        <v>70</v>
      </c>
      <c r="E6" s="1" t="s">
        <v>71</v>
      </c>
      <c r="F6" s="1" t="s">
        <v>63</v>
      </c>
      <c r="G6" s="1" t="s">
        <v>64</v>
      </c>
      <c r="H6" s="1" t="s">
        <v>65</v>
      </c>
      <c r="I6" s="2">
        <v>113.02</v>
      </c>
      <c r="J6" s="2">
        <v>32.94</v>
      </c>
      <c r="K6" s="2">
        <f t="shared" si="0"/>
        <v>32.94</v>
      </c>
      <c r="L6" s="2">
        <f t="shared" si="1"/>
        <v>0</v>
      </c>
      <c r="P6" s="6">
        <v>21.06</v>
      </c>
      <c r="Q6" s="5">
        <v>5454.54</v>
      </c>
      <c r="R6" s="7">
        <v>11.88</v>
      </c>
      <c r="S6" s="5">
        <v>1520.64</v>
      </c>
      <c r="AN6" s="5" t="str">
        <f t="shared" si="2"/>
        <v/>
      </c>
      <c r="AP6" s="5" t="str">
        <f t="shared" si="3"/>
        <v/>
      </c>
      <c r="AR6" s="5" t="str">
        <f t="shared" si="4"/>
        <v/>
      </c>
      <c r="AU6" s="5">
        <f t="shared" si="6"/>
        <v>6975.18</v>
      </c>
      <c r="AV6" s="11">
        <f>(AU6/$AU$80)*100</f>
        <v>3.0278504511984772</v>
      </c>
      <c r="AW6" s="5">
        <f t="shared" si="5"/>
        <v>3027.850451198477</v>
      </c>
    </row>
    <row r="7" spans="1:57" x14ac:dyDescent="0.25">
      <c r="A7" s="1" t="s">
        <v>67</v>
      </c>
      <c r="B7" s="1" t="s">
        <v>68</v>
      </c>
      <c r="C7" s="1" t="s">
        <v>69</v>
      </c>
      <c r="D7" s="1" t="s">
        <v>70</v>
      </c>
      <c r="E7" s="1" t="s">
        <v>72</v>
      </c>
      <c r="F7" s="1" t="s">
        <v>63</v>
      </c>
      <c r="G7" s="1" t="s">
        <v>64</v>
      </c>
      <c r="H7" s="1" t="s">
        <v>65</v>
      </c>
      <c r="I7" s="2">
        <v>113.02</v>
      </c>
      <c r="J7" s="2">
        <v>36.630000000000003</v>
      </c>
      <c r="K7" s="2">
        <f t="shared" si="0"/>
        <v>36.04</v>
      </c>
      <c r="L7" s="2">
        <f t="shared" si="1"/>
        <v>0</v>
      </c>
      <c r="N7" s="4">
        <v>3.18</v>
      </c>
      <c r="O7" s="5">
        <v>1190.9100000000001</v>
      </c>
      <c r="P7" s="6">
        <v>29.08</v>
      </c>
      <c r="Q7" s="5">
        <v>7531.7199999999993</v>
      </c>
      <c r="R7" s="7">
        <v>3.78</v>
      </c>
      <c r="S7" s="5">
        <v>483.84</v>
      </c>
      <c r="AN7" s="5" t="str">
        <f t="shared" si="2"/>
        <v/>
      </c>
      <c r="AP7" s="5" t="str">
        <f t="shared" si="3"/>
        <v/>
      </c>
      <c r="AR7" s="5" t="str">
        <f t="shared" si="4"/>
        <v/>
      </c>
      <c r="AU7" s="5">
        <f t="shared" si="6"/>
        <v>9206.4699999999993</v>
      </c>
      <c r="AV7" s="11">
        <f>(AU7/$AU$80)*100</f>
        <v>3.9964293886960967</v>
      </c>
      <c r="AW7" s="5">
        <f t="shared" si="5"/>
        <v>3996.4293886960968</v>
      </c>
    </row>
    <row r="8" spans="1:57" x14ac:dyDescent="0.25">
      <c r="A8" s="1" t="s">
        <v>67</v>
      </c>
      <c r="B8" s="1" t="s">
        <v>68</v>
      </c>
      <c r="C8" s="1" t="s">
        <v>69</v>
      </c>
      <c r="D8" s="1" t="s">
        <v>70</v>
      </c>
      <c r="E8" s="1" t="s">
        <v>73</v>
      </c>
      <c r="F8" s="1" t="s">
        <v>63</v>
      </c>
      <c r="G8" s="1" t="s">
        <v>64</v>
      </c>
      <c r="H8" s="1" t="s">
        <v>65</v>
      </c>
      <c r="I8" s="2">
        <v>113.02</v>
      </c>
      <c r="J8" s="2">
        <v>39.31</v>
      </c>
      <c r="K8" s="2">
        <f t="shared" si="0"/>
        <v>6.99</v>
      </c>
      <c r="L8" s="2">
        <f t="shared" si="1"/>
        <v>0</v>
      </c>
      <c r="P8" s="6">
        <v>2.29</v>
      </c>
      <c r="Q8" s="5">
        <v>593.11</v>
      </c>
      <c r="R8" s="7">
        <v>4.7</v>
      </c>
      <c r="S8" s="5">
        <v>601.6</v>
      </c>
      <c r="AN8" s="5" t="str">
        <f t="shared" si="2"/>
        <v/>
      </c>
      <c r="AP8" s="5" t="str">
        <f t="shared" si="3"/>
        <v/>
      </c>
      <c r="AR8" s="5" t="str">
        <f t="shared" si="4"/>
        <v/>
      </c>
      <c r="AU8" s="5">
        <f t="shared" si="6"/>
        <v>1194.71</v>
      </c>
      <c r="AV8" s="11">
        <f>(AU8/$AU$80)*100</f>
        <v>0.51861073299202787</v>
      </c>
      <c r="AW8" s="5">
        <f t="shared" si="5"/>
        <v>518.61073299202781</v>
      </c>
    </row>
    <row r="9" spans="1:57" x14ac:dyDescent="0.25">
      <c r="A9" s="1" t="s">
        <v>74</v>
      </c>
      <c r="B9" s="1" t="s">
        <v>75</v>
      </c>
      <c r="C9" s="1" t="s">
        <v>76</v>
      </c>
      <c r="D9" s="1" t="s">
        <v>77</v>
      </c>
      <c r="E9" s="1" t="s">
        <v>72</v>
      </c>
      <c r="F9" s="1" t="s">
        <v>63</v>
      </c>
      <c r="G9" s="1" t="s">
        <v>64</v>
      </c>
      <c r="H9" s="1" t="s">
        <v>65</v>
      </c>
      <c r="I9" s="2">
        <v>0.34</v>
      </c>
      <c r="J9" s="2">
        <v>0.34</v>
      </c>
      <c r="K9" s="2">
        <f t="shared" si="0"/>
        <v>0.28000000000000003</v>
      </c>
      <c r="L9" s="2">
        <f t="shared" si="1"/>
        <v>0</v>
      </c>
      <c r="P9" s="6">
        <v>0.19</v>
      </c>
      <c r="Q9" s="5">
        <v>49.21</v>
      </c>
      <c r="R9" s="7">
        <v>0.09</v>
      </c>
      <c r="S9" s="5">
        <v>11.52</v>
      </c>
      <c r="AN9" s="5" t="str">
        <f t="shared" si="2"/>
        <v/>
      </c>
      <c r="AP9" s="5" t="str">
        <f t="shared" si="3"/>
        <v/>
      </c>
      <c r="AR9" s="5" t="str">
        <f t="shared" si="4"/>
        <v/>
      </c>
      <c r="AU9" s="5">
        <f t="shared" si="6"/>
        <v>60.730000000000004</v>
      </c>
      <c r="AV9" s="11">
        <f>(AU9/$AU$80)*100</f>
        <v>2.6362238379695369E-2</v>
      </c>
      <c r="AW9" s="5">
        <f t="shared" si="5"/>
        <v>26.362238379695366</v>
      </c>
    </row>
    <row r="10" spans="1:57" x14ac:dyDescent="0.25">
      <c r="A10" s="1" t="s">
        <v>78</v>
      </c>
      <c r="B10" s="1" t="s">
        <v>79</v>
      </c>
      <c r="C10" s="1" t="s">
        <v>80</v>
      </c>
      <c r="D10" s="1" t="s">
        <v>61</v>
      </c>
      <c r="E10" s="1" t="s">
        <v>81</v>
      </c>
      <c r="F10" s="1" t="s">
        <v>82</v>
      </c>
      <c r="G10" s="1" t="s">
        <v>64</v>
      </c>
      <c r="H10" s="1" t="s">
        <v>65</v>
      </c>
      <c r="I10" s="2">
        <v>294.54000000000002</v>
      </c>
      <c r="J10" s="2">
        <v>33.72</v>
      </c>
      <c r="K10" s="2">
        <f t="shared" si="0"/>
        <v>32.339999999999996</v>
      </c>
      <c r="L10" s="2">
        <f t="shared" si="1"/>
        <v>1.38</v>
      </c>
      <c r="N10" s="4">
        <v>7.35</v>
      </c>
      <c r="O10" s="5">
        <v>2752.5749999999998</v>
      </c>
      <c r="P10" s="6">
        <v>21.24</v>
      </c>
      <c r="Q10" s="5">
        <v>5501.16</v>
      </c>
      <c r="R10" s="7">
        <v>3.75</v>
      </c>
      <c r="S10" s="5">
        <v>480</v>
      </c>
      <c r="AN10" s="5" t="str">
        <f t="shared" si="2"/>
        <v/>
      </c>
      <c r="AO10" s="3">
        <v>0.47</v>
      </c>
      <c r="AP10" s="5">
        <f t="shared" si="3"/>
        <v>1183.9299999999998</v>
      </c>
      <c r="AR10" s="5" t="str">
        <f t="shared" si="4"/>
        <v/>
      </c>
      <c r="AS10" s="2">
        <v>0.91</v>
      </c>
      <c r="AU10" s="5">
        <f t="shared" si="6"/>
        <v>8733.7350000000006</v>
      </c>
      <c r="AV10" s="11">
        <f>(AU10/$AU$80)*100</f>
        <v>3.791220220897229</v>
      </c>
      <c r="AW10" s="5">
        <f t="shared" si="5"/>
        <v>3791.220220897229</v>
      </c>
    </row>
    <row r="11" spans="1:57" x14ac:dyDescent="0.25">
      <c r="A11" s="1" t="s">
        <v>78</v>
      </c>
      <c r="B11" s="1" t="s">
        <v>79</v>
      </c>
      <c r="C11" s="1" t="s">
        <v>80</v>
      </c>
      <c r="D11" s="1" t="s">
        <v>61</v>
      </c>
      <c r="E11" s="1" t="s">
        <v>83</v>
      </c>
      <c r="F11" s="1" t="s">
        <v>82</v>
      </c>
      <c r="G11" s="1" t="s">
        <v>64</v>
      </c>
      <c r="H11" s="1" t="s">
        <v>65</v>
      </c>
      <c r="I11" s="2">
        <v>294.54000000000002</v>
      </c>
      <c r="J11" s="2">
        <v>36.74</v>
      </c>
      <c r="K11" s="2">
        <f t="shared" si="0"/>
        <v>35.44</v>
      </c>
      <c r="L11" s="2">
        <f t="shared" si="1"/>
        <v>1.2999999999999998</v>
      </c>
      <c r="N11" s="4">
        <v>10.11</v>
      </c>
      <c r="O11" s="5">
        <v>3786.1950000000002</v>
      </c>
      <c r="P11" s="6">
        <v>23.03</v>
      </c>
      <c r="Q11" s="5">
        <v>5964.77</v>
      </c>
      <c r="R11" s="7">
        <v>2.2999999999999998</v>
      </c>
      <c r="S11" s="5">
        <v>294.39999999999998</v>
      </c>
      <c r="AN11" s="5" t="str">
        <f t="shared" si="2"/>
        <v/>
      </c>
      <c r="AO11" s="3">
        <v>0.47</v>
      </c>
      <c r="AP11" s="5">
        <f t="shared" si="3"/>
        <v>1183.9299999999998</v>
      </c>
      <c r="AR11" s="5" t="str">
        <f t="shared" si="4"/>
        <v/>
      </c>
      <c r="AS11" s="2">
        <v>0.83</v>
      </c>
      <c r="AU11" s="5">
        <f t="shared" si="6"/>
        <v>10045.365</v>
      </c>
      <c r="AV11" s="11">
        <f>(AU11/$AU$80)*100</f>
        <v>4.3605846655861775</v>
      </c>
      <c r="AW11" s="5">
        <f t="shared" si="5"/>
        <v>4360.5846655861778</v>
      </c>
    </row>
    <row r="12" spans="1:57" x14ac:dyDescent="0.25">
      <c r="A12" s="1" t="s">
        <v>78</v>
      </c>
      <c r="B12" s="1" t="s">
        <v>79</v>
      </c>
      <c r="C12" s="1" t="s">
        <v>80</v>
      </c>
      <c r="D12" s="1" t="s">
        <v>61</v>
      </c>
      <c r="E12" s="1" t="s">
        <v>84</v>
      </c>
      <c r="F12" s="1" t="s">
        <v>82</v>
      </c>
      <c r="G12" s="1" t="s">
        <v>64</v>
      </c>
      <c r="H12" s="1" t="s">
        <v>65</v>
      </c>
      <c r="I12" s="2">
        <v>294.54000000000002</v>
      </c>
      <c r="J12" s="2">
        <v>37.380000000000003</v>
      </c>
      <c r="K12" s="2">
        <f t="shared" si="0"/>
        <v>32.379999999999995</v>
      </c>
      <c r="L12" s="2">
        <f t="shared" si="1"/>
        <v>0</v>
      </c>
      <c r="N12" s="4">
        <v>6.18</v>
      </c>
      <c r="O12" s="5">
        <v>2314.41</v>
      </c>
      <c r="P12" s="6">
        <v>22.99</v>
      </c>
      <c r="Q12" s="5">
        <v>5954.41</v>
      </c>
      <c r="R12" s="7">
        <v>3.21</v>
      </c>
      <c r="S12" s="5">
        <v>410.88</v>
      </c>
      <c r="AN12" s="5" t="str">
        <f t="shared" si="2"/>
        <v/>
      </c>
      <c r="AP12" s="5" t="str">
        <f t="shared" si="3"/>
        <v/>
      </c>
      <c r="AR12" s="5" t="str">
        <f t="shared" si="4"/>
        <v/>
      </c>
      <c r="AU12" s="5">
        <f t="shared" si="6"/>
        <v>8679.6999999999989</v>
      </c>
      <c r="AV12" s="11">
        <f>(AU12/$AU$80)*100</f>
        <v>3.7677642098508457</v>
      </c>
      <c r="AW12" s="5">
        <f t="shared" si="5"/>
        <v>3767.7642098508454</v>
      </c>
    </row>
    <row r="13" spans="1:57" x14ac:dyDescent="0.25">
      <c r="A13" s="1" t="s">
        <v>78</v>
      </c>
      <c r="B13" s="1" t="s">
        <v>79</v>
      </c>
      <c r="C13" s="1" t="s">
        <v>80</v>
      </c>
      <c r="D13" s="1" t="s">
        <v>61</v>
      </c>
      <c r="E13" s="1" t="s">
        <v>62</v>
      </c>
      <c r="F13" s="1" t="s">
        <v>82</v>
      </c>
      <c r="G13" s="1" t="s">
        <v>64</v>
      </c>
      <c r="H13" s="1" t="s">
        <v>65</v>
      </c>
      <c r="I13" s="2">
        <v>294.54000000000002</v>
      </c>
      <c r="J13" s="2">
        <v>15.8</v>
      </c>
      <c r="K13" s="2">
        <f t="shared" si="0"/>
        <v>2.42</v>
      </c>
      <c r="L13" s="2">
        <f t="shared" si="1"/>
        <v>0</v>
      </c>
      <c r="P13" s="6">
        <v>0.04</v>
      </c>
      <c r="Q13" s="5">
        <v>10.36</v>
      </c>
      <c r="R13" s="7">
        <v>2.38</v>
      </c>
      <c r="S13" s="5">
        <v>304.64</v>
      </c>
      <c r="AN13" s="5" t="str">
        <f t="shared" si="2"/>
        <v/>
      </c>
      <c r="AP13" s="5" t="str">
        <f t="shared" si="3"/>
        <v/>
      </c>
      <c r="AR13" s="5" t="str">
        <f t="shared" si="4"/>
        <v/>
      </c>
      <c r="AU13" s="5">
        <f t="shared" si="6"/>
        <v>315</v>
      </c>
      <c r="AV13" s="11">
        <f>(AU13/$AU$80)*100</f>
        <v>0.13673810455465241</v>
      </c>
      <c r="AW13" s="5">
        <f t="shared" si="5"/>
        <v>136.73810455465241</v>
      </c>
    </row>
    <row r="14" spans="1:57" x14ac:dyDescent="0.25">
      <c r="A14" s="1" t="s">
        <v>78</v>
      </c>
      <c r="B14" s="1" t="s">
        <v>79</v>
      </c>
      <c r="C14" s="1" t="s">
        <v>80</v>
      </c>
      <c r="D14" s="1" t="s">
        <v>61</v>
      </c>
      <c r="E14" s="1" t="s">
        <v>85</v>
      </c>
      <c r="F14" s="1" t="s">
        <v>82</v>
      </c>
      <c r="G14" s="1" t="s">
        <v>64</v>
      </c>
      <c r="H14" s="1" t="s">
        <v>65</v>
      </c>
      <c r="I14" s="2">
        <v>294.54000000000002</v>
      </c>
      <c r="J14" s="2">
        <v>20.55</v>
      </c>
      <c r="K14" s="2">
        <f t="shared" si="0"/>
        <v>5.1300000000000008</v>
      </c>
      <c r="L14" s="2">
        <f t="shared" si="1"/>
        <v>0</v>
      </c>
      <c r="N14" s="4">
        <v>0.04</v>
      </c>
      <c r="O14" s="5">
        <v>14.98</v>
      </c>
      <c r="P14" s="6">
        <v>4.3600000000000003</v>
      </c>
      <c r="Q14" s="5">
        <v>1129.24</v>
      </c>
      <c r="R14" s="7">
        <v>0.73</v>
      </c>
      <c r="S14" s="5">
        <v>93.44</v>
      </c>
      <c r="AN14" s="5" t="str">
        <f t="shared" si="2"/>
        <v/>
      </c>
      <c r="AP14" s="5" t="str">
        <f t="shared" si="3"/>
        <v/>
      </c>
      <c r="AR14" s="5" t="str">
        <f t="shared" si="4"/>
        <v/>
      </c>
      <c r="AU14" s="5">
        <f t="shared" si="6"/>
        <v>1237.6600000000001</v>
      </c>
      <c r="AV14" s="11">
        <f>(AU14/$AU$80)*100</f>
        <v>0.53725486502574948</v>
      </c>
      <c r="AW14" s="5">
        <f t="shared" si="5"/>
        <v>537.2548650257495</v>
      </c>
    </row>
    <row r="15" spans="1:57" x14ac:dyDescent="0.25">
      <c r="A15" s="1" t="s">
        <v>78</v>
      </c>
      <c r="B15" s="1" t="s">
        <v>79</v>
      </c>
      <c r="C15" s="1" t="s">
        <v>80</v>
      </c>
      <c r="D15" s="1" t="s">
        <v>61</v>
      </c>
      <c r="E15" s="1" t="s">
        <v>86</v>
      </c>
      <c r="F15" s="1" t="s">
        <v>82</v>
      </c>
      <c r="G15" s="1" t="s">
        <v>64</v>
      </c>
      <c r="H15" s="1" t="s">
        <v>65</v>
      </c>
      <c r="I15" s="2">
        <v>294.54000000000002</v>
      </c>
      <c r="J15" s="2">
        <v>44.31</v>
      </c>
      <c r="K15" s="2">
        <f t="shared" si="0"/>
        <v>42.699999999999996</v>
      </c>
      <c r="L15" s="2">
        <f t="shared" si="1"/>
        <v>0</v>
      </c>
      <c r="N15" s="4">
        <v>0.4</v>
      </c>
      <c r="O15" s="5">
        <v>149.80000000000001</v>
      </c>
      <c r="P15" s="6">
        <v>24.74</v>
      </c>
      <c r="Q15" s="5">
        <v>6407.66</v>
      </c>
      <c r="R15" s="7">
        <v>16.8</v>
      </c>
      <c r="S15" s="5">
        <v>2150.4</v>
      </c>
      <c r="T15" s="8">
        <v>0.76</v>
      </c>
      <c r="U15" s="5">
        <v>29.26</v>
      </c>
      <c r="AN15" s="5" t="str">
        <f t="shared" si="2"/>
        <v/>
      </c>
      <c r="AP15" s="5" t="str">
        <f t="shared" si="3"/>
        <v/>
      </c>
      <c r="AR15" s="5" t="str">
        <f t="shared" si="4"/>
        <v/>
      </c>
      <c r="AU15" s="5">
        <f t="shared" si="6"/>
        <v>8737.1200000000008</v>
      </c>
      <c r="AV15" s="11">
        <f>(AU15/$AU$80)*100</f>
        <v>3.7926896129096659</v>
      </c>
      <c r="AW15" s="5">
        <f t="shared" si="5"/>
        <v>3792.6896129096658</v>
      </c>
    </row>
    <row r="16" spans="1:57" x14ac:dyDescent="0.25">
      <c r="A16" s="1" t="s">
        <v>78</v>
      </c>
      <c r="B16" s="1" t="s">
        <v>79</v>
      </c>
      <c r="C16" s="1" t="s">
        <v>80</v>
      </c>
      <c r="D16" s="1" t="s">
        <v>61</v>
      </c>
      <c r="E16" s="1" t="s">
        <v>87</v>
      </c>
      <c r="F16" s="1" t="s">
        <v>82</v>
      </c>
      <c r="G16" s="1" t="s">
        <v>64</v>
      </c>
      <c r="H16" s="1" t="s">
        <v>65</v>
      </c>
      <c r="I16" s="2">
        <v>294.54000000000002</v>
      </c>
      <c r="J16" s="2">
        <v>41.26</v>
      </c>
      <c r="K16" s="2">
        <f t="shared" si="0"/>
        <v>40</v>
      </c>
      <c r="L16" s="2">
        <f t="shared" si="1"/>
        <v>0</v>
      </c>
      <c r="N16" s="4">
        <v>8</v>
      </c>
      <c r="O16" s="5">
        <v>2996</v>
      </c>
      <c r="P16" s="6">
        <v>28.45</v>
      </c>
      <c r="Q16" s="5">
        <v>7368.55</v>
      </c>
      <c r="R16" s="7">
        <v>3.55</v>
      </c>
      <c r="S16" s="5">
        <v>454.4</v>
      </c>
      <c r="AN16" s="5" t="str">
        <f t="shared" si="2"/>
        <v/>
      </c>
      <c r="AP16" s="5" t="str">
        <f t="shared" si="3"/>
        <v/>
      </c>
      <c r="AR16" s="5" t="str">
        <f t="shared" si="4"/>
        <v/>
      </c>
      <c r="AU16" s="5">
        <f t="shared" si="6"/>
        <v>10818.949999999999</v>
      </c>
      <c r="AV16" s="11">
        <f>(AU16/$AU$80)*100</f>
        <v>4.6963895754652585</v>
      </c>
      <c r="AW16" s="5">
        <f t="shared" si="5"/>
        <v>4696.3895754652585</v>
      </c>
    </row>
    <row r="17" spans="1:49" x14ac:dyDescent="0.25">
      <c r="A17" s="1" t="s">
        <v>78</v>
      </c>
      <c r="B17" s="1" t="s">
        <v>79</v>
      </c>
      <c r="C17" s="1" t="s">
        <v>80</v>
      </c>
      <c r="D17" s="1" t="s">
        <v>61</v>
      </c>
      <c r="E17" s="1" t="s">
        <v>88</v>
      </c>
      <c r="F17" s="1" t="s">
        <v>82</v>
      </c>
      <c r="G17" s="1" t="s">
        <v>64</v>
      </c>
      <c r="H17" s="1" t="s">
        <v>65</v>
      </c>
      <c r="I17" s="2">
        <v>294.54000000000002</v>
      </c>
      <c r="J17" s="2">
        <v>36.97</v>
      </c>
      <c r="K17" s="2">
        <f t="shared" si="0"/>
        <v>36.97</v>
      </c>
      <c r="L17" s="2">
        <f t="shared" si="1"/>
        <v>0</v>
      </c>
      <c r="N17" s="4">
        <v>5.47</v>
      </c>
      <c r="O17" s="5">
        <v>2048.5149999999999</v>
      </c>
      <c r="P17" s="6">
        <v>24.66</v>
      </c>
      <c r="Q17" s="5">
        <v>6386.94</v>
      </c>
      <c r="R17" s="7">
        <v>6.84</v>
      </c>
      <c r="S17" s="5">
        <v>875.52</v>
      </c>
      <c r="AN17" s="5" t="str">
        <f t="shared" si="2"/>
        <v/>
      </c>
      <c r="AP17" s="5" t="str">
        <f t="shared" si="3"/>
        <v/>
      </c>
      <c r="AR17" s="5" t="str">
        <f t="shared" si="4"/>
        <v/>
      </c>
      <c r="AU17" s="5">
        <f t="shared" si="6"/>
        <v>9310.9750000000004</v>
      </c>
      <c r="AV17" s="11">
        <f>(AU17/$AU$80)*100</f>
        <v>4.0417938827166813</v>
      </c>
      <c r="AW17" s="5">
        <f t="shared" si="5"/>
        <v>4041.7938827166813</v>
      </c>
    </row>
    <row r="18" spans="1:49" x14ac:dyDescent="0.25">
      <c r="A18" s="1" t="s">
        <v>78</v>
      </c>
      <c r="B18" s="1" t="s">
        <v>79</v>
      </c>
      <c r="C18" s="1" t="s">
        <v>80</v>
      </c>
      <c r="D18" s="1" t="s">
        <v>61</v>
      </c>
      <c r="E18" s="1" t="s">
        <v>66</v>
      </c>
      <c r="F18" s="1" t="s">
        <v>82</v>
      </c>
      <c r="G18" s="1" t="s">
        <v>64</v>
      </c>
      <c r="H18" s="1" t="s">
        <v>65</v>
      </c>
      <c r="I18" s="2">
        <v>294.54000000000002</v>
      </c>
      <c r="J18" s="2">
        <v>18.100000000000001</v>
      </c>
      <c r="K18" s="2">
        <f t="shared" si="0"/>
        <v>18</v>
      </c>
      <c r="L18" s="2">
        <f t="shared" si="1"/>
        <v>0</v>
      </c>
      <c r="P18" s="6">
        <v>5.12</v>
      </c>
      <c r="Q18" s="5">
        <v>1326.08</v>
      </c>
      <c r="R18" s="7">
        <v>12.66</v>
      </c>
      <c r="S18" s="5">
        <v>1620.48</v>
      </c>
      <c r="T18" s="8">
        <v>0.22</v>
      </c>
      <c r="U18" s="5">
        <v>8.4700000000000006</v>
      </c>
      <c r="AN18" s="5" t="str">
        <f t="shared" si="2"/>
        <v/>
      </c>
      <c r="AP18" s="5" t="str">
        <f t="shared" si="3"/>
        <v/>
      </c>
      <c r="AR18" s="5" t="str">
        <f t="shared" si="4"/>
        <v/>
      </c>
      <c r="AU18" s="5">
        <f t="shared" si="6"/>
        <v>2955.0299999999997</v>
      </c>
      <c r="AV18" s="11">
        <f>(AU18/$AU$80)*100</f>
        <v>1.2827466701655061</v>
      </c>
      <c r="AW18" s="5">
        <f t="shared" si="5"/>
        <v>1282.7466701655062</v>
      </c>
    </row>
    <row r="19" spans="1:49" x14ac:dyDescent="0.25">
      <c r="A19" s="1" t="s">
        <v>78</v>
      </c>
      <c r="B19" s="1" t="s">
        <v>79</v>
      </c>
      <c r="C19" s="1" t="s">
        <v>80</v>
      </c>
      <c r="D19" s="1" t="s">
        <v>61</v>
      </c>
      <c r="E19" s="1" t="s">
        <v>89</v>
      </c>
      <c r="F19" s="1" t="s">
        <v>82</v>
      </c>
      <c r="G19" s="1" t="s">
        <v>64</v>
      </c>
      <c r="H19" s="1" t="s">
        <v>65</v>
      </c>
      <c r="I19" s="2">
        <v>294.54000000000002</v>
      </c>
      <c r="J19" s="2">
        <v>0.03</v>
      </c>
      <c r="K19" s="2">
        <f t="shared" si="0"/>
        <v>0.03</v>
      </c>
      <c r="L19" s="2">
        <f t="shared" si="1"/>
        <v>0</v>
      </c>
      <c r="P19" s="6">
        <v>0.03</v>
      </c>
      <c r="Q19" s="5">
        <v>7.77</v>
      </c>
      <c r="AN19" s="5" t="str">
        <f t="shared" si="2"/>
        <v/>
      </c>
      <c r="AP19" s="5" t="str">
        <f t="shared" si="3"/>
        <v/>
      </c>
      <c r="AR19" s="5" t="str">
        <f t="shared" si="4"/>
        <v/>
      </c>
      <c r="AU19" s="5">
        <f t="shared" si="6"/>
        <v>7.77</v>
      </c>
      <c r="AV19" s="11">
        <f>(AU19/$AU$80)*100</f>
        <v>3.3728732456814255E-3</v>
      </c>
      <c r="AW19" s="5">
        <f t="shared" si="5"/>
        <v>3.3728732456814257</v>
      </c>
    </row>
    <row r="20" spans="1:49" x14ac:dyDescent="0.25">
      <c r="A20" s="1" t="s">
        <v>78</v>
      </c>
      <c r="B20" s="1" t="s">
        <v>79</v>
      </c>
      <c r="C20" s="1" t="s">
        <v>80</v>
      </c>
      <c r="D20" s="1" t="s">
        <v>61</v>
      </c>
      <c r="E20" s="1" t="s">
        <v>73</v>
      </c>
      <c r="F20" s="1" t="s">
        <v>90</v>
      </c>
      <c r="G20" s="1" t="s">
        <v>64</v>
      </c>
      <c r="H20" s="1" t="s">
        <v>65</v>
      </c>
      <c r="I20" s="2">
        <v>294.54000000000002</v>
      </c>
      <c r="J20" s="2">
        <v>7.0000000000000007E-2</v>
      </c>
      <c r="K20" s="2">
        <f t="shared" si="0"/>
        <v>6.0000000000000005E-2</v>
      </c>
      <c r="L20" s="2">
        <f t="shared" si="1"/>
        <v>0</v>
      </c>
      <c r="N20" s="4">
        <v>0.02</v>
      </c>
      <c r="O20" s="5">
        <v>7.49</v>
      </c>
      <c r="P20" s="6">
        <v>0.03</v>
      </c>
      <c r="Q20" s="5">
        <v>7.77</v>
      </c>
      <c r="R20" s="7">
        <v>0.01</v>
      </c>
      <c r="S20" s="5">
        <v>1.28</v>
      </c>
      <c r="AN20" s="5" t="str">
        <f t="shared" si="2"/>
        <v/>
      </c>
      <c r="AP20" s="5" t="str">
        <f t="shared" si="3"/>
        <v/>
      </c>
      <c r="AR20" s="5" t="str">
        <f t="shared" si="4"/>
        <v/>
      </c>
      <c r="AU20" s="5">
        <f t="shared" si="6"/>
        <v>16.54</v>
      </c>
      <c r="AV20" s="11">
        <f>(AU20/$AU$80)*100</f>
        <v>7.1798357121712715E-3</v>
      </c>
      <c r="AW20" s="5">
        <f t="shared" si="5"/>
        <v>7.179835712171271</v>
      </c>
    </row>
    <row r="21" spans="1:49" x14ac:dyDescent="0.25">
      <c r="A21" s="1" t="s">
        <v>78</v>
      </c>
      <c r="B21" s="1" t="s">
        <v>79</v>
      </c>
      <c r="C21" s="1" t="s">
        <v>80</v>
      </c>
      <c r="D21" s="1" t="s">
        <v>61</v>
      </c>
      <c r="E21" s="1" t="s">
        <v>89</v>
      </c>
      <c r="F21" s="1" t="s">
        <v>90</v>
      </c>
      <c r="G21" s="1" t="s">
        <v>64</v>
      </c>
      <c r="H21" s="1" t="s">
        <v>65</v>
      </c>
      <c r="I21" s="2">
        <v>294.54000000000002</v>
      </c>
      <c r="J21" s="2">
        <v>7.0000000000000007E-2</v>
      </c>
      <c r="K21" s="2">
        <f t="shared" si="0"/>
        <v>0</v>
      </c>
      <c r="L21" s="2">
        <f t="shared" si="1"/>
        <v>0.06</v>
      </c>
      <c r="AN21" s="5" t="str">
        <f t="shared" si="2"/>
        <v/>
      </c>
      <c r="AP21" s="5" t="str">
        <f t="shared" si="3"/>
        <v/>
      </c>
      <c r="AR21" s="5" t="str">
        <f t="shared" si="4"/>
        <v/>
      </c>
      <c r="AS21" s="2">
        <v>0.06</v>
      </c>
      <c r="AU21" s="5">
        <f t="shared" si="6"/>
        <v>0</v>
      </c>
      <c r="AV21" s="11">
        <f>(AU21/$AU$80)*100</f>
        <v>0</v>
      </c>
      <c r="AW21" s="5">
        <f t="shared" si="5"/>
        <v>0</v>
      </c>
    </row>
    <row r="22" spans="1:49" x14ac:dyDescent="0.25">
      <c r="A22" s="1" t="s">
        <v>78</v>
      </c>
      <c r="B22" s="1" t="s">
        <v>79</v>
      </c>
      <c r="C22" s="1" t="s">
        <v>80</v>
      </c>
      <c r="D22" s="1" t="s">
        <v>61</v>
      </c>
      <c r="E22" s="1" t="s">
        <v>91</v>
      </c>
      <c r="F22" s="1" t="s">
        <v>90</v>
      </c>
      <c r="G22" s="1" t="s">
        <v>64</v>
      </c>
      <c r="H22" s="1" t="s">
        <v>65</v>
      </c>
      <c r="I22" s="2">
        <v>294.54000000000002</v>
      </c>
      <c r="J22" s="2">
        <v>7.0000000000000007E-2</v>
      </c>
      <c r="K22" s="2">
        <f t="shared" si="0"/>
        <v>0</v>
      </c>
      <c r="L22" s="2">
        <f t="shared" si="1"/>
        <v>7.0000000000000007E-2</v>
      </c>
      <c r="AN22" s="5" t="str">
        <f t="shared" si="2"/>
        <v/>
      </c>
      <c r="AP22" s="5" t="str">
        <f t="shared" si="3"/>
        <v/>
      </c>
      <c r="AR22" s="5" t="str">
        <f t="shared" si="4"/>
        <v/>
      </c>
      <c r="AS22" s="2">
        <v>7.0000000000000007E-2</v>
      </c>
      <c r="AU22" s="5">
        <f t="shared" si="6"/>
        <v>0</v>
      </c>
      <c r="AV22" s="11">
        <f>(AU22/$AU$80)*100</f>
        <v>0</v>
      </c>
      <c r="AW22" s="5">
        <f t="shared" si="5"/>
        <v>0</v>
      </c>
    </row>
    <row r="23" spans="1:49" x14ac:dyDescent="0.25">
      <c r="A23" s="1" t="s">
        <v>92</v>
      </c>
      <c r="B23" s="1" t="s">
        <v>93</v>
      </c>
      <c r="C23" s="1" t="s">
        <v>94</v>
      </c>
      <c r="D23" s="1" t="s">
        <v>95</v>
      </c>
      <c r="E23" s="1" t="s">
        <v>88</v>
      </c>
      <c r="F23" s="1" t="s">
        <v>90</v>
      </c>
      <c r="G23" s="1" t="s">
        <v>64</v>
      </c>
      <c r="H23" s="1" t="s">
        <v>65</v>
      </c>
      <c r="I23" s="2">
        <v>75.08</v>
      </c>
      <c r="J23" s="2">
        <v>0.06</v>
      </c>
      <c r="K23" s="2">
        <f t="shared" si="0"/>
        <v>7.0000000000000007E-2</v>
      </c>
      <c r="L23" s="2">
        <f t="shared" si="1"/>
        <v>0</v>
      </c>
      <c r="R23" s="7">
        <v>0.01</v>
      </c>
      <c r="S23" s="5">
        <v>1.28</v>
      </c>
      <c r="T23" s="8">
        <v>0.04</v>
      </c>
      <c r="U23" s="5">
        <v>1.54</v>
      </c>
      <c r="AB23" s="2">
        <v>0.02</v>
      </c>
      <c r="AC23" s="5">
        <v>1.3168</v>
      </c>
      <c r="AN23" s="5" t="str">
        <f t="shared" si="2"/>
        <v/>
      </c>
      <c r="AP23" s="5" t="str">
        <f t="shared" si="3"/>
        <v/>
      </c>
      <c r="AR23" s="5" t="str">
        <f t="shared" si="4"/>
        <v/>
      </c>
      <c r="AU23" s="5">
        <f t="shared" si="6"/>
        <v>4.1368</v>
      </c>
      <c r="AV23" s="11">
        <f>(AU23/$AU$80)*100</f>
        <v>1.795740288640273E-3</v>
      </c>
      <c r="AW23" s="5">
        <f t="shared" si="5"/>
        <v>1.7957402886402731</v>
      </c>
    </row>
    <row r="24" spans="1:49" x14ac:dyDescent="0.25">
      <c r="A24" s="1" t="s">
        <v>92</v>
      </c>
      <c r="B24" s="1" t="s">
        <v>93</v>
      </c>
      <c r="C24" s="1" t="s">
        <v>94</v>
      </c>
      <c r="D24" s="1" t="s">
        <v>95</v>
      </c>
      <c r="E24" s="1" t="s">
        <v>66</v>
      </c>
      <c r="F24" s="1" t="s">
        <v>90</v>
      </c>
      <c r="G24" s="1" t="s">
        <v>64</v>
      </c>
      <c r="H24" s="1" t="s">
        <v>65</v>
      </c>
      <c r="I24" s="2">
        <v>75.08</v>
      </c>
      <c r="J24" s="2">
        <v>7.0000000000000007E-2</v>
      </c>
      <c r="K24" s="2">
        <f t="shared" si="0"/>
        <v>0.06</v>
      </c>
      <c r="L24" s="2">
        <f t="shared" si="1"/>
        <v>0</v>
      </c>
      <c r="P24" s="6">
        <v>0.03</v>
      </c>
      <c r="Q24" s="5">
        <v>7.77</v>
      </c>
      <c r="R24" s="7">
        <v>0.01</v>
      </c>
      <c r="S24" s="5">
        <v>1.28</v>
      </c>
      <c r="T24" s="8">
        <v>0.02</v>
      </c>
      <c r="U24" s="5">
        <v>0.77</v>
      </c>
      <c r="AN24" s="5" t="str">
        <f t="shared" si="2"/>
        <v/>
      </c>
      <c r="AP24" s="5" t="str">
        <f t="shared" si="3"/>
        <v/>
      </c>
      <c r="AR24" s="5" t="str">
        <f t="shared" si="4"/>
        <v/>
      </c>
      <c r="AU24" s="5">
        <f t="shared" si="6"/>
        <v>9.8199999999999985</v>
      </c>
      <c r="AV24" s="11">
        <f>(AU24/$AU$80)*100</f>
        <v>4.2627561483386872E-3</v>
      </c>
      <c r="AW24" s="5">
        <f t="shared" si="5"/>
        <v>4.2627561483386875</v>
      </c>
    </row>
    <row r="25" spans="1:49" x14ac:dyDescent="0.25">
      <c r="A25" s="1" t="s">
        <v>92</v>
      </c>
      <c r="B25" s="1" t="s">
        <v>93</v>
      </c>
      <c r="C25" s="1" t="s">
        <v>94</v>
      </c>
      <c r="D25" s="1" t="s">
        <v>95</v>
      </c>
      <c r="E25" s="1" t="s">
        <v>89</v>
      </c>
      <c r="F25" s="1" t="s">
        <v>90</v>
      </c>
      <c r="G25" s="1" t="s">
        <v>64</v>
      </c>
      <c r="H25" s="1" t="s">
        <v>65</v>
      </c>
      <c r="I25" s="2">
        <v>75.08</v>
      </c>
      <c r="J25" s="2">
        <v>39.42</v>
      </c>
      <c r="K25" s="2">
        <f t="shared" si="0"/>
        <v>36.22</v>
      </c>
      <c r="L25" s="2">
        <f t="shared" si="1"/>
        <v>3.2</v>
      </c>
      <c r="N25" s="4">
        <v>1.34</v>
      </c>
      <c r="O25" s="5">
        <v>501.83</v>
      </c>
      <c r="P25" s="6">
        <v>12.62</v>
      </c>
      <c r="Q25" s="5">
        <v>3268.58</v>
      </c>
      <c r="R25" s="7">
        <v>17.579999999999998</v>
      </c>
      <c r="S25" s="5">
        <v>2250.2399999999998</v>
      </c>
      <c r="T25" s="8">
        <v>4.68</v>
      </c>
      <c r="U25" s="5">
        <v>180.18</v>
      </c>
      <c r="AN25" s="5" t="str">
        <f t="shared" si="2"/>
        <v/>
      </c>
      <c r="AO25" s="3">
        <v>1.26</v>
      </c>
      <c r="AP25" s="5">
        <f t="shared" si="3"/>
        <v>3173.94</v>
      </c>
      <c r="AR25" s="5" t="str">
        <f t="shared" si="4"/>
        <v/>
      </c>
      <c r="AS25" s="2">
        <v>1.94</v>
      </c>
      <c r="AU25" s="5">
        <f t="shared" si="6"/>
        <v>6200.83</v>
      </c>
      <c r="AV25" s="11">
        <f>(AU25/$AU$80)*100</f>
        <v>2.6917134630654771</v>
      </c>
      <c r="AW25" s="5">
        <f t="shared" si="5"/>
        <v>2691.7134630654768</v>
      </c>
    </row>
    <row r="26" spans="1:49" x14ac:dyDescent="0.25">
      <c r="A26" s="1" t="s">
        <v>92</v>
      </c>
      <c r="B26" s="1" t="s">
        <v>93</v>
      </c>
      <c r="C26" s="1" t="s">
        <v>94</v>
      </c>
      <c r="D26" s="1" t="s">
        <v>95</v>
      </c>
      <c r="E26" s="1" t="s">
        <v>91</v>
      </c>
      <c r="F26" s="1" t="s">
        <v>90</v>
      </c>
      <c r="G26" s="1" t="s">
        <v>64</v>
      </c>
      <c r="H26" s="1" t="s">
        <v>65</v>
      </c>
      <c r="I26" s="2">
        <v>75.08</v>
      </c>
      <c r="J26" s="2">
        <v>35.53</v>
      </c>
      <c r="K26" s="2">
        <f t="shared" si="0"/>
        <v>31.19</v>
      </c>
      <c r="L26" s="2">
        <f t="shared" si="1"/>
        <v>4.34</v>
      </c>
      <c r="R26" s="7">
        <v>3.23</v>
      </c>
      <c r="S26" s="5">
        <v>413.44</v>
      </c>
      <c r="T26" s="8">
        <v>21.92</v>
      </c>
      <c r="U26" s="5">
        <v>843.92000000000007</v>
      </c>
      <c r="Z26" s="9">
        <v>3.47</v>
      </c>
      <c r="AA26" s="5">
        <v>48.406500000000008</v>
      </c>
      <c r="AB26" s="2">
        <v>2.57</v>
      </c>
      <c r="AC26" s="5">
        <v>169.2088</v>
      </c>
      <c r="AM26" s="3">
        <v>0.11</v>
      </c>
      <c r="AN26" s="5">
        <f t="shared" si="2"/>
        <v>166.21</v>
      </c>
      <c r="AO26" s="3">
        <v>0.21</v>
      </c>
      <c r="AP26" s="5">
        <f t="shared" si="3"/>
        <v>528.99</v>
      </c>
      <c r="AR26" s="5" t="str">
        <f t="shared" si="4"/>
        <v/>
      </c>
      <c r="AS26" s="2">
        <v>0.35</v>
      </c>
      <c r="AT26" s="2">
        <v>3.67</v>
      </c>
      <c r="AU26" s="5">
        <f t="shared" si="6"/>
        <v>1474.9753000000001</v>
      </c>
      <c r="AV26" s="11">
        <f>(AU26/$AU$80)*100</f>
        <v>0.64027087868866595</v>
      </c>
      <c r="AW26" s="5">
        <f t="shared" si="5"/>
        <v>640.2708786886659</v>
      </c>
    </row>
    <row r="27" spans="1:49" x14ac:dyDescent="0.25">
      <c r="A27" s="1" t="s">
        <v>96</v>
      </c>
      <c r="B27" s="1" t="s">
        <v>97</v>
      </c>
      <c r="C27" s="1" t="s">
        <v>98</v>
      </c>
      <c r="D27" s="1" t="s">
        <v>99</v>
      </c>
      <c r="E27" s="1" t="s">
        <v>91</v>
      </c>
      <c r="F27" s="1" t="s">
        <v>90</v>
      </c>
      <c r="G27" s="1" t="s">
        <v>64</v>
      </c>
      <c r="H27" s="1" t="s">
        <v>65</v>
      </c>
      <c r="I27" s="2">
        <v>0.92</v>
      </c>
      <c r="J27" s="2">
        <v>0.92</v>
      </c>
      <c r="K27" s="2">
        <f t="shared" si="0"/>
        <v>0.61</v>
      </c>
      <c r="L27" s="2">
        <f t="shared" si="1"/>
        <v>0.31000000000000005</v>
      </c>
      <c r="Z27" s="9">
        <v>0.61</v>
      </c>
      <c r="AA27" s="5">
        <v>8.509500000000001</v>
      </c>
      <c r="AM27" s="3">
        <v>0.08</v>
      </c>
      <c r="AN27" s="5">
        <f t="shared" si="2"/>
        <v>120.88</v>
      </c>
      <c r="AP27" s="5" t="str">
        <f t="shared" si="3"/>
        <v/>
      </c>
      <c r="AR27" s="5" t="str">
        <f t="shared" si="4"/>
        <v/>
      </c>
      <c r="AS27" s="2">
        <v>7.0000000000000007E-2</v>
      </c>
      <c r="AT27" s="2">
        <v>0.16</v>
      </c>
      <c r="AU27" s="5">
        <f t="shared" si="6"/>
        <v>8.509500000000001</v>
      </c>
      <c r="AV27" s="11">
        <f>(AU27/$AU$80)*100</f>
        <v>3.693882224469253E-3</v>
      </c>
      <c r="AW27" s="5">
        <f t="shared" si="5"/>
        <v>3.6938822244692533</v>
      </c>
    </row>
    <row r="28" spans="1:49" x14ac:dyDescent="0.25">
      <c r="A28" s="1" t="s">
        <v>100</v>
      </c>
      <c r="B28" s="1" t="s">
        <v>97</v>
      </c>
      <c r="C28" s="1" t="s">
        <v>98</v>
      </c>
      <c r="D28" s="1" t="s">
        <v>99</v>
      </c>
      <c r="E28" s="1" t="s">
        <v>87</v>
      </c>
      <c r="F28" s="1" t="s">
        <v>90</v>
      </c>
      <c r="G28" s="1" t="s">
        <v>64</v>
      </c>
      <c r="H28" s="1" t="s">
        <v>65</v>
      </c>
      <c r="I28" s="2">
        <v>66.44</v>
      </c>
      <c r="J28" s="2">
        <v>34.19</v>
      </c>
      <c r="K28" s="2">
        <f t="shared" si="0"/>
        <v>7.8999999999999995</v>
      </c>
      <c r="L28" s="2">
        <f t="shared" si="1"/>
        <v>0</v>
      </c>
      <c r="P28" s="6">
        <v>0.09</v>
      </c>
      <c r="Q28" s="5">
        <v>23.31</v>
      </c>
      <c r="R28" s="7">
        <v>3.8</v>
      </c>
      <c r="S28" s="5">
        <v>486.4</v>
      </c>
      <c r="T28" s="8">
        <v>1.93</v>
      </c>
      <c r="U28" s="5">
        <v>74.304999999999993</v>
      </c>
      <c r="AB28" s="2">
        <v>2.08</v>
      </c>
      <c r="AC28" s="5">
        <v>136.94720000000001</v>
      </c>
      <c r="AN28" s="5" t="str">
        <f t="shared" si="2"/>
        <v/>
      </c>
      <c r="AP28" s="5" t="str">
        <f t="shared" si="3"/>
        <v/>
      </c>
      <c r="AR28" s="5" t="str">
        <f t="shared" si="4"/>
        <v/>
      </c>
      <c r="AU28" s="5">
        <f t="shared" si="6"/>
        <v>720.96219999999994</v>
      </c>
      <c r="AV28" s="11">
        <f>(AU28/$AU$80)*100</f>
        <v>0.31296191963032449</v>
      </c>
      <c r="AW28" s="5">
        <f t="shared" si="5"/>
        <v>312.96191963032453</v>
      </c>
    </row>
    <row r="29" spans="1:49" x14ac:dyDescent="0.25">
      <c r="A29" s="1" t="s">
        <v>100</v>
      </c>
      <c r="B29" s="1" t="s">
        <v>97</v>
      </c>
      <c r="C29" s="1" t="s">
        <v>98</v>
      </c>
      <c r="D29" s="1" t="s">
        <v>99</v>
      </c>
      <c r="E29" s="1" t="s">
        <v>88</v>
      </c>
      <c r="F29" s="1" t="s">
        <v>90</v>
      </c>
      <c r="G29" s="1" t="s">
        <v>64</v>
      </c>
      <c r="H29" s="1" t="s">
        <v>65</v>
      </c>
      <c r="I29" s="2">
        <v>66.44</v>
      </c>
      <c r="J29" s="2">
        <v>31.38</v>
      </c>
      <c r="K29" s="2">
        <f t="shared" si="0"/>
        <v>31.380000000000003</v>
      </c>
      <c r="L29" s="2">
        <f t="shared" si="1"/>
        <v>0</v>
      </c>
      <c r="P29" s="6">
        <v>0.37</v>
      </c>
      <c r="Q29" s="5">
        <v>95.83</v>
      </c>
      <c r="R29" s="7">
        <v>8.82</v>
      </c>
      <c r="S29" s="5">
        <v>1128.96</v>
      </c>
      <c r="T29" s="8">
        <v>5.32</v>
      </c>
      <c r="U29" s="5">
        <v>204.82</v>
      </c>
      <c r="AB29" s="2">
        <v>16.87</v>
      </c>
      <c r="AC29" s="5">
        <v>1110.7208000000001</v>
      </c>
      <c r="AN29" s="5" t="str">
        <f t="shared" si="2"/>
        <v/>
      </c>
      <c r="AP29" s="5" t="str">
        <f t="shared" si="3"/>
        <v/>
      </c>
      <c r="AR29" s="5" t="str">
        <f t="shared" si="4"/>
        <v/>
      </c>
      <c r="AU29" s="5">
        <f t="shared" si="6"/>
        <v>2540.3307999999997</v>
      </c>
      <c r="AV29" s="11">
        <f>(AU29/$AU$80)*100</f>
        <v>1.102730217567631</v>
      </c>
      <c r="AW29" s="5">
        <f t="shared" si="5"/>
        <v>1102.7302175676309</v>
      </c>
    </row>
    <row r="30" spans="1:49" x14ac:dyDescent="0.25">
      <c r="A30" s="1" t="s">
        <v>101</v>
      </c>
      <c r="B30" s="1" t="s">
        <v>97</v>
      </c>
      <c r="C30" s="1" t="s">
        <v>98</v>
      </c>
      <c r="D30" s="1" t="s">
        <v>99</v>
      </c>
      <c r="E30" s="1" t="s">
        <v>86</v>
      </c>
      <c r="F30" s="1" t="s">
        <v>90</v>
      </c>
      <c r="G30" s="1" t="s">
        <v>64</v>
      </c>
      <c r="H30" s="1" t="s">
        <v>65</v>
      </c>
      <c r="I30" s="2">
        <v>78</v>
      </c>
      <c r="J30" s="2">
        <v>36.659999999999997</v>
      </c>
      <c r="K30" s="2">
        <f t="shared" si="0"/>
        <v>35.129999999999995</v>
      </c>
      <c r="L30" s="2">
        <f t="shared" si="1"/>
        <v>1.53</v>
      </c>
      <c r="N30" s="4">
        <v>6.52</v>
      </c>
      <c r="O30" s="5">
        <v>2441.7399999999998</v>
      </c>
      <c r="P30" s="6">
        <v>18.87</v>
      </c>
      <c r="Q30" s="5">
        <v>4887.33</v>
      </c>
      <c r="R30" s="7">
        <v>9.69</v>
      </c>
      <c r="S30" s="5">
        <v>1240.32</v>
      </c>
      <c r="T30" s="8">
        <v>0.05</v>
      </c>
      <c r="U30" s="5">
        <v>1.925</v>
      </c>
      <c r="AN30" s="5" t="str">
        <f t="shared" si="2"/>
        <v/>
      </c>
      <c r="AO30" s="3">
        <v>0.5</v>
      </c>
      <c r="AP30" s="5">
        <f t="shared" si="3"/>
        <v>1259.5</v>
      </c>
      <c r="AR30" s="5" t="str">
        <f t="shared" si="4"/>
        <v/>
      </c>
      <c r="AS30" s="2">
        <v>1.03</v>
      </c>
      <c r="AU30" s="5">
        <f t="shared" si="6"/>
        <v>8571.3149999999987</v>
      </c>
      <c r="AV30" s="11">
        <f>(AU30/$AU$80)*100</f>
        <v>3.7207154496535244</v>
      </c>
      <c r="AW30" s="5">
        <f t="shared" si="5"/>
        <v>3720.715449653524</v>
      </c>
    </row>
    <row r="31" spans="1:49" x14ac:dyDescent="0.25">
      <c r="A31" s="1" t="s">
        <v>101</v>
      </c>
      <c r="B31" s="1" t="s">
        <v>97</v>
      </c>
      <c r="C31" s="1" t="s">
        <v>98</v>
      </c>
      <c r="D31" s="1" t="s">
        <v>99</v>
      </c>
      <c r="E31" s="1" t="s">
        <v>87</v>
      </c>
      <c r="F31" s="1" t="s">
        <v>90</v>
      </c>
      <c r="G31" s="1" t="s">
        <v>64</v>
      </c>
      <c r="H31" s="1" t="s">
        <v>65</v>
      </c>
      <c r="I31" s="2">
        <v>78</v>
      </c>
      <c r="J31" s="2">
        <v>0.09</v>
      </c>
      <c r="K31" s="2">
        <f t="shared" si="0"/>
        <v>0.05</v>
      </c>
      <c r="L31" s="2">
        <f t="shared" si="1"/>
        <v>0</v>
      </c>
      <c r="P31" s="6">
        <v>0.01</v>
      </c>
      <c r="Q31" s="5">
        <v>2.59</v>
      </c>
      <c r="R31" s="7">
        <v>0.04</v>
      </c>
      <c r="S31" s="5">
        <v>5.12</v>
      </c>
      <c r="AN31" s="5" t="str">
        <f t="shared" si="2"/>
        <v/>
      </c>
      <c r="AP31" s="5" t="str">
        <f t="shared" si="3"/>
        <v/>
      </c>
      <c r="AR31" s="5" t="str">
        <f t="shared" si="4"/>
        <v/>
      </c>
      <c r="AU31" s="5">
        <f t="shared" si="6"/>
        <v>7.71</v>
      </c>
      <c r="AV31" s="11">
        <f>(AU31/$AU$80)*100</f>
        <v>3.3468278924329211E-3</v>
      </c>
      <c r="AW31" s="5">
        <f t="shared" si="5"/>
        <v>3.3468278924329211</v>
      </c>
    </row>
    <row r="32" spans="1:49" x14ac:dyDescent="0.25">
      <c r="A32" s="1" t="s">
        <v>101</v>
      </c>
      <c r="B32" s="1" t="s">
        <v>97</v>
      </c>
      <c r="C32" s="1" t="s">
        <v>98</v>
      </c>
      <c r="D32" s="1" t="s">
        <v>99</v>
      </c>
      <c r="E32" s="1" t="s">
        <v>88</v>
      </c>
      <c r="F32" s="1" t="s">
        <v>90</v>
      </c>
      <c r="G32" s="1" t="s">
        <v>64</v>
      </c>
      <c r="H32" s="1" t="s">
        <v>65</v>
      </c>
      <c r="I32" s="2">
        <v>78</v>
      </c>
      <c r="J32" s="2">
        <v>0.09</v>
      </c>
      <c r="K32" s="2">
        <f t="shared" si="0"/>
        <v>0.08</v>
      </c>
      <c r="L32" s="2">
        <f t="shared" si="1"/>
        <v>0</v>
      </c>
      <c r="P32" s="6">
        <v>0.02</v>
      </c>
      <c r="Q32" s="5">
        <v>5.18</v>
      </c>
      <c r="R32" s="7">
        <v>0.06</v>
      </c>
      <c r="S32" s="5">
        <v>7.68</v>
      </c>
      <c r="AN32" s="5" t="str">
        <f t="shared" si="2"/>
        <v/>
      </c>
      <c r="AP32" s="5" t="str">
        <f t="shared" si="3"/>
        <v/>
      </c>
      <c r="AR32" s="5" t="str">
        <f t="shared" si="4"/>
        <v/>
      </c>
      <c r="AU32" s="5">
        <f t="shared" si="6"/>
        <v>12.86</v>
      </c>
      <c r="AV32" s="11">
        <f>(AU32/$AU$80)*100</f>
        <v>5.5823873795962852E-3</v>
      </c>
      <c r="AW32" s="5">
        <f t="shared" si="5"/>
        <v>5.5823873795962848</v>
      </c>
    </row>
    <row r="33" spans="1:49" x14ac:dyDescent="0.25">
      <c r="A33" s="1" t="s">
        <v>101</v>
      </c>
      <c r="B33" s="1" t="s">
        <v>97</v>
      </c>
      <c r="C33" s="1" t="s">
        <v>98</v>
      </c>
      <c r="D33" s="1" t="s">
        <v>99</v>
      </c>
      <c r="E33" s="1" t="s">
        <v>66</v>
      </c>
      <c r="F33" s="1" t="s">
        <v>90</v>
      </c>
      <c r="G33" s="1" t="s">
        <v>64</v>
      </c>
      <c r="H33" s="1" t="s">
        <v>65</v>
      </c>
      <c r="I33" s="2">
        <v>78</v>
      </c>
      <c r="J33" s="2">
        <v>39.880000000000003</v>
      </c>
      <c r="K33" s="2">
        <f t="shared" si="0"/>
        <v>37.93</v>
      </c>
      <c r="L33" s="2">
        <f t="shared" si="1"/>
        <v>1.95</v>
      </c>
      <c r="N33" s="4">
        <v>6.48</v>
      </c>
      <c r="O33" s="5">
        <v>2426.7600000000002</v>
      </c>
      <c r="P33" s="6">
        <v>22.2</v>
      </c>
      <c r="Q33" s="5">
        <v>5749.8</v>
      </c>
      <c r="R33" s="7">
        <v>6.99</v>
      </c>
      <c r="S33" s="5">
        <v>894.72</v>
      </c>
      <c r="T33" s="8">
        <v>2.15</v>
      </c>
      <c r="U33" s="5">
        <v>82.774999999999991</v>
      </c>
      <c r="AB33" s="2">
        <v>0.11</v>
      </c>
      <c r="AC33" s="5">
        <v>7.2424000000000008</v>
      </c>
      <c r="AN33" s="5" t="str">
        <f t="shared" si="2"/>
        <v/>
      </c>
      <c r="AO33" s="3">
        <v>0.53</v>
      </c>
      <c r="AP33" s="5">
        <f t="shared" si="3"/>
        <v>1335.0700000000002</v>
      </c>
      <c r="AR33" s="5" t="str">
        <f t="shared" si="4"/>
        <v/>
      </c>
      <c r="AS33" s="2">
        <v>1.42</v>
      </c>
      <c r="AU33" s="5">
        <f t="shared" si="6"/>
        <v>9161.2973999999995</v>
      </c>
      <c r="AV33" s="11">
        <f>(AU33/$AU$80)*100</f>
        <v>3.9768204499602069</v>
      </c>
      <c r="AW33" s="5">
        <f t="shared" si="5"/>
        <v>3976.820449960207</v>
      </c>
    </row>
    <row r="34" spans="1:49" x14ac:dyDescent="0.25">
      <c r="A34" s="1" t="s">
        <v>102</v>
      </c>
      <c r="B34" s="1" t="s">
        <v>103</v>
      </c>
      <c r="C34" s="1" t="s">
        <v>104</v>
      </c>
      <c r="D34" s="1" t="s">
        <v>61</v>
      </c>
      <c r="E34" s="1" t="s">
        <v>81</v>
      </c>
      <c r="F34" s="1" t="s">
        <v>90</v>
      </c>
      <c r="G34" s="1" t="s">
        <v>64</v>
      </c>
      <c r="H34" s="1" t="s">
        <v>65</v>
      </c>
      <c r="I34" s="2">
        <v>153.99</v>
      </c>
      <c r="J34" s="2">
        <v>36.799999999999997</v>
      </c>
      <c r="K34" s="2">
        <f t="shared" si="0"/>
        <v>24.63</v>
      </c>
      <c r="L34" s="2">
        <f t="shared" si="1"/>
        <v>0</v>
      </c>
      <c r="AB34" s="2">
        <v>24.63</v>
      </c>
      <c r="AC34" s="5">
        <v>1621.6392000000001</v>
      </c>
      <c r="AN34" s="5" t="str">
        <f t="shared" ref="AN34:AN65" si="7">IF(AM34&gt;0,AM34*$AN$1,"")</f>
        <v/>
      </c>
      <c r="AP34" s="5" t="str">
        <f t="shared" ref="AP34:AP65" si="8">IF(AO34&gt;0,AO34*$AP$1,"")</f>
        <v/>
      </c>
      <c r="AR34" s="5" t="str">
        <f t="shared" ref="AR34:AR65" si="9">IF(AQ34&gt;0,AQ34*$AR$1,"")</f>
        <v/>
      </c>
      <c r="AU34" s="5">
        <f t="shared" si="6"/>
        <v>1621.6392000000001</v>
      </c>
      <c r="AV34" s="11">
        <f>(AU34/$AU$80)*100</f>
        <v>0.70393609676039015</v>
      </c>
      <c r="AW34" s="5">
        <f t="shared" si="5"/>
        <v>703.93609676039011</v>
      </c>
    </row>
    <row r="35" spans="1:49" x14ac:dyDescent="0.25">
      <c r="A35" s="1" t="s">
        <v>102</v>
      </c>
      <c r="B35" s="1" t="s">
        <v>103</v>
      </c>
      <c r="C35" s="1" t="s">
        <v>104</v>
      </c>
      <c r="D35" s="1" t="s">
        <v>61</v>
      </c>
      <c r="E35" s="1" t="s">
        <v>83</v>
      </c>
      <c r="F35" s="1" t="s">
        <v>90</v>
      </c>
      <c r="G35" s="1" t="s">
        <v>64</v>
      </c>
      <c r="H35" s="1" t="s">
        <v>65</v>
      </c>
      <c r="I35" s="2">
        <v>153.99</v>
      </c>
      <c r="J35" s="2">
        <v>30.07</v>
      </c>
      <c r="K35" s="2">
        <f t="shared" si="0"/>
        <v>29.01</v>
      </c>
      <c r="L35" s="2">
        <f t="shared" si="1"/>
        <v>1.06</v>
      </c>
      <c r="N35" s="4">
        <v>3.33</v>
      </c>
      <c r="O35" s="5">
        <v>1247.085</v>
      </c>
      <c r="P35" s="6">
        <v>7.86</v>
      </c>
      <c r="Q35" s="5">
        <v>2035.74</v>
      </c>
      <c r="R35" s="7">
        <v>5.93</v>
      </c>
      <c r="S35" s="5">
        <v>759.04</v>
      </c>
      <c r="AB35" s="2">
        <v>11.89</v>
      </c>
      <c r="AC35" s="5">
        <v>782.83760000000007</v>
      </c>
      <c r="AN35" s="5" t="str">
        <f t="shared" si="7"/>
        <v/>
      </c>
      <c r="AO35" s="3">
        <v>0.49</v>
      </c>
      <c r="AP35" s="5">
        <f t="shared" si="8"/>
        <v>1234.31</v>
      </c>
      <c r="AR35" s="5" t="str">
        <f t="shared" si="9"/>
        <v/>
      </c>
      <c r="AS35" s="2">
        <v>0.56999999999999995</v>
      </c>
      <c r="AU35" s="5">
        <f t="shared" si="6"/>
        <v>4824.7025999999996</v>
      </c>
      <c r="AV35" s="11">
        <f>(AU35/$AU$80)*100</f>
        <v>2.0943513922663595</v>
      </c>
      <c r="AW35" s="5">
        <f t="shared" ref="AW35:AW66" si="10">(AV35/100)*$AW$1</f>
        <v>2094.3513922663597</v>
      </c>
    </row>
    <row r="36" spans="1:49" x14ac:dyDescent="0.25">
      <c r="A36" s="1" t="s">
        <v>102</v>
      </c>
      <c r="B36" s="1" t="s">
        <v>103</v>
      </c>
      <c r="C36" s="1" t="s">
        <v>104</v>
      </c>
      <c r="D36" s="1" t="s">
        <v>61</v>
      </c>
      <c r="E36" s="1" t="s">
        <v>84</v>
      </c>
      <c r="F36" s="1" t="s">
        <v>90</v>
      </c>
      <c r="G36" s="1" t="s">
        <v>64</v>
      </c>
      <c r="H36" s="1" t="s">
        <v>65</v>
      </c>
      <c r="I36" s="2">
        <v>153.99</v>
      </c>
      <c r="J36" s="2">
        <v>39.71</v>
      </c>
      <c r="K36" s="2">
        <f t="shared" si="0"/>
        <v>38.339999999999996</v>
      </c>
      <c r="L36" s="2">
        <f t="shared" si="1"/>
        <v>1.38</v>
      </c>
      <c r="N36" s="4">
        <v>9.18</v>
      </c>
      <c r="O36" s="5">
        <v>3437.91</v>
      </c>
      <c r="P36" s="6">
        <v>18.989999999999998</v>
      </c>
      <c r="Q36" s="5">
        <v>4918.41</v>
      </c>
      <c r="R36" s="7">
        <v>4.74</v>
      </c>
      <c r="S36" s="5">
        <v>606.72</v>
      </c>
      <c r="T36" s="8">
        <v>5.43</v>
      </c>
      <c r="U36" s="5">
        <v>209.05500000000001</v>
      </c>
      <c r="AN36" s="5" t="str">
        <f t="shared" si="7"/>
        <v/>
      </c>
      <c r="AO36" s="3">
        <v>0.49</v>
      </c>
      <c r="AP36" s="5">
        <f t="shared" si="8"/>
        <v>1234.31</v>
      </c>
      <c r="AR36" s="5" t="str">
        <f t="shared" si="9"/>
        <v/>
      </c>
      <c r="AS36" s="2">
        <v>0.89</v>
      </c>
      <c r="AU36" s="5">
        <f t="shared" si="6"/>
        <v>9172.0949999999993</v>
      </c>
      <c r="AV36" s="11">
        <f>(AU36/$AU$80)*100</f>
        <v>3.9815075717308082</v>
      </c>
      <c r="AW36" s="5">
        <f t="shared" si="10"/>
        <v>3981.5075717308077</v>
      </c>
    </row>
    <row r="37" spans="1:49" x14ac:dyDescent="0.25">
      <c r="A37" s="1" t="s">
        <v>102</v>
      </c>
      <c r="B37" s="1" t="s">
        <v>103</v>
      </c>
      <c r="C37" s="1" t="s">
        <v>104</v>
      </c>
      <c r="D37" s="1" t="s">
        <v>61</v>
      </c>
      <c r="E37" s="1" t="s">
        <v>62</v>
      </c>
      <c r="F37" s="1" t="s">
        <v>90</v>
      </c>
      <c r="G37" s="1" t="s">
        <v>64</v>
      </c>
      <c r="H37" s="1" t="s">
        <v>65</v>
      </c>
      <c r="I37" s="2">
        <v>153.99</v>
      </c>
      <c r="J37" s="2">
        <v>39.479999999999997</v>
      </c>
      <c r="K37" s="2">
        <f t="shared" si="0"/>
        <v>39.479999999999997</v>
      </c>
      <c r="L37" s="2">
        <f t="shared" si="1"/>
        <v>0</v>
      </c>
      <c r="N37" s="4">
        <v>3.05</v>
      </c>
      <c r="O37" s="5">
        <v>1142.2249999999999</v>
      </c>
      <c r="P37" s="6">
        <v>14.42</v>
      </c>
      <c r="Q37" s="5">
        <v>3734.78</v>
      </c>
      <c r="R37" s="7">
        <v>8.91</v>
      </c>
      <c r="S37" s="5">
        <v>1140.48</v>
      </c>
      <c r="T37" s="8">
        <v>13.1</v>
      </c>
      <c r="U37" s="5">
        <v>504.35</v>
      </c>
      <c r="AN37" s="5" t="str">
        <f t="shared" si="7"/>
        <v/>
      </c>
      <c r="AP37" s="5" t="str">
        <f t="shared" si="8"/>
        <v/>
      </c>
      <c r="AR37" s="5" t="str">
        <f t="shared" si="9"/>
        <v/>
      </c>
      <c r="AU37" s="5">
        <f t="shared" si="6"/>
        <v>6521.8350000000009</v>
      </c>
      <c r="AV37" s="11">
        <f>(AU37/$AU$80)*100</f>
        <v>2.8310582733910841</v>
      </c>
      <c r="AW37" s="5">
        <f t="shared" si="10"/>
        <v>2831.0582733910837</v>
      </c>
    </row>
    <row r="38" spans="1:49" x14ac:dyDescent="0.25">
      <c r="A38" s="1" t="s">
        <v>105</v>
      </c>
      <c r="B38" s="1" t="s">
        <v>97</v>
      </c>
      <c r="C38" s="1" t="s">
        <v>98</v>
      </c>
      <c r="D38" s="1" t="s">
        <v>99</v>
      </c>
      <c r="E38" s="1" t="s">
        <v>84</v>
      </c>
      <c r="F38" s="1" t="s">
        <v>90</v>
      </c>
      <c r="G38" s="1" t="s">
        <v>64</v>
      </c>
      <c r="H38" s="1" t="s">
        <v>65</v>
      </c>
      <c r="I38" s="2">
        <v>80</v>
      </c>
      <c r="J38" s="2">
        <v>7.0000000000000007E-2</v>
      </c>
      <c r="K38" s="2">
        <f t="shared" si="0"/>
        <v>7.0000000000000007E-2</v>
      </c>
      <c r="L38" s="2">
        <f t="shared" si="1"/>
        <v>0</v>
      </c>
      <c r="N38" s="4">
        <v>0.01</v>
      </c>
      <c r="O38" s="5">
        <v>3.7450000000000001</v>
      </c>
      <c r="P38" s="6">
        <v>0.03</v>
      </c>
      <c r="Q38" s="5">
        <v>7.77</v>
      </c>
      <c r="R38" s="7">
        <v>0.03</v>
      </c>
      <c r="S38" s="5">
        <v>3.84</v>
      </c>
      <c r="AN38" s="5" t="str">
        <f t="shared" si="7"/>
        <v/>
      </c>
      <c r="AP38" s="5" t="str">
        <f t="shared" si="8"/>
        <v/>
      </c>
      <c r="AR38" s="5" t="str">
        <f t="shared" si="9"/>
        <v/>
      </c>
      <c r="AU38" s="5">
        <f t="shared" si="6"/>
        <v>15.355</v>
      </c>
      <c r="AV38" s="11">
        <f>(AU38/$AU$80)*100</f>
        <v>6.6654399855132938E-3</v>
      </c>
      <c r="AW38" s="5">
        <f t="shared" si="10"/>
        <v>6.6654399855132933</v>
      </c>
    </row>
    <row r="39" spans="1:49" x14ac:dyDescent="0.25">
      <c r="A39" s="1" t="s">
        <v>105</v>
      </c>
      <c r="B39" s="1" t="s">
        <v>97</v>
      </c>
      <c r="C39" s="1" t="s">
        <v>98</v>
      </c>
      <c r="D39" s="1" t="s">
        <v>99</v>
      </c>
      <c r="E39" s="1" t="s">
        <v>85</v>
      </c>
      <c r="F39" s="1" t="s">
        <v>90</v>
      </c>
      <c r="G39" s="1" t="s">
        <v>64</v>
      </c>
      <c r="H39" s="1" t="s">
        <v>65</v>
      </c>
      <c r="I39" s="2">
        <v>80</v>
      </c>
      <c r="J39" s="2">
        <v>39.880000000000003</v>
      </c>
      <c r="K39" s="2">
        <f t="shared" si="0"/>
        <v>39.010000000000005</v>
      </c>
      <c r="L39" s="2">
        <f t="shared" si="1"/>
        <v>0.87</v>
      </c>
      <c r="N39" s="4">
        <v>10.65</v>
      </c>
      <c r="O39" s="5">
        <v>3988.4250000000002</v>
      </c>
      <c r="P39" s="6">
        <v>24.26</v>
      </c>
      <c r="Q39" s="5">
        <v>6283.34</v>
      </c>
      <c r="R39" s="7">
        <v>4.0999999999999996</v>
      </c>
      <c r="S39" s="5">
        <v>524.79999999999995</v>
      </c>
      <c r="AN39" s="5" t="str">
        <f t="shared" si="7"/>
        <v/>
      </c>
      <c r="AO39" s="3">
        <v>0.49</v>
      </c>
      <c r="AP39" s="5">
        <f t="shared" si="8"/>
        <v>1234.31</v>
      </c>
      <c r="AR39" s="5" t="str">
        <f t="shared" si="9"/>
        <v/>
      </c>
      <c r="AS39" s="2">
        <v>0.38</v>
      </c>
      <c r="AU39" s="5">
        <f t="shared" si="6"/>
        <v>10796.564999999999</v>
      </c>
      <c r="AV39" s="11">
        <f>(AU39/$AU$80)*100</f>
        <v>4.6866724882574617</v>
      </c>
      <c r="AW39" s="5">
        <f t="shared" si="10"/>
        <v>4686.6724882574617</v>
      </c>
    </row>
    <row r="40" spans="1:49" x14ac:dyDescent="0.25">
      <c r="A40" s="1" t="s">
        <v>105</v>
      </c>
      <c r="B40" s="1" t="s">
        <v>97</v>
      </c>
      <c r="C40" s="1" t="s">
        <v>98</v>
      </c>
      <c r="D40" s="1" t="s">
        <v>99</v>
      </c>
      <c r="E40" s="1" t="s">
        <v>86</v>
      </c>
      <c r="F40" s="1" t="s">
        <v>90</v>
      </c>
      <c r="G40" s="1" t="s">
        <v>64</v>
      </c>
      <c r="H40" s="1" t="s">
        <v>65</v>
      </c>
      <c r="I40" s="2">
        <v>80</v>
      </c>
      <c r="J40" s="2">
        <v>0.09</v>
      </c>
      <c r="K40" s="2">
        <f t="shared" si="0"/>
        <v>0</v>
      </c>
      <c r="L40" s="2">
        <f t="shared" si="1"/>
        <v>0.09</v>
      </c>
      <c r="AN40" s="5" t="str">
        <f t="shared" si="7"/>
        <v/>
      </c>
      <c r="AP40" s="5" t="str">
        <f t="shared" si="8"/>
        <v/>
      </c>
      <c r="AR40" s="5" t="str">
        <f t="shared" si="9"/>
        <v/>
      </c>
      <c r="AS40" s="2">
        <v>0.09</v>
      </c>
      <c r="AU40" s="5">
        <f t="shared" si="6"/>
        <v>0</v>
      </c>
      <c r="AV40" s="11">
        <f>(AU40/$AU$80)*100</f>
        <v>0</v>
      </c>
      <c r="AW40" s="5">
        <f t="shared" si="10"/>
        <v>0</v>
      </c>
    </row>
    <row r="41" spans="1:49" x14ac:dyDescent="0.25">
      <c r="A41" s="1" t="s">
        <v>105</v>
      </c>
      <c r="B41" s="1" t="s">
        <v>97</v>
      </c>
      <c r="C41" s="1" t="s">
        <v>98</v>
      </c>
      <c r="D41" s="1" t="s">
        <v>99</v>
      </c>
      <c r="E41" s="1" t="s">
        <v>66</v>
      </c>
      <c r="F41" s="1" t="s">
        <v>90</v>
      </c>
      <c r="G41" s="1" t="s">
        <v>64</v>
      </c>
      <c r="H41" s="1" t="s">
        <v>65</v>
      </c>
      <c r="I41" s="2">
        <v>80</v>
      </c>
      <c r="J41" s="2">
        <v>0.09</v>
      </c>
      <c r="K41" s="2">
        <f t="shared" si="0"/>
        <v>0</v>
      </c>
      <c r="L41" s="2">
        <f t="shared" si="1"/>
        <v>0.09</v>
      </c>
      <c r="AN41" s="5" t="str">
        <f t="shared" si="7"/>
        <v/>
      </c>
      <c r="AO41" s="3">
        <v>0.04</v>
      </c>
      <c r="AP41" s="5">
        <f t="shared" si="8"/>
        <v>100.76</v>
      </c>
      <c r="AR41" s="5" t="str">
        <f t="shared" si="9"/>
        <v/>
      </c>
      <c r="AS41" s="2">
        <v>0.05</v>
      </c>
      <c r="AU41" s="5">
        <f t="shared" si="6"/>
        <v>0</v>
      </c>
      <c r="AV41" s="11">
        <f>(AU41/$AU$80)*100</f>
        <v>0</v>
      </c>
      <c r="AW41" s="5">
        <f t="shared" si="10"/>
        <v>0</v>
      </c>
    </row>
    <row r="42" spans="1:49" x14ac:dyDescent="0.25">
      <c r="A42" s="1" t="s">
        <v>105</v>
      </c>
      <c r="B42" s="1" t="s">
        <v>97</v>
      </c>
      <c r="C42" s="1" t="s">
        <v>98</v>
      </c>
      <c r="D42" s="1" t="s">
        <v>99</v>
      </c>
      <c r="E42" s="1" t="s">
        <v>71</v>
      </c>
      <c r="F42" s="1" t="s">
        <v>90</v>
      </c>
      <c r="G42" s="1" t="s">
        <v>64</v>
      </c>
      <c r="H42" s="1" t="s">
        <v>65</v>
      </c>
      <c r="I42" s="2">
        <v>80</v>
      </c>
      <c r="J42" s="2">
        <v>39.869999999999997</v>
      </c>
      <c r="K42" s="2">
        <f t="shared" si="0"/>
        <v>39.4</v>
      </c>
      <c r="L42" s="2">
        <f t="shared" si="1"/>
        <v>0.47</v>
      </c>
      <c r="N42" s="4">
        <v>3.4</v>
      </c>
      <c r="O42" s="5">
        <v>1273.3</v>
      </c>
      <c r="P42" s="6">
        <v>24.58</v>
      </c>
      <c r="Q42" s="5">
        <v>6366.2199999999993</v>
      </c>
      <c r="R42" s="7">
        <v>9.7100000000000009</v>
      </c>
      <c r="S42" s="5">
        <v>1242.8800000000001</v>
      </c>
      <c r="T42" s="8">
        <v>1.71</v>
      </c>
      <c r="U42" s="5">
        <v>65.834999999999994</v>
      </c>
      <c r="AN42" s="5" t="str">
        <f t="shared" si="7"/>
        <v/>
      </c>
      <c r="AO42" s="3">
        <v>0.43</v>
      </c>
      <c r="AP42" s="5">
        <f t="shared" si="8"/>
        <v>1083.17</v>
      </c>
      <c r="AR42" s="5" t="str">
        <f t="shared" si="9"/>
        <v/>
      </c>
      <c r="AS42" s="2">
        <v>0.04</v>
      </c>
      <c r="AU42" s="5">
        <f t="shared" si="6"/>
        <v>8948.2349999999988</v>
      </c>
      <c r="AV42" s="11">
        <f>(AU42/$AU$80)*100</f>
        <v>3.8843323587606347</v>
      </c>
      <c r="AW42" s="5">
        <f t="shared" si="10"/>
        <v>3884.3323587606346</v>
      </c>
    </row>
    <row r="43" spans="1:49" x14ac:dyDescent="0.25">
      <c r="A43" s="1" t="s">
        <v>106</v>
      </c>
      <c r="B43" s="1" t="s">
        <v>107</v>
      </c>
      <c r="C43" s="1" t="s">
        <v>108</v>
      </c>
      <c r="D43" s="1" t="s">
        <v>61</v>
      </c>
      <c r="E43" s="1" t="s">
        <v>62</v>
      </c>
      <c r="F43" s="1" t="s">
        <v>90</v>
      </c>
      <c r="G43" s="1" t="s">
        <v>64</v>
      </c>
      <c r="H43" s="1" t="s">
        <v>65</v>
      </c>
      <c r="I43" s="2">
        <v>78</v>
      </c>
      <c r="J43" s="2">
        <v>7.0000000000000007E-2</v>
      </c>
      <c r="K43" s="2">
        <f t="shared" si="0"/>
        <v>7.0000000000000007E-2</v>
      </c>
      <c r="L43" s="2">
        <f t="shared" si="1"/>
        <v>0</v>
      </c>
      <c r="T43" s="8">
        <v>7.0000000000000007E-2</v>
      </c>
      <c r="U43" s="5">
        <v>2.6949999999999998</v>
      </c>
      <c r="AN43" s="5" t="str">
        <f t="shared" si="7"/>
        <v/>
      </c>
      <c r="AP43" s="5" t="str">
        <f t="shared" si="8"/>
        <v/>
      </c>
      <c r="AR43" s="5" t="str">
        <f t="shared" si="9"/>
        <v/>
      </c>
      <c r="AU43" s="5">
        <f t="shared" si="6"/>
        <v>2.6949999999999998</v>
      </c>
      <c r="AV43" s="11">
        <f>(AU43/$AU$80)*100</f>
        <v>1.1698704500786926E-3</v>
      </c>
      <c r="AW43" s="5">
        <f t="shared" si="10"/>
        <v>1.1698704500786925</v>
      </c>
    </row>
    <row r="44" spans="1:49" x14ac:dyDescent="0.25">
      <c r="A44" s="1" t="s">
        <v>106</v>
      </c>
      <c r="B44" s="1" t="s">
        <v>107</v>
      </c>
      <c r="C44" s="1" t="s">
        <v>108</v>
      </c>
      <c r="D44" s="1" t="s">
        <v>61</v>
      </c>
      <c r="E44" s="1" t="s">
        <v>109</v>
      </c>
      <c r="F44" s="1" t="s">
        <v>90</v>
      </c>
      <c r="G44" s="1" t="s">
        <v>64</v>
      </c>
      <c r="H44" s="1" t="s">
        <v>65</v>
      </c>
      <c r="I44" s="2">
        <v>78</v>
      </c>
      <c r="J44" s="2">
        <v>38.869999999999997</v>
      </c>
      <c r="K44" s="2">
        <f t="shared" si="0"/>
        <v>38.870000000000005</v>
      </c>
      <c r="L44" s="2">
        <f t="shared" si="1"/>
        <v>0</v>
      </c>
      <c r="P44" s="6">
        <v>14.12</v>
      </c>
      <c r="Q44" s="5">
        <v>3657.08</v>
      </c>
      <c r="R44" s="7">
        <v>15.2</v>
      </c>
      <c r="S44" s="5">
        <v>1945.6</v>
      </c>
      <c r="T44" s="8">
        <v>9.5500000000000007</v>
      </c>
      <c r="U44" s="5">
        <v>367.67500000000001</v>
      </c>
      <c r="AN44" s="5" t="str">
        <f t="shared" si="7"/>
        <v/>
      </c>
      <c r="AP44" s="5" t="str">
        <f t="shared" si="8"/>
        <v/>
      </c>
      <c r="AR44" s="5" t="str">
        <f t="shared" si="9"/>
        <v/>
      </c>
      <c r="AU44" s="5">
        <f t="shared" si="6"/>
        <v>5970.3550000000005</v>
      </c>
      <c r="AV44" s="11">
        <f>(AU44/$AU$80)*100</f>
        <v>2.5916667498996562</v>
      </c>
      <c r="AW44" s="5">
        <f t="shared" si="10"/>
        <v>2591.6667498996562</v>
      </c>
    </row>
    <row r="45" spans="1:49" x14ac:dyDescent="0.25">
      <c r="A45" s="1" t="s">
        <v>106</v>
      </c>
      <c r="B45" s="1" t="s">
        <v>107</v>
      </c>
      <c r="C45" s="1" t="s">
        <v>108</v>
      </c>
      <c r="D45" s="1" t="s">
        <v>61</v>
      </c>
      <c r="E45" s="1" t="s">
        <v>85</v>
      </c>
      <c r="F45" s="1" t="s">
        <v>90</v>
      </c>
      <c r="G45" s="1" t="s">
        <v>64</v>
      </c>
      <c r="H45" s="1" t="s">
        <v>65</v>
      </c>
      <c r="I45" s="2">
        <v>78</v>
      </c>
      <c r="J45" s="2">
        <v>0.09</v>
      </c>
      <c r="K45" s="2">
        <f t="shared" si="0"/>
        <v>0.09</v>
      </c>
      <c r="L45" s="2">
        <f t="shared" si="1"/>
        <v>0</v>
      </c>
      <c r="P45" s="6">
        <v>0.05</v>
      </c>
      <c r="Q45" s="5">
        <v>12.95</v>
      </c>
      <c r="R45" s="7">
        <v>0.04</v>
      </c>
      <c r="S45" s="5">
        <v>5.12</v>
      </c>
      <c r="AN45" s="5" t="str">
        <f t="shared" si="7"/>
        <v/>
      </c>
      <c r="AP45" s="5" t="str">
        <f t="shared" si="8"/>
        <v/>
      </c>
      <c r="AR45" s="5" t="str">
        <f t="shared" si="9"/>
        <v/>
      </c>
      <c r="AU45" s="5">
        <f t="shared" si="6"/>
        <v>18.07</v>
      </c>
      <c r="AV45" s="11">
        <f>(AU45/$AU$80)*100</f>
        <v>7.8439922200081551E-3</v>
      </c>
      <c r="AW45" s="5">
        <f t="shared" si="10"/>
        <v>7.8439922200081558</v>
      </c>
    </row>
    <row r="46" spans="1:49" x14ac:dyDescent="0.25">
      <c r="A46" s="1" t="s">
        <v>106</v>
      </c>
      <c r="B46" s="1" t="s">
        <v>107</v>
      </c>
      <c r="C46" s="1" t="s">
        <v>108</v>
      </c>
      <c r="D46" s="1" t="s">
        <v>61</v>
      </c>
      <c r="E46" s="1" t="s">
        <v>71</v>
      </c>
      <c r="F46" s="1" t="s">
        <v>90</v>
      </c>
      <c r="G46" s="1" t="s">
        <v>64</v>
      </c>
      <c r="H46" s="1" t="s">
        <v>65</v>
      </c>
      <c r="I46" s="2">
        <v>78</v>
      </c>
      <c r="J46" s="2">
        <v>0.09</v>
      </c>
      <c r="K46" s="2">
        <f t="shared" si="0"/>
        <v>0.09</v>
      </c>
      <c r="L46" s="2">
        <f t="shared" si="1"/>
        <v>0</v>
      </c>
      <c r="P46" s="6">
        <v>0.06</v>
      </c>
      <c r="Q46" s="5">
        <v>15.54</v>
      </c>
      <c r="R46" s="7">
        <v>0.03</v>
      </c>
      <c r="S46" s="5">
        <v>3.84</v>
      </c>
      <c r="AN46" s="5" t="str">
        <f t="shared" si="7"/>
        <v/>
      </c>
      <c r="AP46" s="5" t="str">
        <f t="shared" si="8"/>
        <v/>
      </c>
      <c r="AR46" s="5" t="str">
        <f t="shared" si="9"/>
        <v/>
      </c>
      <c r="AU46" s="5">
        <f t="shared" si="6"/>
        <v>19.38</v>
      </c>
      <c r="AV46" s="11">
        <f>(AU46/$AU$80)*100</f>
        <v>8.412649099267186E-3</v>
      </c>
      <c r="AW46" s="5">
        <f t="shared" si="10"/>
        <v>8.4126490992671847</v>
      </c>
    </row>
    <row r="47" spans="1:49" x14ac:dyDescent="0.25">
      <c r="A47" s="1" t="s">
        <v>106</v>
      </c>
      <c r="B47" s="1" t="s">
        <v>107</v>
      </c>
      <c r="C47" s="1" t="s">
        <v>108</v>
      </c>
      <c r="D47" s="1" t="s">
        <v>61</v>
      </c>
      <c r="E47" s="1" t="s">
        <v>72</v>
      </c>
      <c r="F47" s="1" t="s">
        <v>90</v>
      </c>
      <c r="G47" s="1" t="s">
        <v>64</v>
      </c>
      <c r="H47" s="1" t="s">
        <v>65</v>
      </c>
      <c r="I47" s="2">
        <v>78</v>
      </c>
      <c r="J47" s="2">
        <v>38.869999999999997</v>
      </c>
      <c r="K47" s="2">
        <f t="shared" si="0"/>
        <v>38.869999999999997</v>
      </c>
      <c r="L47" s="2">
        <f t="shared" si="1"/>
        <v>0</v>
      </c>
      <c r="P47" s="6">
        <v>12.78</v>
      </c>
      <c r="Q47" s="5">
        <v>3310.02</v>
      </c>
      <c r="R47" s="7">
        <v>25.16</v>
      </c>
      <c r="S47" s="5">
        <v>3220.48</v>
      </c>
      <c r="T47" s="8">
        <v>0.93</v>
      </c>
      <c r="U47" s="5">
        <v>35.805</v>
      </c>
      <c r="AN47" s="5" t="str">
        <f t="shared" si="7"/>
        <v/>
      </c>
      <c r="AP47" s="5" t="str">
        <f t="shared" si="8"/>
        <v/>
      </c>
      <c r="AR47" s="5" t="str">
        <f t="shared" si="9"/>
        <v/>
      </c>
      <c r="AU47" s="5">
        <f t="shared" si="6"/>
        <v>6566.3050000000003</v>
      </c>
      <c r="AV47" s="11">
        <f>(AU47/$AU$80)*100</f>
        <v>2.8503622210404345</v>
      </c>
      <c r="AW47" s="5">
        <f t="shared" si="10"/>
        <v>2850.3622210404346</v>
      </c>
    </row>
    <row r="48" spans="1:49" x14ac:dyDescent="0.25">
      <c r="A48" s="1" t="s">
        <v>110</v>
      </c>
      <c r="B48" s="1" t="s">
        <v>111</v>
      </c>
      <c r="C48" s="1" t="s">
        <v>112</v>
      </c>
      <c r="D48" s="1" t="s">
        <v>61</v>
      </c>
      <c r="E48" s="1" t="s">
        <v>71</v>
      </c>
      <c r="F48" s="1" t="s">
        <v>90</v>
      </c>
      <c r="G48" s="1" t="s">
        <v>64</v>
      </c>
      <c r="H48" s="1" t="s">
        <v>65</v>
      </c>
      <c r="I48" s="2">
        <v>79</v>
      </c>
      <c r="J48" s="2">
        <v>7.0000000000000007E-2</v>
      </c>
      <c r="K48" s="2">
        <f t="shared" si="0"/>
        <v>7.0000000000000007E-2</v>
      </c>
      <c r="L48" s="2">
        <f t="shared" si="1"/>
        <v>0</v>
      </c>
      <c r="N48" s="4">
        <v>0.01</v>
      </c>
      <c r="O48" s="5">
        <v>3.7450000000000001</v>
      </c>
      <c r="P48" s="6">
        <v>0.04</v>
      </c>
      <c r="Q48" s="5">
        <v>10.36</v>
      </c>
      <c r="R48" s="7">
        <v>0.02</v>
      </c>
      <c r="S48" s="5">
        <v>2.56</v>
      </c>
      <c r="AN48" s="5" t="str">
        <f t="shared" si="7"/>
        <v/>
      </c>
      <c r="AP48" s="5" t="str">
        <f t="shared" si="8"/>
        <v/>
      </c>
      <c r="AR48" s="5" t="str">
        <f t="shared" si="9"/>
        <v/>
      </c>
      <c r="AU48" s="5">
        <f t="shared" si="6"/>
        <v>16.664999999999999</v>
      </c>
      <c r="AV48" s="11">
        <f>(AU48/$AU$80)*100</f>
        <v>7.2340968647723247E-3</v>
      </c>
      <c r="AW48" s="5">
        <f t="shared" si="10"/>
        <v>7.2340968647723249</v>
      </c>
    </row>
    <row r="49" spans="1:49" x14ac:dyDescent="0.25">
      <c r="A49" s="1" t="s">
        <v>110</v>
      </c>
      <c r="B49" s="1" t="s">
        <v>111</v>
      </c>
      <c r="C49" s="1" t="s">
        <v>112</v>
      </c>
      <c r="D49" s="1" t="s">
        <v>61</v>
      </c>
      <c r="E49" s="1" t="s">
        <v>72</v>
      </c>
      <c r="F49" s="1" t="s">
        <v>90</v>
      </c>
      <c r="G49" s="1" t="s">
        <v>64</v>
      </c>
      <c r="H49" s="1" t="s">
        <v>65</v>
      </c>
      <c r="I49" s="2">
        <v>79</v>
      </c>
      <c r="J49" s="2">
        <v>7.0000000000000007E-2</v>
      </c>
      <c r="K49" s="2">
        <f t="shared" si="0"/>
        <v>6.0000000000000005E-2</v>
      </c>
      <c r="L49" s="2">
        <f t="shared" si="1"/>
        <v>0</v>
      </c>
      <c r="R49" s="7">
        <v>0.05</v>
      </c>
      <c r="S49" s="5">
        <v>6.4</v>
      </c>
      <c r="T49" s="8">
        <v>0.01</v>
      </c>
      <c r="U49" s="5">
        <v>0.38500000000000001</v>
      </c>
      <c r="AN49" s="5" t="str">
        <f t="shared" si="7"/>
        <v/>
      </c>
      <c r="AP49" s="5" t="str">
        <f t="shared" si="8"/>
        <v/>
      </c>
      <c r="AR49" s="5" t="str">
        <f t="shared" si="9"/>
        <v/>
      </c>
      <c r="AU49" s="5">
        <f t="shared" si="6"/>
        <v>6.7850000000000001</v>
      </c>
      <c r="AV49" s="11">
        <f>(AU49/$AU$80)*100</f>
        <v>2.9452953631851318E-3</v>
      </c>
      <c r="AW49" s="5">
        <f t="shared" si="10"/>
        <v>2.9452953631851315</v>
      </c>
    </row>
    <row r="50" spans="1:49" x14ac:dyDescent="0.25">
      <c r="A50" s="1" t="s">
        <v>110</v>
      </c>
      <c r="B50" s="1" t="s">
        <v>111</v>
      </c>
      <c r="C50" s="1" t="s">
        <v>112</v>
      </c>
      <c r="D50" s="1" t="s">
        <v>61</v>
      </c>
      <c r="E50" s="1" t="s">
        <v>113</v>
      </c>
      <c r="F50" s="1" t="s">
        <v>90</v>
      </c>
      <c r="G50" s="1" t="s">
        <v>64</v>
      </c>
      <c r="H50" s="1" t="s">
        <v>65</v>
      </c>
      <c r="I50" s="2">
        <v>79</v>
      </c>
      <c r="J50" s="2">
        <v>39</v>
      </c>
      <c r="K50" s="2">
        <f t="shared" si="0"/>
        <v>23.21</v>
      </c>
      <c r="L50" s="2">
        <f t="shared" si="1"/>
        <v>0</v>
      </c>
      <c r="P50" s="6">
        <v>7.8</v>
      </c>
      <c r="Q50" s="5">
        <v>2020.2</v>
      </c>
      <c r="R50" s="7">
        <v>1.22</v>
      </c>
      <c r="S50" s="5">
        <v>156.16</v>
      </c>
      <c r="T50" s="8">
        <v>0.11</v>
      </c>
      <c r="U50" s="5">
        <v>4.2350000000000003</v>
      </c>
      <c r="AB50" s="2">
        <v>14.08</v>
      </c>
      <c r="AC50" s="5">
        <v>927.02720000000011</v>
      </c>
      <c r="AN50" s="5" t="str">
        <f t="shared" si="7"/>
        <v/>
      </c>
      <c r="AP50" s="5" t="str">
        <f t="shared" si="8"/>
        <v/>
      </c>
      <c r="AR50" s="5" t="str">
        <f t="shared" si="9"/>
        <v/>
      </c>
      <c r="AU50" s="5">
        <f t="shared" si="6"/>
        <v>3107.6222000000002</v>
      </c>
      <c r="AV50" s="11">
        <f>(AU50/$AU$80)*100</f>
        <v>1.3489852993649492</v>
      </c>
      <c r="AW50" s="5">
        <f t="shared" si="10"/>
        <v>1348.985299364949</v>
      </c>
    </row>
    <row r="51" spans="1:49" x14ac:dyDescent="0.25">
      <c r="A51" s="1" t="s">
        <v>110</v>
      </c>
      <c r="B51" s="1" t="s">
        <v>111</v>
      </c>
      <c r="C51" s="1" t="s">
        <v>112</v>
      </c>
      <c r="D51" s="1" t="s">
        <v>61</v>
      </c>
      <c r="E51" s="1" t="s">
        <v>73</v>
      </c>
      <c r="F51" s="1" t="s">
        <v>90</v>
      </c>
      <c r="G51" s="1" t="s">
        <v>64</v>
      </c>
      <c r="H51" s="1" t="s">
        <v>65</v>
      </c>
      <c r="I51" s="2">
        <v>79</v>
      </c>
      <c r="J51" s="2">
        <v>40</v>
      </c>
      <c r="K51" s="2">
        <f t="shared" si="0"/>
        <v>39.909999999999997</v>
      </c>
      <c r="L51" s="2">
        <f t="shared" si="1"/>
        <v>0.09</v>
      </c>
      <c r="N51" s="4">
        <v>16.670000000000002</v>
      </c>
      <c r="O51" s="5">
        <v>6242.9150000000009</v>
      </c>
      <c r="P51" s="6">
        <v>19.02</v>
      </c>
      <c r="Q51" s="5">
        <v>4926.18</v>
      </c>
      <c r="R51" s="7">
        <v>2.5499999999999998</v>
      </c>
      <c r="S51" s="5">
        <v>326.39999999999998</v>
      </c>
      <c r="AB51" s="2">
        <v>1.67</v>
      </c>
      <c r="AC51" s="5">
        <v>109.9528</v>
      </c>
      <c r="AN51" s="5" t="str">
        <f t="shared" si="7"/>
        <v/>
      </c>
      <c r="AO51" s="3">
        <v>0.09</v>
      </c>
      <c r="AP51" s="5">
        <f t="shared" si="8"/>
        <v>226.70999999999998</v>
      </c>
      <c r="AR51" s="5" t="str">
        <f t="shared" si="9"/>
        <v/>
      </c>
      <c r="AU51" s="5">
        <f t="shared" si="6"/>
        <v>11605.4478</v>
      </c>
      <c r="AV51" s="11">
        <f>(AU51/$AU$80)*100</f>
        <v>5.0377997926347957</v>
      </c>
      <c r="AW51" s="5">
        <f t="shared" si="10"/>
        <v>5037.7997926347962</v>
      </c>
    </row>
    <row r="52" spans="1:49" x14ac:dyDescent="0.25">
      <c r="A52" s="1" t="s">
        <v>110</v>
      </c>
      <c r="B52" s="1" t="s">
        <v>111</v>
      </c>
      <c r="C52" s="1" t="s">
        <v>112</v>
      </c>
      <c r="D52" s="1" t="s">
        <v>61</v>
      </c>
      <c r="E52" s="1" t="s">
        <v>89</v>
      </c>
      <c r="F52" s="1" t="s">
        <v>90</v>
      </c>
      <c r="G52" s="1" t="s">
        <v>64</v>
      </c>
      <c r="H52" s="1" t="s">
        <v>65</v>
      </c>
      <c r="I52" s="2">
        <v>79</v>
      </c>
      <c r="J52" s="2">
        <v>0.09</v>
      </c>
      <c r="K52" s="2">
        <f t="shared" si="0"/>
        <v>0.03</v>
      </c>
      <c r="L52" s="2">
        <f t="shared" si="1"/>
        <v>0.06</v>
      </c>
      <c r="N52" s="4">
        <v>0.02</v>
      </c>
      <c r="O52" s="5">
        <v>7.49</v>
      </c>
      <c r="P52" s="6">
        <v>0.01</v>
      </c>
      <c r="Q52" s="5">
        <v>2.59</v>
      </c>
      <c r="AN52" s="5" t="str">
        <f t="shared" si="7"/>
        <v/>
      </c>
      <c r="AO52" s="3">
        <v>0.06</v>
      </c>
      <c r="AP52" s="5">
        <f t="shared" si="8"/>
        <v>151.13999999999999</v>
      </c>
      <c r="AR52" s="5" t="str">
        <f t="shared" si="9"/>
        <v/>
      </c>
      <c r="AU52" s="5">
        <f t="shared" si="6"/>
        <v>10.08</v>
      </c>
      <c r="AV52" s="11">
        <f>(AU52/$AU$80)*100</f>
        <v>4.3756193457488773E-3</v>
      </c>
      <c r="AW52" s="5">
        <f t="shared" si="10"/>
        <v>4.375619345748877</v>
      </c>
    </row>
    <row r="53" spans="1:49" x14ac:dyDescent="0.25">
      <c r="A53" s="1" t="s">
        <v>114</v>
      </c>
      <c r="B53" s="1" t="s">
        <v>115</v>
      </c>
      <c r="C53" s="1" t="s">
        <v>104</v>
      </c>
      <c r="D53" s="1" t="s">
        <v>61</v>
      </c>
      <c r="E53" s="1" t="s">
        <v>73</v>
      </c>
      <c r="F53" s="1" t="s">
        <v>116</v>
      </c>
      <c r="G53" s="1" t="s">
        <v>64</v>
      </c>
      <c r="H53" s="1" t="s">
        <v>65</v>
      </c>
      <c r="I53" s="2">
        <v>156.01</v>
      </c>
      <c r="J53" s="2">
        <v>40</v>
      </c>
      <c r="K53" s="2">
        <f t="shared" si="0"/>
        <v>38.380000000000003</v>
      </c>
      <c r="L53" s="2">
        <f t="shared" si="1"/>
        <v>1.6199999999999999</v>
      </c>
      <c r="N53" s="4">
        <v>8.73</v>
      </c>
      <c r="O53" s="5">
        <v>3269.3850000000002</v>
      </c>
      <c r="P53" s="6">
        <v>27.38</v>
      </c>
      <c r="Q53" s="5">
        <v>7091.42</v>
      </c>
      <c r="R53" s="7">
        <v>2.27</v>
      </c>
      <c r="S53" s="5">
        <v>290.56</v>
      </c>
      <c r="AN53" s="5" t="str">
        <f t="shared" si="7"/>
        <v/>
      </c>
      <c r="AO53" s="3">
        <v>0.48</v>
      </c>
      <c r="AP53" s="5">
        <f t="shared" si="8"/>
        <v>1209.1199999999999</v>
      </c>
      <c r="AR53" s="5" t="str">
        <f t="shared" si="9"/>
        <v/>
      </c>
      <c r="AS53" s="2">
        <v>1.1399999999999999</v>
      </c>
      <c r="AU53" s="5">
        <f t="shared" si="6"/>
        <v>10651.365</v>
      </c>
      <c r="AV53" s="11">
        <f>(AU53/$AU$80)*100</f>
        <v>4.6236427333960801</v>
      </c>
      <c r="AW53" s="5">
        <f t="shared" si="10"/>
        <v>4623.6427333960801</v>
      </c>
    </row>
    <row r="54" spans="1:49" x14ac:dyDescent="0.25">
      <c r="A54" s="1" t="s">
        <v>114</v>
      </c>
      <c r="B54" s="1" t="s">
        <v>115</v>
      </c>
      <c r="C54" s="1" t="s">
        <v>104</v>
      </c>
      <c r="D54" s="1" t="s">
        <v>61</v>
      </c>
      <c r="E54" s="1" t="s">
        <v>89</v>
      </c>
      <c r="F54" s="1" t="s">
        <v>116</v>
      </c>
      <c r="G54" s="1" t="s">
        <v>64</v>
      </c>
      <c r="H54" s="1" t="s">
        <v>65</v>
      </c>
      <c r="I54" s="2">
        <v>156.01</v>
      </c>
      <c r="J54" s="2">
        <v>39.83</v>
      </c>
      <c r="K54" s="2">
        <f t="shared" si="0"/>
        <v>2.16</v>
      </c>
      <c r="L54" s="2">
        <f t="shared" si="1"/>
        <v>0.72</v>
      </c>
      <c r="N54" s="4">
        <v>0.38</v>
      </c>
      <c r="O54" s="5">
        <v>142.31</v>
      </c>
      <c r="AB54" s="2">
        <v>1.78</v>
      </c>
      <c r="AC54" s="5">
        <v>117.1952</v>
      </c>
      <c r="AN54" s="5" t="str">
        <f t="shared" si="7"/>
        <v/>
      </c>
      <c r="AO54" s="3">
        <v>0.4</v>
      </c>
      <c r="AP54" s="5">
        <f t="shared" si="8"/>
        <v>1007.6</v>
      </c>
      <c r="AR54" s="5" t="str">
        <f t="shared" si="9"/>
        <v/>
      </c>
      <c r="AS54" s="2">
        <v>0.32</v>
      </c>
      <c r="AU54" s="5">
        <f t="shared" si="6"/>
        <v>259.5052</v>
      </c>
      <c r="AV54" s="11">
        <f>(AU54/$AU$80)*100</f>
        <v>0.11264841006373327</v>
      </c>
      <c r="AW54" s="5">
        <f t="shared" si="10"/>
        <v>112.64841006373328</v>
      </c>
    </row>
    <row r="55" spans="1:49" x14ac:dyDescent="0.25">
      <c r="A55" s="1" t="s">
        <v>114</v>
      </c>
      <c r="B55" s="1" t="s">
        <v>115</v>
      </c>
      <c r="C55" s="1" t="s">
        <v>104</v>
      </c>
      <c r="D55" s="1" t="s">
        <v>61</v>
      </c>
      <c r="E55" s="1" t="s">
        <v>91</v>
      </c>
      <c r="F55" s="1" t="s">
        <v>116</v>
      </c>
      <c r="G55" s="1" t="s">
        <v>64</v>
      </c>
      <c r="H55" s="1" t="s">
        <v>65</v>
      </c>
      <c r="I55" s="2">
        <v>156.01</v>
      </c>
      <c r="J55" s="2">
        <v>37.520000000000003</v>
      </c>
      <c r="K55" s="2">
        <f t="shared" si="0"/>
        <v>0.73</v>
      </c>
      <c r="L55" s="2">
        <f t="shared" si="1"/>
        <v>0</v>
      </c>
      <c r="AB55" s="2">
        <v>0.73</v>
      </c>
      <c r="AC55" s="5">
        <v>48.063200000000002</v>
      </c>
      <c r="AN55" s="5" t="str">
        <f t="shared" si="7"/>
        <v/>
      </c>
      <c r="AP55" s="5" t="str">
        <f t="shared" si="8"/>
        <v/>
      </c>
      <c r="AR55" s="5" t="str">
        <f t="shared" si="9"/>
        <v/>
      </c>
      <c r="AU55" s="5">
        <f t="shared" si="6"/>
        <v>48.063200000000002</v>
      </c>
      <c r="AV55" s="11">
        <f>(AU55/$AU$80)*100</f>
        <v>2.0863717037559269E-2</v>
      </c>
      <c r="AW55" s="5">
        <f t="shared" si="10"/>
        <v>20.863717037559269</v>
      </c>
    </row>
    <row r="56" spans="1:49" x14ac:dyDescent="0.25">
      <c r="A56" s="1" t="s">
        <v>114</v>
      </c>
      <c r="B56" s="1" t="s">
        <v>115</v>
      </c>
      <c r="C56" s="1" t="s">
        <v>104</v>
      </c>
      <c r="D56" s="1" t="s">
        <v>61</v>
      </c>
      <c r="E56" s="1" t="s">
        <v>66</v>
      </c>
      <c r="F56" s="1" t="s">
        <v>116</v>
      </c>
      <c r="G56" s="1" t="s">
        <v>64</v>
      </c>
      <c r="H56" s="1" t="s">
        <v>65</v>
      </c>
      <c r="I56" s="2">
        <v>156.01</v>
      </c>
      <c r="J56" s="2">
        <v>7.0000000000000007E-2</v>
      </c>
      <c r="K56" s="2">
        <f t="shared" si="0"/>
        <v>0.02</v>
      </c>
      <c r="L56" s="2">
        <f t="shared" si="1"/>
        <v>0</v>
      </c>
      <c r="AB56" s="2">
        <v>0.02</v>
      </c>
      <c r="AC56" s="5">
        <v>1.3168</v>
      </c>
      <c r="AN56" s="5" t="str">
        <f t="shared" si="7"/>
        <v/>
      </c>
      <c r="AP56" s="5" t="str">
        <f t="shared" si="8"/>
        <v/>
      </c>
      <c r="AR56" s="5" t="str">
        <f t="shared" si="9"/>
        <v/>
      </c>
      <c r="AU56" s="5">
        <f t="shared" si="6"/>
        <v>1.3168</v>
      </c>
      <c r="AV56" s="11">
        <f>(AU56/$AU$80)*100</f>
        <v>5.7160868596052789E-4</v>
      </c>
      <c r="AW56" s="5">
        <f t="shared" si="10"/>
        <v>0.57160868596052783</v>
      </c>
    </row>
    <row r="57" spans="1:49" x14ac:dyDescent="0.25">
      <c r="A57" s="1" t="s">
        <v>114</v>
      </c>
      <c r="B57" s="1" t="s">
        <v>115</v>
      </c>
      <c r="C57" s="1" t="s">
        <v>104</v>
      </c>
      <c r="D57" s="1" t="s">
        <v>61</v>
      </c>
      <c r="E57" s="1" t="s">
        <v>71</v>
      </c>
      <c r="F57" s="1" t="s">
        <v>116</v>
      </c>
      <c r="G57" s="1" t="s">
        <v>64</v>
      </c>
      <c r="H57" s="1" t="s">
        <v>65</v>
      </c>
      <c r="I57" s="2">
        <v>156.01</v>
      </c>
      <c r="J57" s="2">
        <v>7.0000000000000007E-2</v>
      </c>
      <c r="K57" s="2">
        <f t="shared" si="0"/>
        <v>7.0000000000000007E-2</v>
      </c>
      <c r="L57" s="2">
        <f t="shared" si="1"/>
        <v>0</v>
      </c>
      <c r="N57" s="4">
        <v>0.03</v>
      </c>
      <c r="O57" s="5">
        <v>11.234999999999999</v>
      </c>
      <c r="P57" s="6">
        <v>0.04</v>
      </c>
      <c r="Q57" s="5">
        <v>10.36</v>
      </c>
      <c r="AN57" s="5" t="str">
        <f t="shared" si="7"/>
        <v/>
      </c>
      <c r="AP57" s="5" t="str">
        <f t="shared" si="8"/>
        <v/>
      </c>
      <c r="AR57" s="5" t="str">
        <f t="shared" si="9"/>
        <v/>
      </c>
      <c r="AU57" s="5">
        <f t="shared" si="6"/>
        <v>21.594999999999999</v>
      </c>
      <c r="AV57" s="11">
        <f>(AU57/$AU$80)*100</f>
        <v>9.3741567233578352E-3</v>
      </c>
      <c r="AW57" s="5">
        <f t="shared" si="10"/>
        <v>9.3741567233578351</v>
      </c>
    </row>
    <row r="58" spans="1:49" x14ac:dyDescent="0.25">
      <c r="A58" s="1" t="s">
        <v>114</v>
      </c>
      <c r="B58" s="1" t="s">
        <v>115</v>
      </c>
      <c r="C58" s="1" t="s">
        <v>104</v>
      </c>
      <c r="D58" s="1" t="s">
        <v>61</v>
      </c>
      <c r="E58" s="1" t="s">
        <v>72</v>
      </c>
      <c r="F58" s="1" t="s">
        <v>116</v>
      </c>
      <c r="G58" s="1" t="s">
        <v>64</v>
      </c>
      <c r="H58" s="1" t="s">
        <v>65</v>
      </c>
      <c r="I58" s="2">
        <v>156.01</v>
      </c>
      <c r="J58" s="2">
        <v>7.0000000000000007E-2</v>
      </c>
      <c r="K58" s="2">
        <f t="shared" si="0"/>
        <v>0.05</v>
      </c>
      <c r="L58" s="2">
        <f t="shared" si="1"/>
        <v>0</v>
      </c>
      <c r="P58" s="6">
        <v>0.01</v>
      </c>
      <c r="Q58" s="5">
        <v>2.59</v>
      </c>
      <c r="R58" s="7">
        <v>0.03</v>
      </c>
      <c r="S58" s="5">
        <v>3.84</v>
      </c>
      <c r="T58" s="8">
        <v>0.01</v>
      </c>
      <c r="U58" s="5">
        <v>0.38500000000000001</v>
      </c>
      <c r="AN58" s="5" t="str">
        <f t="shared" si="7"/>
        <v/>
      </c>
      <c r="AP58" s="5" t="str">
        <f t="shared" si="8"/>
        <v/>
      </c>
      <c r="AR58" s="5" t="str">
        <f t="shared" si="9"/>
        <v/>
      </c>
      <c r="AU58" s="5">
        <f t="shared" si="6"/>
        <v>6.8149999999999995</v>
      </c>
      <c r="AV58" s="11">
        <f>(AU58/$AU$80)*100</f>
        <v>2.9583180398093842E-3</v>
      </c>
      <c r="AW58" s="5">
        <f t="shared" si="10"/>
        <v>2.9583180398093845</v>
      </c>
    </row>
    <row r="59" spans="1:49" x14ac:dyDescent="0.25">
      <c r="A59" s="1" t="s">
        <v>114</v>
      </c>
      <c r="B59" s="1" t="s">
        <v>115</v>
      </c>
      <c r="C59" s="1" t="s">
        <v>104</v>
      </c>
      <c r="D59" s="1" t="s">
        <v>61</v>
      </c>
      <c r="E59" s="1" t="s">
        <v>113</v>
      </c>
      <c r="F59" s="1" t="s">
        <v>116</v>
      </c>
      <c r="G59" s="1" t="s">
        <v>64</v>
      </c>
      <c r="H59" s="1" t="s">
        <v>65</v>
      </c>
      <c r="I59" s="2">
        <v>156.01</v>
      </c>
      <c r="J59" s="2">
        <v>37.29</v>
      </c>
      <c r="K59" s="2">
        <f t="shared" si="0"/>
        <v>37.29</v>
      </c>
      <c r="L59" s="2">
        <f t="shared" si="1"/>
        <v>0</v>
      </c>
      <c r="P59" s="6">
        <v>4.6900000000000004</v>
      </c>
      <c r="Q59" s="5">
        <v>1214.71</v>
      </c>
      <c r="R59" s="7">
        <v>25</v>
      </c>
      <c r="S59" s="5">
        <v>3200</v>
      </c>
      <c r="T59" s="8">
        <v>7.6</v>
      </c>
      <c r="U59" s="5">
        <v>292.60000000000002</v>
      </c>
      <c r="AN59" s="5" t="str">
        <f t="shared" si="7"/>
        <v/>
      </c>
      <c r="AP59" s="5" t="str">
        <f t="shared" si="8"/>
        <v/>
      </c>
      <c r="AR59" s="5" t="str">
        <f t="shared" si="9"/>
        <v/>
      </c>
      <c r="AU59" s="5">
        <f t="shared" si="6"/>
        <v>4707.3100000000004</v>
      </c>
      <c r="AV59" s="11">
        <f>(AU59/$AU$80)*100</f>
        <v>2.0433925300036853</v>
      </c>
      <c r="AW59" s="5">
        <f t="shared" si="10"/>
        <v>2043.3925300036851</v>
      </c>
    </row>
    <row r="60" spans="1:49" x14ac:dyDescent="0.25">
      <c r="A60" s="1" t="s">
        <v>117</v>
      </c>
      <c r="B60" s="1" t="s">
        <v>115</v>
      </c>
      <c r="C60" s="1" t="s">
        <v>104</v>
      </c>
      <c r="D60" s="1" t="s">
        <v>61</v>
      </c>
      <c r="E60" s="1" t="s">
        <v>86</v>
      </c>
      <c r="F60" s="1" t="s">
        <v>116</v>
      </c>
      <c r="G60" s="1" t="s">
        <v>64</v>
      </c>
      <c r="H60" s="1" t="s">
        <v>65</v>
      </c>
      <c r="I60" s="2">
        <v>155.96</v>
      </c>
      <c r="J60" s="2">
        <v>7.0000000000000007E-2</v>
      </c>
      <c r="K60" s="2">
        <f t="shared" si="0"/>
        <v>7.0000000000000007E-2</v>
      </c>
      <c r="L60" s="2">
        <f t="shared" si="1"/>
        <v>0</v>
      </c>
      <c r="P60" s="6">
        <v>7.0000000000000007E-2</v>
      </c>
      <c r="Q60" s="5">
        <v>18.13</v>
      </c>
      <c r="AN60" s="5" t="str">
        <f t="shared" si="7"/>
        <v/>
      </c>
      <c r="AP60" s="5" t="str">
        <f t="shared" si="8"/>
        <v/>
      </c>
      <c r="AR60" s="5" t="str">
        <f t="shared" si="9"/>
        <v/>
      </c>
      <c r="AU60" s="5">
        <f t="shared" si="6"/>
        <v>18.13</v>
      </c>
      <c r="AV60" s="11">
        <f>(AU60/$AU$80)*100</f>
        <v>7.8700375732566608E-3</v>
      </c>
      <c r="AW60" s="5">
        <f t="shared" si="10"/>
        <v>7.8700375732566608</v>
      </c>
    </row>
    <row r="61" spans="1:49" x14ac:dyDescent="0.25">
      <c r="A61" s="1" t="s">
        <v>117</v>
      </c>
      <c r="B61" s="1" t="s">
        <v>115</v>
      </c>
      <c r="C61" s="1" t="s">
        <v>104</v>
      </c>
      <c r="D61" s="1" t="s">
        <v>61</v>
      </c>
      <c r="E61" s="1" t="s">
        <v>88</v>
      </c>
      <c r="F61" s="1" t="s">
        <v>116</v>
      </c>
      <c r="G61" s="1" t="s">
        <v>64</v>
      </c>
      <c r="H61" s="1" t="s">
        <v>65</v>
      </c>
      <c r="I61" s="2">
        <v>155.96</v>
      </c>
      <c r="J61" s="2">
        <v>34.549999999999997</v>
      </c>
      <c r="K61" s="2">
        <f t="shared" si="0"/>
        <v>34.550000000000004</v>
      </c>
      <c r="L61" s="2">
        <f t="shared" si="1"/>
        <v>0</v>
      </c>
      <c r="P61" s="6">
        <v>0.24</v>
      </c>
      <c r="Q61" s="5">
        <v>62.16</v>
      </c>
      <c r="AB61" s="2">
        <v>34.31</v>
      </c>
      <c r="AC61" s="5">
        <v>2258.9704000000002</v>
      </c>
      <c r="AN61" s="5" t="str">
        <f t="shared" si="7"/>
        <v/>
      </c>
      <c r="AP61" s="5" t="str">
        <f t="shared" si="8"/>
        <v/>
      </c>
      <c r="AR61" s="5" t="str">
        <f t="shared" si="9"/>
        <v/>
      </c>
      <c r="AU61" s="5">
        <f t="shared" si="6"/>
        <v>2321.1304</v>
      </c>
      <c r="AV61" s="11">
        <f>(AU61/$AU$80)*100</f>
        <v>1.0075776867307369</v>
      </c>
      <c r="AW61" s="5">
        <f t="shared" si="10"/>
        <v>1007.5776867307368</v>
      </c>
    </row>
    <row r="62" spans="1:49" x14ac:dyDescent="0.25">
      <c r="A62" s="1" t="s">
        <v>117</v>
      </c>
      <c r="B62" s="1" t="s">
        <v>115</v>
      </c>
      <c r="C62" s="1" t="s">
        <v>104</v>
      </c>
      <c r="D62" s="1" t="s">
        <v>61</v>
      </c>
      <c r="E62" s="1" t="s">
        <v>66</v>
      </c>
      <c r="F62" s="1" t="s">
        <v>116</v>
      </c>
      <c r="G62" s="1" t="s">
        <v>64</v>
      </c>
      <c r="H62" s="1" t="s">
        <v>65</v>
      </c>
      <c r="I62" s="2">
        <v>155.96</v>
      </c>
      <c r="J62" s="2">
        <v>40</v>
      </c>
      <c r="K62" s="2">
        <f t="shared" si="0"/>
        <v>26.69</v>
      </c>
      <c r="L62" s="2">
        <f t="shared" si="1"/>
        <v>1.02</v>
      </c>
      <c r="N62" s="4">
        <v>0.12</v>
      </c>
      <c r="O62" s="5">
        <v>44.94</v>
      </c>
      <c r="P62" s="6">
        <v>14.73</v>
      </c>
      <c r="Q62" s="5">
        <v>3815.07</v>
      </c>
      <c r="R62" s="7">
        <v>1.25</v>
      </c>
      <c r="S62" s="5">
        <v>160</v>
      </c>
      <c r="AB62" s="2">
        <v>10.59</v>
      </c>
      <c r="AC62" s="5">
        <v>697.24560000000008</v>
      </c>
      <c r="AN62" s="5" t="str">
        <f t="shared" si="7"/>
        <v/>
      </c>
      <c r="AO62" s="3">
        <v>0.5</v>
      </c>
      <c r="AP62" s="5">
        <f t="shared" si="8"/>
        <v>1259.5</v>
      </c>
      <c r="AR62" s="5" t="str">
        <f t="shared" si="9"/>
        <v/>
      </c>
      <c r="AS62" s="2">
        <v>0.52</v>
      </c>
      <c r="AU62" s="5">
        <f t="shared" si="6"/>
        <v>4717.2556000000004</v>
      </c>
      <c r="AV62" s="11">
        <f>(AU62/$AU$80)*100</f>
        <v>2.0477098077581575</v>
      </c>
      <c r="AW62" s="5">
        <f t="shared" si="10"/>
        <v>2047.7098077581575</v>
      </c>
    </row>
    <row r="63" spans="1:49" x14ac:dyDescent="0.25">
      <c r="A63" s="1" t="s">
        <v>117</v>
      </c>
      <c r="B63" s="1" t="s">
        <v>115</v>
      </c>
      <c r="C63" s="1" t="s">
        <v>104</v>
      </c>
      <c r="D63" s="1" t="s">
        <v>61</v>
      </c>
      <c r="E63" s="1" t="s">
        <v>71</v>
      </c>
      <c r="F63" s="1" t="s">
        <v>116</v>
      </c>
      <c r="G63" s="1" t="s">
        <v>64</v>
      </c>
      <c r="H63" s="1" t="s">
        <v>65</v>
      </c>
      <c r="I63" s="2">
        <v>155.96</v>
      </c>
      <c r="J63" s="2">
        <v>40</v>
      </c>
      <c r="K63" s="2">
        <f t="shared" si="0"/>
        <v>23.150000000000002</v>
      </c>
      <c r="L63" s="2">
        <f t="shared" si="1"/>
        <v>1.49</v>
      </c>
      <c r="N63" s="4">
        <v>0.82</v>
      </c>
      <c r="O63" s="5">
        <v>307.08999999999997</v>
      </c>
      <c r="P63" s="6">
        <v>21.62</v>
      </c>
      <c r="Q63" s="5">
        <v>5599.58</v>
      </c>
      <c r="R63" s="7">
        <v>0.71</v>
      </c>
      <c r="S63" s="5">
        <v>90.88</v>
      </c>
      <c r="AN63" s="5" t="str">
        <f t="shared" si="7"/>
        <v/>
      </c>
      <c r="AO63" s="3">
        <v>0.5</v>
      </c>
      <c r="AP63" s="5">
        <f t="shared" si="8"/>
        <v>1259.5</v>
      </c>
      <c r="AR63" s="5" t="str">
        <f t="shared" si="9"/>
        <v/>
      </c>
      <c r="AS63" s="2">
        <v>0.99</v>
      </c>
      <c r="AU63" s="5">
        <f t="shared" si="6"/>
        <v>5997.55</v>
      </c>
      <c r="AV63" s="11">
        <f>(AU63/$AU$80)*100</f>
        <v>2.6034718062595412</v>
      </c>
      <c r="AW63" s="5">
        <f t="shared" si="10"/>
        <v>2603.4718062595412</v>
      </c>
    </row>
    <row r="64" spans="1:49" x14ac:dyDescent="0.25">
      <c r="A64" s="1" t="s">
        <v>117</v>
      </c>
      <c r="B64" s="1" t="s">
        <v>115</v>
      </c>
      <c r="C64" s="1" t="s">
        <v>104</v>
      </c>
      <c r="D64" s="1" t="s">
        <v>61</v>
      </c>
      <c r="E64" s="1" t="s">
        <v>72</v>
      </c>
      <c r="F64" s="1" t="s">
        <v>116</v>
      </c>
      <c r="G64" s="1" t="s">
        <v>64</v>
      </c>
      <c r="H64" s="1" t="s">
        <v>65</v>
      </c>
      <c r="I64" s="2">
        <v>155.96</v>
      </c>
      <c r="J64" s="2">
        <v>39.96</v>
      </c>
      <c r="K64" s="2">
        <f t="shared" si="0"/>
        <v>2.4800000000000004</v>
      </c>
      <c r="L64" s="2">
        <f t="shared" si="1"/>
        <v>0</v>
      </c>
      <c r="P64" s="6">
        <v>0.26</v>
      </c>
      <c r="Q64" s="5">
        <v>67.34</v>
      </c>
      <c r="R64" s="7">
        <v>2.06</v>
      </c>
      <c r="S64" s="5">
        <v>263.68</v>
      </c>
      <c r="T64" s="8">
        <v>0.16</v>
      </c>
      <c r="U64" s="5">
        <v>6.16</v>
      </c>
      <c r="AN64" s="5" t="str">
        <f t="shared" si="7"/>
        <v/>
      </c>
      <c r="AP64" s="5" t="str">
        <f t="shared" si="8"/>
        <v/>
      </c>
      <c r="AR64" s="5" t="str">
        <f t="shared" si="9"/>
        <v/>
      </c>
      <c r="AU64" s="5">
        <f t="shared" si="6"/>
        <v>337.18</v>
      </c>
      <c r="AV64" s="11">
        <f>(AU64/$AU$80)*100</f>
        <v>0.14636620347218315</v>
      </c>
      <c r="AW64" s="5">
        <f t="shared" si="10"/>
        <v>146.36620347218314</v>
      </c>
    </row>
    <row r="65" spans="1:57" x14ac:dyDescent="0.25">
      <c r="A65" s="1" t="s">
        <v>118</v>
      </c>
      <c r="B65" s="1" t="s">
        <v>119</v>
      </c>
      <c r="C65" s="1" t="s">
        <v>120</v>
      </c>
      <c r="D65" s="1" t="s">
        <v>121</v>
      </c>
      <c r="E65" s="1" t="s">
        <v>85</v>
      </c>
      <c r="F65" s="1" t="s">
        <v>116</v>
      </c>
      <c r="G65" s="1" t="s">
        <v>64</v>
      </c>
      <c r="H65" s="1" t="s">
        <v>65</v>
      </c>
      <c r="I65" s="2">
        <v>311.97000000000003</v>
      </c>
      <c r="J65" s="2">
        <v>42.24</v>
      </c>
      <c r="K65" s="2">
        <f t="shared" si="0"/>
        <v>0.82</v>
      </c>
      <c r="L65" s="2">
        <f t="shared" si="1"/>
        <v>0.88000000000000012</v>
      </c>
      <c r="P65" s="6">
        <v>0.82</v>
      </c>
      <c r="Q65" s="5">
        <v>212.38</v>
      </c>
      <c r="AN65" s="5" t="str">
        <f t="shared" si="7"/>
        <v/>
      </c>
      <c r="AO65" s="3">
        <v>0.33</v>
      </c>
      <c r="AP65" s="5">
        <f t="shared" si="8"/>
        <v>831.2700000000001</v>
      </c>
      <c r="AR65" s="5" t="str">
        <f t="shared" si="9"/>
        <v/>
      </c>
      <c r="AS65" s="2">
        <v>0.55000000000000004</v>
      </c>
      <c r="AU65" s="5">
        <f t="shared" si="6"/>
        <v>212.38</v>
      </c>
      <c r="AV65" s="11">
        <f>(AU65/$AU$80)*100</f>
        <v>9.2191868715292308E-2</v>
      </c>
      <c r="AW65" s="5">
        <f t="shared" si="10"/>
        <v>92.191868715292301</v>
      </c>
    </row>
    <row r="66" spans="1:57" x14ac:dyDescent="0.25">
      <c r="A66" s="1" t="s">
        <v>118</v>
      </c>
      <c r="B66" s="1" t="s">
        <v>119</v>
      </c>
      <c r="C66" s="1" t="s">
        <v>120</v>
      </c>
      <c r="D66" s="1" t="s">
        <v>121</v>
      </c>
      <c r="E66" s="1" t="s">
        <v>86</v>
      </c>
      <c r="F66" s="1" t="s">
        <v>116</v>
      </c>
      <c r="G66" s="1" t="s">
        <v>64</v>
      </c>
      <c r="H66" s="1" t="s">
        <v>65</v>
      </c>
      <c r="I66" s="2">
        <v>311.97000000000003</v>
      </c>
      <c r="J66" s="2">
        <v>40.49</v>
      </c>
      <c r="K66" s="2">
        <f t="shared" si="0"/>
        <v>2.21</v>
      </c>
      <c r="L66" s="2">
        <f t="shared" si="1"/>
        <v>0.61</v>
      </c>
      <c r="P66" s="6">
        <v>2.21</v>
      </c>
      <c r="Q66" s="5">
        <v>572.39</v>
      </c>
      <c r="AN66" s="5" t="str">
        <f t="shared" ref="AN66:AN78" si="11">IF(AM66&gt;0,AM66*$AN$1,"")</f>
        <v/>
      </c>
      <c r="AO66" s="3">
        <v>0.21</v>
      </c>
      <c r="AP66" s="5">
        <f t="shared" ref="AP66:AP72" si="12">IF(AO66&gt;0,AO66*$AP$1,"")</f>
        <v>528.99</v>
      </c>
      <c r="AR66" s="5" t="str">
        <f t="shared" ref="AR66:AR72" si="13">IF(AQ66&gt;0,AQ66*$AR$1,"")</f>
        <v/>
      </c>
      <c r="AS66" s="2">
        <v>0.4</v>
      </c>
      <c r="AU66" s="5">
        <f t="shared" si="6"/>
        <v>572.39</v>
      </c>
      <c r="AV66" s="11">
        <f>(AU66/$AU$80)*100</f>
        <v>0.24846832909853173</v>
      </c>
      <c r="AW66" s="5">
        <f t="shared" si="10"/>
        <v>248.46832909853171</v>
      </c>
    </row>
    <row r="67" spans="1:57" x14ac:dyDescent="0.25">
      <c r="A67" s="1" t="s">
        <v>118</v>
      </c>
      <c r="B67" s="1" t="s">
        <v>119</v>
      </c>
      <c r="C67" s="1" t="s">
        <v>120</v>
      </c>
      <c r="D67" s="1" t="s">
        <v>121</v>
      </c>
      <c r="E67" s="1" t="s">
        <v>87</v>
      </c>
      <c r="F67" s="1" t="s">
        <v>116</v>
      </c>
      <c r="G67" s="1" t="s">
        <v>64</v>
      </c>
      <c r="H67" s="1" t="s">
        <v>65</v>
      </c>
      <c r="I67" s="2">
        <v>311.97000000000003</v>
      </c>
      <c r="J67" s="2">
        <v>39.119999999999997</v>
      </c>
      <c r="K67" s="2">
        <f t="shared" ref="K67:K79" si="14">SUM(N67,P67,R67,T67,V67,X67,Z67,AD67,AG67,AI67,AK67,AX67,AZ67,BB67,BD67,AB67)</f>
        <v>0.13</v>
      </c>
      <c r="L67" s="2">
        <f t="shared" ref="L67:L79" si="15">SUM(M67,AF67,AM67,AO67,AQ67,AS67,AT67)</f>
        <v>0</v>
      </c>
      <c r="P67" s="6">
        <v>0.13</v>
      </c>
      <c r="Q67" s="5">
        <v>33.67</v>
      </c>
      <c r="AN67" s="5" t="str">
        <f t="shared" si="11"/>
        <v/>
      </c>
      <c r="AP67" s="5" t="str">
        <f t="shared" si="12"/>
        <v/>
      </c>
      <c r="AR67" s="5" t="str">
        <f t="shared" si="13"/>
        <v/>
      </c>
      <c r="AU67" s="5">
        <f t="shared" si="6"/>
        <v>33.67</v>
      </c>
      <c r="AV67" s="11">
        <f>(AU67/$AU$80)*100</f>
        <v>1.4615784064619513E-2</v>
      </c>
      <c r="AW67" s="5">
        <f t="shared" ref="AW67:AW79" si="16">(AV67/100)*$AW$1</f>
        <v>14.615784064619513</v>
      </c>
    </row>
    <row r="68" spans="1:57" x14ac:dyDescent="0.25">
      <c r="A68" s="1" t="s">
        <v>122</v>
      </c>
      <c r="B68" s="1" t="s">
        <v>68</v>
      </c>
      <c r="C68" s="1" t="s">
        <v>69</v>
      </c>
      <c r="D68" s="1" t="s">
        <v>70</v>
      </c>
      <c r="E68" s="1" t="s">
        <v>72</v>
      </c>
      <c r="F68" s="1" t="s">
        <v>90</v>
      </c>
      <c r="G68" s="1" t="s">
        <v>64</v>
      </c>
      <c r="H68" s="1" t="s">
        <v>65</v>
      </c>
      <c r="I68" s="2">
        <v>154</v>
      </c>
      <c r="J68" s="2">
        <v>0.09</v>
      </c>
      <c r="K68" s="2">
        <f t="shared" si="14"/>
        <v>0.08</v>
      </c>
      <c r="L68" s="2">
        <f t="shared" si="15"/>
        <v>0</v>
      </c>
      <c r="R68" s="7">
        <v>0.06</v>
      </c>
      <c r="S68" s="5">
        <v>7.68</v>
      </c>
      <c r="T68" s="8">
        <v>0.02</v>
      </c>
      <c r="U68" s="5">
        <v>0.77</v>
      </c>
      <c r="AN68" s="5" t="str">
        <f t="shared" si="11"/>
        <v/>
      </c>
      <c r="AP68" s="5" t="str">
        <f t="shared" si="12"/>
        <v/>
      </c>
      <c r="AR68" s="5" t="str">
        <f t="shared" si="13"/>
        <v/>
      </c>
      <c r="AU68" s="5">
        <f t="shared" ref="AU68:AU79" si="17">SUM(O68,Q68,S68,U68,W68,Y68,AA68,AE68,AH68,AJ68,AL68,AY68,BA68,BC68,BE68,AC68)</f>
        <v>8.4499999999999993</v>
      </c>
      <c r="AV68" s="11">
        <f>(AU68/$AU$80)*100</f>
        <v>3.668053915831151E-3</v>
      </c>
      <c r="AW68" s="5">
        <f t="shared" si="16"/>
        <v>3.6680539158311509</v>
      </c>
    </row>
    <row r="69" spans="1:57" x14ac:dyDescent="0.25">
      <c r="A69" s="1" t="s">
        <v>122</v>
      </c>
      <c r="B69" s="1" t="s">
        <v>68</v>
      </c>
      <c r="C69" s="1" t="s">
        <v>69</v>
      </c>
      <c r="D69" s="1" t="s">
        <v>70</v>
      </c>
      <c r="E69" s="1" t="s">
        <v>88</v>
      </c>
      <c r="F69" s="1" t="s">
        <v>123</v>
      </c>
      <c r="G69" s="1" t="s">
        <v>64</v>
      </c>
      <c r="H69" s="1" t="s">
        <v>65</v>
      </c>
      <c r="I69" s="2">
        <v>154</v>
      </c>
      <c r="J69" s="2">
        <v>39.4</v>
      </c>
      <c r="K69" s="2">
        <f t="shared" si="14"/>
        <v>0.13</v>
      </c>
      <c r="L69" s="2">
        <f t="shared" si="15"/>
        <v>0</v>
      </c>
      <c r="R69" s="7">
        <v>0.09</v>
      </c>
      <c r="S69" s="5">
        <v>11.52</v>
      </c>
      <c r="T69" s="8">
        <v>0.04</v>
      </c>
      <c r="U69" s="5">
        <v>1.54</v>
      </c>
      <c r="AN69" s="5" t="str">
        <f t="shared" si="11"/>
        <v/>
      </c>
      <c r="AP69" s="5" t="str">
        <f t="shared" si="12"/>
        <v/>
      </c>
      <c r="AR69" s="5" t="str">
        <f t="shared" si="13"/>
        <v/>
      </c>
      <c r="AU69" s="5">
        <f t="shared" si="17"/>
        <v>13.059999999999999</v>
      </c>
      <c r="AV69" s="11">
        <f>(AU69/$AU$80)*100</f>
        <v>5.6692052237579688E-3</v>
      </c>
      <c r="AW69" s="5">
        <f t="shared" si="16"/>
        <v>5.6692052237579693</v>
      </c>
    </row>
    <row r="70" spans="1:57" x14ac:dyDescent="0.25">
      <c r="A70" s="1" t="s">
        <v>124</v>
      </c>
      <c r="B70" s="1" t="s">
        <v>125</v>
      </c>
      <c r="C70" s="1" t="s">
        <v>104</v>
      </c>
      <c r="D70" s="1" t="s">
        <v>126</v>
      </c>
      <c r="E70" s="1" t="s">
        <v>109</v>
      </c>
      <c r="F70" s="1" t="s">
        <v>90</v>
      </c>
      <c r="G70" s="1" t="s">
        <v>64</v>
      </c>
      <c r="H70" s="1" t="s">
        <v>65</v>
      </c>
      <c r="I70" s="2">
        <v>144.54</v>
      </c>
      <c r="J70" s="2">
        <v>0.09</v>
      </c>
      <c r="K70" s="2">
        <f t="shared" si="14"/>
        <v>7.0000000000000007E-2</v>
      </c>
      <c r="L70" s="2">
        <f t="shared" si="15"/>
        <v>0</v>
      </c>
      <c r="R70" s="7">
        <v>0.03</v>
      </c>
      <c r="S70" s="5">
        <v>3.84</v>
      </c>
      <c r="T70" s="8">
        <v>0.04</v>
      </c>
      <c r="U70" s="5">
        <v>1.54</v>
      </c>
      <c r="AN70" s="5" t="str">
        <f t="shared" si="11"/>
        <v/>
      </c>
      <c r="AP70" s="5" t="str">
        <f t="shared" si="12"/>
        <v/>
      </c>
      <c r="AR70" s="5" t="str">
        <f t="shared" si="13"/>
        <v/>
      </c>
      <c r="AU70" s="5">
        <f t="shared" si="17"/>
        <v>5.38</v>
      </c>
      <c r="AV70" s="11">
        <f>(AU70/$AU$80)*100</f>
        <v>2.3354000079493014E-3</v>
      </c>
      <c r="AW70" s="5">
        <f t="shared" si="16"/>
        <v>2.3354000079493016</v>
      </c>
    </row>
    <row r="71" spans="1:57" x14ac:dyDescent="0.25">
      <c r="A71" s="1" t="s">
        <v>124</v>
      </c>
      <c r="B71" s="1" t="s">
        <v>125</v>
      </c>
      <c r="C71" s="1" t="s">
        <v>104</v>
      </c>
      <c r="D71" s="1" t="s">
        <v>126</v>
      </c>
      <c r="E71" s="1" t="s">
        <v>87</v>
      </c>
      <c r="F71" s="1" t="s">
        <v>123</v>
      </c>
      <c r="G71" s="1" t="s">
        <v>64</v>
      </c>
      <c r="H71" s="1" t="s">
        <v>65</v>
      </c>
      <c r="I71" s="2">
        <v>144.54</v>
      </c>
      <c r="J71" s="2">
        <v>39.24</v>
      </c>
      <c r="K71" s="2">
        <f t="shared" si="14"/>
        <v>0.06</v>
      </c>
      <c r="L71" s="2">
        <f t="shared" si="15"/>
        <v>0</v>
      </c>
      <c r="R71" s="7">
        <v>0.03</v>
      </c>
      <c r="S71" s="5">
        <v>3.84</v>
      </c>
      <c r="T71" s="8">
        <v>0.03</v>
      </c>
      <c r="U71" s="5">
        <v>1.155</v>
      </c>
      <c r="AN71" s="5" t="str">
        <f t="shared" si="11"/>
        <v/>
      </c>
      <c r="AP71" s="5" t="str">
        <f t="shared" si="12"/>
        <v/>
      </c>
      <c r="AR71" s="5" t="str">
        <f t="shared" si="13"/>
        <v/>
      </c>
      <c r="AU71" s="5">
        <f t="shared" si="17"/>
        <v>4.9950000000000001</v>
      </c>
      <c r="AV71" s="11">
        <f>(AU71/$AU$80)*100</f>
        <v>2.1682756579380594E-3</v>
      </c>
      <c r="AW71" s="5">
        <f t="shared" si="16"/>
        <v>2.1682756579380595</v>
      </c>
    </row>
    <row r="72" spans="1:57" x14ac:dyDescent="0.25">
      <c r="A72" s="1">
        <v>100</v>
      </c>
      <c r="B72" s="1" t="s">
        <v>127</v>
      </c>
      <c r="C72" s="1" t="s">
        <v>138</v>
      </c>
      <c r="D72" s="1" t="s">
        <v>137</v>
      </c>
      <c r="K72" s="2">
        <f t="shared" si="14"/>
        <v>165.57999999999998</v>
      </c>
      <c r="L72" s="2">
        <f t="shared" si="15"/>
        <v>0</v>
      </c>
      <c r="N72" s="4">
        <v>7.16</v>
      </c>
      <c r="O72" s="5">
        <v>2681.42</v>
      </c>
      <c r="P72" s="6">
        <v>38.83</v>
      </c>
      <c r="Q72" s="5">
        <v>10056.969999999999</v>
      </c>
      <c r="R72" s="7">
        <v>3.45</v>
      </c>
      <c r="S72" s="5">
        <v>441.6</v>
      </c>
      <c r="V72" s="2">
        <v>116.14</v>
      </c>
      <c r="W72" s="5">
        <v>3542.2700000000009</v>
      </c>
      <c r="AN72" s="5" t="str">
        <f t="shared" si="11"/>
        <v/>
      </c>
      <c r="AP72" s="5" t="str">
        <f t="shared" si="12"/>
        <v/>
      </c>
      <c r="AR72" s="5" t="str">
        <f t="shared" si="13"/>
        <v/>
      </c>
      <c r="AU72" s="5">
        <f t="shared" si="17"/>
        <v>16722.260000000002</v>
      </c>
      <c r="AV72" s="11">
        <f>(AU72/$AU$80)*100</f>
        <v>7.2589528135558146</v>
      </c>
      <c r="AW72" s="5">
        <f t="shared" si="16"/>
        <v>7258.9528135558148</v>
      </c>
    </row>
    <row r="73" spans="1:57" x14ac:dyDescent="0.25">
      <c r="B73" s="41" t="s">
        <v>132</v>
      </c>
      <c r="K73" s="2">
        <f t="shared" si="14"/>
        <v>0</v>
      </c>
      <c r="L73" s="2">
        <f t="shared" si="15"/>
        <v>0</v>
      </c>
      <c r="AN73" s="5" t="str">
        <f t="shared" si="11"/>
        <v/>
      </c>
      <c r="AU73" s="5">
        <f t="shared" ref="AU73:AU77" si="18">SUM(O73,Q73,S73,U73,W73,Y73,AA73,AE73,AH73,AJ73,AL73,AY73,BA73,BC73,BE73,AC73)</f>
        <v>0</v>
      </c>
      <c r="AV73" s="11">
        <f>(AU73/$AU$80)*100</f>
        <v>0</v>
      </c>
      <c r="AW73" s="5">
        <f t="shared" ref="AW73:AW77" si="19">(AV73/100)*$AW$1</f>
        <v>0</v>
      </c>
    </row>
    <row r="74" spans="1:57" x14ac:dyDescent="0.25">
      <c r="B74" s="1" t="s">
        <v>128</v>
      </c>
      <c r="C74" s="1" t="s">
        <v>134</v>
      </c>
      <c r="D74" s="1" t="s">
        <v>135</v>
      </c>
      <c r="J74" s="2">
        <v>7.89</v>
      </c>
      <c r="K74" s="2">
        <f t="shared" si="14"/>
        <v>16.66</v>
      </c>
      <c r="L74" s="2">
        <f t="shared" si="15"/>
        <v>0.05</v>
      </c>
      <c r="AI74" s="9">
        <v>16.66</v>
      </c>
      <c r="AJ74" s="5">
        <v>4149.4560000000001</v>
      </c>
      <c r="AN74" s="5" t="str">
        <f t="shared" si="11"/>
        <v/>
      </c>
      <c r="AP74" s="5" t="str">
        <f>IF(AO74&gt;0,AO74*$AP$1,"")</f>
        <v/>
      </c>
      <c r="AR74" s="5" t="str">
        <f>IF(AQ74&gt;0,AQ74*$AR$1,"")</f>
        <v/>
      </c>
      <c r="AT74" s="2">
        <v>0.05</v>
      </c>
      <c r="AU74" s="5">
        <f t="shared" si="18"/>
        <v>4149.4560000000001</v>
      </c>
      <c r="AV74" s="11">
        <f>(AU74/$AU$80)*100</f>
        <v>1.8012341218188246</v>
      </c>
      <c r="AW74" s="5">
        <f t="shared" si="19"/>
        <v>1801.2341218188246</v>
      </c>
    </row>
    <row r="75" spans="1:57" ht="15.75" customHeight="1" x14ac:dyDescent="0.25">
      <c r="B75" s="41" t="s">
        <v>139</v>
      </c>
      <c r="K75" s="2">
        <f t="shared" si="14"/>
        <v>0</v>
      </c>
      <c r="L75" s="2">
        <f t="shared" si="15"/>
        <v>0</v>
      </c>
    </row>
    <row r="76" spans="1:57" x14ac:dyDescent="0.25">
      <c r="B76" s="1" t="s">
        <v>140</v>
      </c>
      <c r="J76" s="2">
        <v>2.97</v>
      </c>
      <c r="K76" s="2">
        <f t="shared" si="14"/>
        <v>2.16</v>
      </c>
      <c r="L76" s="2">
        <f t="shared" si="15"/>
        <v>0</v>
      </c>
      <c r="AI76" s="9">
        <v>2.16</v>
      </c>
      <c r="AJ76" s="5">
        <v>491.04539999999997</v>
      </c>
      <c r="AN76" s="5" t="str">
        <f>IF(AM76&gt;0,AM76*$AN$1,"")</f>
        <v/>
      </c>
      <c r="AP76" s="5" t="str">
        <f>IF(AO76&gt;0,AO76*$AP$1,"")</f>
        <v/>
      </c>
      <c r="AR76" s="5" t="str">
        <f>IF(AQ76&gt;0,AQ76*$AR$1,"")</f>
        <v/>
      </c>
      <c r="AU76" s="5">
        <f>SUM(O76,Q76,S76,U76,W76,Y76,AA76,AE76,AH76,AJ76,AL76,AY76,BA76,BC76,BE76,AC76)</f>
        <v>491.04539999999997</v>
      </c>
      <c r="AV76" s="11">
        <f>(AU76/$AU$80)*100</f>
        <v>0.21315751506755906</v>
      </c>
      <c r="AW76" s="5">
        <f>(AV76/100)*$AW$1</f>
        <v>213.15751506755907</v>
      </c>
    </row>
    <row r="77" spans="1:57" x14ac:dyDescent="0.25">
      <c r="B77" s="41" t="s">
        <v>133</v>
      </c>
      <c r="K77" s="2">
        <f t="shared" si="14"/>
        <v>0</v>
      </c>
      <c r="L77" s="2">
        <f t="shared" si="15"/>
        <v>0</v>
      </c>
      <c r="AN77" s="5" t="str">
        <f t="shared" si="11"/>
        <v/>
      </c>
      <c r="AU77" s="5">
        <f t="shared" si="18"/>
        <v>0</v>
      </c>
      <c r="AV77" s="11">
        <f>(AU77/$AU$80)*100</f>
        <v>0</v>
      </c>
      <c r="AW77" s="5">
        <f t="shared" si="19"/>
        <v>0</v>
      </c>
    </row>
    <row r="78" spans="1:57" x14ac:dyDescent="0.25">
      <c r="B78" s="1" t="s">
        <v>129</v>
      </c>
      <c r="C78" s="1" t="s">
        <v>136</v>
      </c>
      <c r="D78" s="1" t="s">
        <v>137</v>
      </c>
      <c r="J78" s="2">
        <v>1.94</v>
      </c>
      <c r="K78" s="2">
        <f t="shared" si="14"/>
        <v>1.53</v>
      </c>
      <c r="L78" s="2">
        <f t="shared" si="15"/>
        <v>0</v>
      </c>
      <c r="AI78" s="9">
        <v>1.53</v>
      </c>
      <c r="AJ78" s="5">
        <v>383.21910000000003</v>
      </c>
      <c r="AN78" s="5" t="str">
        <f t="shared" si="11"/>
        <v/>
      </c>
      <c r="AP78" s="5" t="str">
        <f>IF(AO78&gt;0,AO78*$AP$1,"")</f>
        <v/>
      </c>
      <c r="AR78" s="5" t="str">
        <f>IF(AQ78&gt;0,AQ78*$AR$1,"")</f>
        <v/>
      </c>
      <c r="AU78" s="5">
        <f t="shared" si="17"/>
        <v>383.21910000000003</v>
      </c>
      <c r="AV78" s="11">
        <f>(AU78/$AU$80)*100</f>
        <v>0.1663512805179041</v>
      </c>
      <c r="AW78" s="5">
        <f t="shared" si="16"/>
        <v>166.35128051790412</v>
      </c>
    </row>
    <row r="79" spans="1:57" ht="15.75" thickBot="1" x14ac:dyDescent="0.3">
      <c r="B79" s="1" t="s">
        <v>130</v>
      </c>
      <c r="C79" s="1" t="s">
        <v>136</v>
      </c>
      <c r="D79" s="1" t="s">
        <v>137</v>
      </c>
      <c r="J79" s="2">
        <v>7.9800000000000013</v>
      </c>
      <c r="K79" s="2">
        <f t="shared" si="14"/>
        <v>4.7699999999999996</v>
      </c>
      <c r="L79" s="2">
        <f t="shared" si="15"/>
        <v>0</v>
      </c>
      <c r="AB79" s="2">
        <v>0.97</v>
      </c>
      <c r="AC79" s="5">
        <v>63.864800000000002</v>
      </c>
      <c r="AI79" s="9">
        <v>3.8</v>
      </c>
      <c r="AJ79" s="5">
        <v>913.98780000000022</v>
      </c>
      <c r="AN79" s="5" t="str">
        <f>IF(AM79&gt;0,AM79*$AN$1,"")</f>
        <v/>
      </c>
      <c r="AP79" s="5" t="str">
        <f>IF(AO79&gt;0,AO79*$AP$1,"")</f>
        <v/>
      </c>
      <c r="AR79" s="5" t="str">
        <f>IF(AQ79&gt;0,AQ79*$AR$1,"")</f>
        <v/>
      </c>
      <c r="AU79" s="5">
        <f t="shared" si="17"/>
        <v>977.85260000000017</v>
      </c>
      <c r="AV79" s="11">
        <f>(AU79/$AU$80)*100</f>
        <v>0.42447527319948797</v>
      </c>
      <c r="AW79" s="5">
        <f t="shared" si="16"/>
        <v>424.47527319948796</v>
      </c>
    </row>
    <row r="80" spans="1:57" ht="15.75" thickTop="1" x14ac:dyDescent="0.25">
      <c r="A80" s="28"/>
      <c r="B80" s="28"/>
      <c r="C80" s="28"/>
      <c r="D80" s="28"/>
      <c r="E80" s="28"/>
      <c r="F80" s="28"/>
      <c r="G80" s="28"/>
      <c r="H80" s="28"/>
      <c r="I80" s="28"/>
      <c r="J80" s="28"/>
      <c r="K80" s="28">
        <f t="shared" ref="K80:BE80" si="20">SUM(K3:K79)</f>
        <v>1218.0700000000002</v>
      </c>
      <c r="L80" s="28">
        <f t="shared" si="20"/>
        <v>24.639999999999993</v>
      </c>
      <c r="M80" s="29">
        <f t="shared" si="20"/>
        <v>0</v>
      </c>
      <c r="N80" s="30">
        <f t="shared" si="20"/>
        <v>121.33000000000001</v>
      </c>
      <c r="O80" s="31">
        <f t="shared" si="20"/>
        <v>45438.084999999992</v>
      </c>
      <c r="P80" s="32">
        <f t="shared" si="20"/>
        <v>518.21</v>
      </c>
      <c r="Q80" s="31">
        <f t="shared" si="20"/>
        <v>134216.39000000001</v>
      </c>
      <c r="R80" s="33">
        <f t="shared" si="20"/>
        <v>235.94000000000005</v>
      </c>
      <c r="S80" s="31">
        <f t="shared" si="20"/>
        <v>30200.320000000007</v>
      </c>
      <c r="T80" s="34">
        <f t="shared" si="20"/>
        <v>75.90000000000002</v>
      </c>
      <c r="U80" s="31">
        <f t="shared" si="20"/>
        <v>2922.150000000001</v>
      </c>
      <c r="V80" s="28">
        <f t="shared" si="20"/>
        <v>116.14</v>
      </c>
      <c r="W80" s="31">
        <f t="shared" si="20"/>
        <v>3542.2700000000009</v>
      </c>
      <c r="X80" s="28">
        <f t="shared" si="20"/>
        <v>0</v>
      </c>
      <c r="Y80" s="31">
        <f t="shared" si="20"/>
        <v>0</v>
      </c>
      <c r="Z80" s="35">
        <f t="shared" si="20"/>
        <v>4.08</v>
      </c>
      <c r="AA80" s="31">
        <f t="shared" si="20"/>
        <v>56.916000000000011</v>
      </c>
      <c r="AB80" s="28">
        <f t="shared" si="20"/>
        <v>122.32000000000001</v>
      </c>
      <c r="AC80" s="31">
        <f t="shared" si="20"/>
        <v>8053.5488000000005</v>
      </c>
      <c r="AD80" s="36">
        <f t="shared" si="20"/>
        <v>0</v>
      </c>
      <c r="AE80" s="31">
        <f t="shared" si="20"/>
        <v>0</v>
      </c>
      <c r="AF80" s="28">
        <f t="shared" si="20"/>
        <v>0</v>
      </c>
      <c r="AG80" s="28">
        <f t="shared" si="20"/>
        <v>0</v>
      </c>
      <c r="AH80" s="31">
        <f t="shared" si="20"/>
        <v>0</v>
      </c>
      <c r="AI80" s="35">
        <f t="shared" si="20"/>
        <v>24.150000000000002</v>
      </c>
      <c r="AJ80" s="31">
        <f t="shared" si="20"/>
        <v>5937.7083000000002</v>
      </c>
      <c r="AK80" s="28">
        <f t="shared" si="20"/>
        <v>0</v>
      </c>
      <c r="AL80" s="31">
        <f t="shared" si="20"/>
        <v>0</v>
      </c>
      <c r="AM80" s="29">
        <f t="shared" si="20"/>
        <v>0.19</v>
      </c>
      <c r="AN80" s="31">
        <f t="shared" si="20"/>
        <v>287.09000000000003</v>
      </c>
      <c r="AO80" s="29">
        <f t="shared" si="20"/>
        <v>7.95</v>
      </c>
      <c r="AP80" s="31">
        <f t="shared" si="20"/>
        <v>20026.049999999996</v>
      </c>
      <c r="AQ80" s="28">
        <f t="shared" si="20"/>
        <v>0</v>
      </c>
      <c r="AR80" s="31">
        <f t="shared" si="20"/>
        <v>0</v>
      </c>
      <c r="AS80" s="28">
        <f t="shared" si="20"/>
        <v>12.620000000000003</v>
      </c>
      <c r="AT80" s="28">
        <f t="shared" si="20"/>
        <v>3.88</v>
      </c>
      <c r="AU80" s="31">
        <f t="shared" si="20"/>
        <v>230367.3881000001</v>
      </c>
      <c r="AV80" s="28">
        <f t="shared" si="20"/>
        <v>99.999999999999972</v>
      </c>
      <c r="AW80" s="31">
        <f t="shared" si="20"/>
        <v>99999.999999999956</v>
      </c>
      <c r="AX80" s="37">
        <f t="shared" si="20"/>
        <v>0</v>
      </c>
      <c r="AY80" s="31">
        <f t="shared" si="20"/>
        <v>0</v>
      </c>
      <c r="AZ80" s="38">
        <f t="shared" si="20"/>
        <v>0</v>
      </c>
      <c r="BA80" s="31">
        <f t="shared" si="20"/>
        <v>0</v>
      </c>
      <c r="BB80" s="39">
        <f t="shared" si="20"/>
        <v>0</v>
      </c>
      <c r="BC80" s="31">
        <f t="shared" si="20"/>
        <v>0</v>
      </c>
      <c r="BD80" s="40">
        <f t="shared" si="20"/>
        <v>0</v>
      </c>
      <c r="BE80" s="31">
        <f t="shared" si="20"/>
        <v>0</v>
      </c>
    </row>
    <row r="83" spans="2:3" x14ac:dyDescent="0.25">
      <c r="B83" s="41" t="s">
        <v>131</v>
      </c>
      <c r="C83" s="2">
        <f>SUM(K80,L80)</f>
        <v>1242.7100000000003</v>
      </c>
    </row>
  </sheetData>
  <autoFilter ref="A2:AW80" xr:uid="{00000000-0001-0000-0000-000000000000}"/>
  <phoneticPr fontId="4" type="noConversion"/>
  <conditionalFormatting sqref="I72:I119">
    <cfRule type="notContainsText" dxfId="0" priority="1" operator="notContains" text="#########">
      <formula>ISERROR(SEARCH("#########",I72))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9F471694366554EA47E0857EFF9B72E" ma:contentTypeVersion="21" ma:contentTypeDescription="Create a new document." ma:contentTypeScope="" ma:versionID="bd8d7d0ca5acb54121605e7b3d82d5e8">
  <xsd:schema xmlns:xsd="http://www.w3.org/2001/XMLSchema" xmlns:xs="http://www.w3.org/2001/XMLSchema" xmlns:p="http://schemas.microsoft.com/office/2006/metadata/properties" xmlns:ns1="http://schemas.microsoft.com/sharepoint/v3" xmlns:ns2="86e58739-8685-4d29-a2ec-7c9c68f6c483" xmlns:ns3="0443536a-32f8-43be-b347-138dc7c4b70d" targetNamespace="http://schemas.microsoft.com/office/2006/metadata/properties" ma:root="true" ma:fieldsID="e0c05de5974e044f5048071f8a5a3fa0" ns1:_="" ns2:_="" ns3:_="">
    <xsd:import namespace="http://schemas.microsoft.com/sharepoint/v3"/>
    <xsd:import namespace="86e58739-8685-4d29-a2ec-7c9c68f6c483"/>
    <xsd:import namespace="0443536a-32f8-43be-b347-138dc7c4b70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e58739-8685-4d29-a2ec-7c9c68f6c48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6bccc17c-46ff-49d2-8759-2bb659646c8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7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8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43536a-32f8-43be-b347-138dc7c4b70d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b914a0cd-eb9a-4db4-97f4-816251a3ff74}" ma:internalName="TaxCatchAll" ma:showField="CatchAllData" ma:web="0443536a-32f8-43be-b347-138dc7c4b70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86e58739-8685-4d29-a2ec-7c9c68f6c483">
      <Terms xmlns="http://schemas.microsoft.com/office/infopath/2007/PartnerControls"/>
    </lcf76f155ced4ddcb4097134ff3c332f>
    <TaxCatchAll xmlns="0443536a-32f8-43be-b347-138dc7c4b70d" xsi:nil="true"/>
  </documentManagement>
</p:properties>
</file>

<file path=customXml/itemProps1.xml><?xml version="1.0" encoding="utf-8"?>
<ds:datastoreItem xmlns:ds="http://schemas.openxmlformats.org/officeDocument/2006/customXml" ds:itemID="{F2865FEB-925F-488C-A362-769C368D6C5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29019AE-8671-4392-9BDB-29173A3EB40A}"/>
</file>

<file path=customXml/itemProps3.xml><?xml version="1.0" encoding="utf-8"?>
<ds:datastoreItem xmlns:ds="http://schemas.openxmlformats.org/officeDocument/2006/customXml" ds:itemID="{F2AB1E81-48C6-4E26-A2C8-A0C86BFA10DD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86e58739-8685-4d29-a2ec-7c9c68f6c483"/>
    <ds:schemaRef ds:uri="0443536a-32f8-43be-b347-138dc7c4b70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Kayla Boettcher</dc:creator>
  <cp:lastModifiedBy>Scott Henderson</cp:lastModifiedBy>
  <dcterms:created xsi:type="dcterms:W3CDTF">2025-08-13T20:32:56Z</dcterms:created>
  <dcterms:modified xsi:type="dcterms:W3CDTF">2025-11-19T17:45:43Z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0x01010099F471694366554EA47E0857EFF9B72E</vt:lpwstr>
  </property>
  <property fmtid="{D5CDD505-2E9C-101B-9397-08002B2CF9AE}" pid="3" name="MediaServiceImageTags">
    <vt:lpwstr/>
  </property>
</Properties>
</file>