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31/"/>
    </mc:Choice>
  </mc:AlternateContent>
  <xr:revisionPtr revIDLastSave="26" documentId="13_ncr:1_{D7C1958D-0E15-4A84-9BCF-AC10CCDDDB8A}" xr6:coauthVersionLast="47" xr6:coauthVersionMax="47" xr10:uidLastSave="{71C1B723-86AE-4A87-94FC-2ABA316CCD1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Sheet1!$A$2:$AX$87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" i="1" l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4" i="1"/>
  <c r="AV85" i="1"/>
  <c r="AX84" i="1"/>
  <c r="AX85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V86" i="1" l="1"/>
  <c r="L60" i="1" l="1"/>
  <c r="L63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1" i="1"/>
  <c r="L62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9" i="1"/>
  <c r="L81" i="1"/>
  <c r="L82" i="1"/>
  <c r="K60" i="1"/>
  <c r="K6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9" i="1"/>
  <c r="K81" i="1"/>
  <c r="K82" i="1"/>
  <c r="AU60" i="1"/>
  <c r="AU63" i="1"/>
  <c r="AU3" i="1"/>
  <c r="AU86" i="1" s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1" i="1"/>
  <c r="AU62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BF86" i="1"/>
  <c r="BE86" i="1"/>
  <c r="BD86" i="1"/>
  <c r="BC86" i="1"/>
  <c r="BB86" i="1"/>
  <c r="BA86" i="1"/>
  <c r="AZ86" i="1"/>
  <c r="AY86" i="1"/>
  <c r="W86" i="1"/>
  <c r="V86" i="1"/>
  <c r="AT86" i="1"/>
  <c r="AS86" i="1"/>
  <c r="AQ86" i="1"/>
  <c r="AO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U86" i="1"/>
  <c r="T86" i="1"/>
  <c r="S86" i="1"/>
  <c r="R86" i="1"/>
  <c r="Q86" i="1"/>
  <c r="P86" i="1"/>
  <c r="O86" i="1"/>
  <c r="N86" i="1"/>
  <c r="M86" i="1"/>
  <c r="AR82" i="1"/>
  <c r="AP82" i="1"/>
  <c r="AN82" i="1"/>
  <c r="AR81" i="1"/>
  <c r="AP81" i="1"/>
  <c r="AN81" i="1"/>
  <c r="AR79" i="1"/>
  <c r="AP79" i="1"/>
  <c r="AN79" i="1"/>
  <c r="AR77" i="1"/>
  <c r="AP77" i="1"/>
  <c r="AN77" i="1"/>
  <c r="AR76" i="1"/>
  <c r="AP76" i="1"/>
  <c r="AN76" i="1"/>
  <c r="AR75" i="1"/>
  <c r="AP75" i="1"/>
  <c r="AN75" i="1"/>
  <c r="AR74" i="1"/>
  <c r="AP74" i="1"/>
  <c r="AN74" i="1"/>
  <c r="AR73" i="1"/>
  <c r="AP73" i="1"/>
  <c r="AN73" i="1"/>
  <c r="AR72" i="1"/>
  <c r="AP72" i="1"/>
  <c r="AN72" i="1"/>
  <c r="AR71" i="1"/>
  <c r="AP71" i="1"/>
  <c r="AN71" i="1"/>
  <c r="AR70" i="1"/>
  <c r="AP70" i="1"/>
  <c r="AN70" i="1"/>
  <c r="AR69" i="1"/>
  <c r="AP69" i="1"/>
  <c r="AN69" i="1"/>
  <c r="AR68" i="1"/>
  <c r="AP68" i="1"/>
  <c r="AN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N41" i="1"/>
  <c r="AR40" i="1"/>
  <c r="AN40" i="1"/>
  <c r="AR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N34" i="1"/>
  <c r="AR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R3" i="1"/>
  <c r="AP3" i="1"/>
  <c r="AN3" i="1"/>
  <c r="L86" i="1" l="1"/>
  <c r="AR86" i="1"/>
  <c r="K86" i="1"/>
  <c r="C89" i="1" s="1"/>
  <c r="AN86" i="1"/>
  <c r="AP86" i="1"/>
  <c r="AX31" i="1"/>
  <c r="AX42" i="1" l="1"/>
  <c r="AX75" i="1"/>
  <c r="AX41" i="1"/>
  <c r="AX35" i="1"/>
  <c r="AX45" i="1"/>
  <c r="AX53" i="1"/>
  <c r="AX23" i="1"/>
  <c r="AX65" i="1"/>
  <c r="AX62" i="1"/>
  <c r="AX71" i="1"/>
  <c r="AX39" i="1"/>
  <c r="AX79" i="1"/>
  <c r="AX54" i="1"/>
  <c r="AX4" i="1"/>
  <c r="AX9" i="1"/>
  <c r="AX69" i="1"/>
  <c r="AX73" i="1"/>
  <c r="AX7" i="1"/>
  <c r="AX70" i="1"/>
  <c r="AX20" i="1"/>
  <c r="AX51" i="1"/>
  <c r="AX10" i="1"/>
  <c r="AX36" i="1"/>
  <c r="AX56" i="1"/>
  <c r="AX27" i="1"/>
  <c r="AX43" i="1"/>
  <c r="AX13" i="1"/>
  <c r="AX30" i="1"/>
  <c r="AX66" i="1"/>
  <c r="AX60" i="1"/>
  <c r="AX26" i="1"/>
  <c r="AX6" i="1"/>
  <c r="AX29" i="1"/>
  <c r="AX8" i="1"/>
  <c r="AX11" i="1"/>
  <c r="AX55" i="1"/>
  <c r="AX5" i="1"/>
  <c r="AX16" i="1"/>
  <c r="AX37" i="1"/>
  <c r="AX76" i="1"/>
  <c r="AX72" i="1"/>
  <c r="AX59" i="1"/>
  <c r="AX57" i="1"/>
  <c r="AX52" i="1"/>
  <c r="AX28" i="1"/>
  <c r="AX38" i="1"/>
  <c r="AX58" i="1"/>
  <c r="AX19" i="1"/>
  <c r="AX22" i="1"/>
  <c r="AX77" i="1"/>
  <c r="AX21" i="1"/>
  <c r="AX25" i="1"/>
  <c r="AX33" i="1"/>
  <c r="AX49" i="1"/>
  <c r="AX63" i="1"/>
  <c r="AX80" i="1"/>
  <c r="AX68" i="1"/>
  <c r="AX46" i="1"/>
  <c r="AX48" i="1"/>
  <c r="AX24" i="1"/>
  <c r="AX81" i="1"/>
  <c r="AX15" i="1"/>
  <c r="AX82" i="1"/>
  <c r="AX50" i="1"/>
  <c r="AX78" i="1"/>
  <c r="AX40" i="1"/>
  <c r="AX47" i="1"/>
  <c r="AX67" i="1"/>
  <c r="AX61" i="1"/>
  <c r="AX34" i="1"/>
  <c r="AX44" i="1"/>
  <c r="AX74" i="1"/>
  <c r="AX64" i="1"/>
  <c r="AX12" i="1"/>
  <c r="AX32" i="1"/>
  <c r="AX14" i="1"/>
  <c r="AX17" i="1"/>
  <c r="AX18" i="1"/>
  <c r="AW86" i="1" l="1"/>
  <c r="AX3" i="1"/>
  <c r="AX86" i="1" s="1"/>
</calcChain>
</file>

<file path=xl/sharedStrings.xml><?xml version="1.0" encoding="utf-8"?>
<sst xmlns="http://schemas.openxmlformats.org/spreadsheetml/2006/main" count="674" uniqueCount="144">
  <si>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</si>
  <si>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</si>
  <si>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</si>
  <si>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</si>
  <si>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</si>
  <si>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</si>
  <si>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</si>
  <si>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</si>
  <si>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</si>
  <si>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</si>
  <si>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</si>
  <si>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</si>
  <si>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</si>
  <si>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</si>
  <si>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</si>
  <si>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</si>
  <si>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</si>
  <si>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</si>
  <si>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</si>
  <si>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</si>
  <si>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</si>
  <si>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</si>
  <si>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</si>
  <si>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</si>
  <si>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</si>
  <si>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</si>
  <si>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</si>
  <si>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</si>
  <si>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</si>
  <si>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</si>
  <si>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</si>
  <si>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</si>
  <si>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</si>
  <si>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</si>
  <si>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</si>
  <si>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</si>
  <si>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</si>
  <si>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</si>
  <si>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</si>
  <si>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</si>
  <si>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</si>
  <si>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</si>
  <si>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</si>
  <si>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</si>
  <si>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</si>
  <si>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</si>
  <si>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</si>
  <si>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</si>
  <si>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</si>
  <si>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</si>
  <si>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</si>
  <si>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</si>
  <si>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</si>
  <si>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</si>
  <si>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</si>
  <si>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</si>
  <si>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</si>
  <si>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</si>
  <si>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22-013-1095</t>
  </si>
  <si>
    <t>JUSTIN AND JAMIE OSOWSKI</t>
  </si>
  <si>
    <t>716 7TH ST SE</t>
  </si>
  <si>
    <t>HALLOCK MN 56728-4120</t>
  </si>
  <si>
    <t>SWNE</t>
  </si>
  <si>
    <t>13</t>
  </si>
  <si>
    <t>160</t>
  </si>
  <si>
    <t>049</t>
  </si>
  <si>
    <t>22-013-1120</t>
  </si>
  <si>
    <t>SWNW</t>
  </si>
  <si>
    <t>SENW</t>
  </si>
  <si>
    <t>22-013-1140</t>
  </si>
  <si>
    <t>WENNERSTEN TRUST U/A</t>
  </si>
  <si>
    <t>PO BOX 111</t>
  </si>
  <si>
    <t>LARIMORE ND 58251-0000</t>
  </si>
  <si>
    <t>SWSW</t>
  </si>
  <si>
    <t>NWSW</t>
  </si>
  <si>
    <t>NESW</t>
  </si>
  <si>
    <t>SESW</t>
  </si>
  <si>
    <t>22-013-1170</t>
  </si>
  <si>
    <t>SWSE</t>
  </si>
  <si>
    <t>NWSE</t>
  </si>
  <si>
    <t>22-014-1280</t>
  </si>
  <si>
    <t>ALAN D CARLSON</t>
  </si>
  <si>
    <t>1782 280TH AVE</t>
  </si>
  <si>
    <t>KENNEDY MN 56733-0000</t>
  </si>
  <si>
    <t>NWNW</t>
  </si>
  <si>
    <t>14</t>
  </si>
  <si>
    <t>NENE</t>
  </si>
  <si>
    <t>15</t>
  </si>
  <si>
    <t>SESE</t>
  </si>
  <si>
    <t>NESE</t>
  </si>
  <si>
    <t>SENE</t>
  </si>
  <si>
    <t>22-014-1300</t>
  </si>
  <si>
    <t>THE MARK LUNDBERG IRREVOCABLE TRUST</t>
  </si>
  <si>
    <t>1755 220TH AVE</t>
  </si>
  <si>
    <t>KENNEDY MN 56733-9573</t>
  </si>
  <si>
    <t>22-014-1320</t>
  </si>
  <si>
    <t>22-014-1340</t>
  </si>
  <si>
    <t>22-015-1360</t>
  </si>
  <si>
    <t>JAMES J MUMEY FAMILY TRUST</t>
  </si>
  <si>
    <t>7185 CEDARWOOD CIR</t>
  </si>
  <si>
    <t>BOULDER CO 80301-0000</t>
  </si>
  <si>
    <t>NWNE</t>
  </si>
  <si>
    <t>NENW</t>
  </si>
  <si>
    <t>22-015-1380</t>
  </si>
  <si>
    <t>KRISTI K RYNNING KEGEL</t>
  </si>
  <si>
    <t>3040 41ST AVE CT S</t>
  </si>
  <si>
    <t>MOORHEAD MN 56560-0000</t>
  </si>
  <si>
    <t>22-015-1400</t>
  </si>
  <si>
    <t>MATTHEW C DAHL ETAL</t>
  </si>
  <si>
    <t>605 9TH ST NE</t>
  </si>
  <si>
    <t>LITTLE FALLS MN 56345-0000</t>
  </si>
  <si>
    <t>22-015-1410</t>
  </si>
  <si>
    <t>22-015-1420</t>
  </si>
  <si>
    <t>JAMES &amp; JANEL DAHL</t>
  </si>
  <si>
    <t>PO BOX 158</t>
  </si>
  <si>
    <t>22-015-1440</t>
  </si>
  <si>
    <t>22-016-1460</t>
  </si>
  <si>
    <t>PAUL ROGER &amp; MARY K BERNSTROM</t>
  </si>
  <si>
    <t>PO BOX 813</t>
  </si>
  <si>
    <t>HALLOCK MN 56728-0000</t>
  </si>
  <si>
    <t>16</t>
  </si>
  <si>
    <t>22-016-1480</t>
  </si>
  <si>
    <t>22-016-1500</t>
  </si>
  <si>
    <t>TIMOTHY L HUTCHISON</t>
  </si>
  <si>
    <t>2835 14TH ST NW</t>
  </si>
  <si>
    <t>NEW BRIGHTON MN 55112-6343</t>
  </si>
  <si>
    <t>22-016-1530</t>
  </si>
  <si>
    <t>DONNA KOTCHMAN</t>
  </si>
  <si>
    <t>PO BOX 132</t>
  </si>
  <si>
    <t>PEMBINA ND 58271-0000</t>
  </si>
  <si>
    <t>CSAH 13</t>
  </si>
  <si>
    <t>T-56</t>
  </si>
  <si>
    <t>240TH AVE</t>
  </si>
  <si>
    <t>TOTAL WATERSHED ACRES:</t>
  </si>
  <si>
    <t>KITTSON CO ROADS</t>
  </si>
  <si>
    <t>SKANE TWP ROADS</t>
  </si>
  <si>
    <t>KITTSON HWY DEPT. 401 2ND STREET SW</t>
  </si>
  <si>
    <t>HALLOCK MN 56728</t>
  </si>
  <si>
    <t>MARK LUNDBERG 1755 220TH AVE</t>
  </si>
  <si>
    <t>KENNEDY MN 56733</t>
  </si>
  <si>
    <t>OUTLET BENEFITS</t>
  </si>
  <si>
    <t>CD 01</t>
  </si>
  <si>
    <t>SD 01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</si>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</sst>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9"/>
  <sheetViews>
    <sheetView tabSelected="1" workbookViewId="0">
      <pane xSplit="1" ySplit="2" topLeftCell="AD68" activePane="bottomRight" state="frozen"/>
      <selection pane="topRight" activeCell="B1" sqref="B1"/>
      <selection pane="bottomLeft" activeCell="A3" sqref="A3"/>
      <selection pane="bottomRight" activeCell="AU91" sqref="AU91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3.7109375" style="12" customWidth="1"/>
    <col min="23" max="23" width="13.7109375" style="5" customWidth="1"/>
    <col min="24" max="24" width="17.7109375" style="2" hidden="1" customWidth="1"/>
    <col min="25" max="25" width="17.7109375" style="5" hidden="1" customWidth="1"/>
    <col min="26" max="26" width="17.7109375" style="2" hidden="1" customWidth="1"/>
    <col min="27" max="27" width="17.7109375" style="5" hidden="1" customWidth="1"/>
    <col min="28" max="28" width="17.7109375" style="9" hidden="1" customWidth="1"/>
    <col min="29" max="29" width="17.7109375" style="5" hidden="1" customWidth="1"/>
    <col min="30" max="30" width="17.7109375" style="10" customWidth="1"/>
    <col min="31" max="31" width="17.7109375" style="5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hidden="1" customWidth="1"/>
    <col min="40" max="40" width="17.7109375" style="5" hidden="1" customWidth="1"/>
    <col min="41" max="41" width="17.7109375" style="3" customWidth="1"/>
    <col min="42" max="42" width="17.7109375" style="5" customWidth="1"/>
    <col min="43" max="43" width="17.7109375" style="2" customWidth="1"/>
    <col min="44" max="44" width="17.7109375" style="5" customWidth="1"/>
    <col min="45" max="46" width="17.7109375" style="2" customWidth="1"/>
    <col min="47" max="48" width="17.7109375" style="5" customWidth="1"/>
    <col min="49" max="49" width="17.7109375" style="11" customWidth="1"/>
    <col min="50" max="50" width="17.7109375" style="5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N1" s="5">
        <v>0</v>
      </c>
      <c r="AP1" s="5">
        <v>2622</v>
      </c>
      <c r="AR1" s="5">
        <v>1</v>
      </c>
      <c r="AX1" s="5" t="s">
        <v>0</v>
      </c>
    </row>
    <row r="2" spans="1:58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24" t="s">
        <v>48</v>
      </c>
      <c r="W2" s="16" t="s">
        <v>49</v>
      </c>
      <c r="X2" s="16" t="s">
        <v>22</v>
      </c>
      <c r="Y2" s="16" t="s">
        <v>23</v>
      </c>
      <c r="Z2" s="16" t="s">
        <v>24</v>
      </c>
      <c r="AA2" s="16" t="s">
        <v>25</v>
      </c>
      <c r="AB2" s="22" t="s">
        <v>26</v>
      </c>
      <c r="AC2" s="16" t="s">
        <v>27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143</v>
      </c>
      <c r="AW2" s="16" t="s">
        <v>46</v>
      </c>
      <c r="AX2" s="16" t="s">
        <v>47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53.74</v>
      </c>
      <c r="J3" s="2">
        <v>29.15</v>
      </c>
      <c r="K3" s="2">
        <f t="shared" ref="K3:K34" si="0">SUM(N3,P3,R3,T3,X3,Z3,AB3,AD3,AG3,AI3,AK3,V3,AY3,BA3,BC3,BE3)</f>
        <v>0.36</v>
      </c>
      <c r="L3" s="2">
        <f t="shared" ref="L3:L34" si="1">SUM(M3,AF3,AM3,AO3,AQ3,AS3,AT3)</f>
        <v>0</v>
      </c>
      <c r="T3" s="8">
        <v>0.18</v>
      </c>
      <c r="U3" s="5">
        <v>9.18</v>
      </c>
      <c r="V3" s="12">
        <v>0.18</v>
      </c>
      <c r="W3" s="5">
        <v>8.2619999999999987</v>
      </c>
      <c r="AN3" s="5" t="str">
        <f t="shared" ref="AN3:AN34" si="2">IF(AM3&gt;0,AM3*$AN$1,"")</f>
        <v/>
      </c>
      <c r="AP3" s="5" t="str">
        <f t="shared" ref="AP3:AP32" si="3">IF(AO3&gt;0,AO3*$AP$1,"")</f>
        <v/>
      </c>
      <c r="AR3" s="5" t="str">
        <f t="shared" ref="AR3:AR34" si="4">IF(AQ3&gt;0,AQ3*$AR$1,"")</f>
        <v/>
      </c>
      <c r="AU3" s="5">
        <f>SUM(O3,Q3,S3,U3,Y3,AA3,AC3,AE3,AH3,AJ3,AL3,W3,AZ3,BB3,BD3,BF3)</f>
        <v>17.442</v>
      </c>
      <c r="AV3" s="5">
        <f t="shared" ref="AV3:AV66" si="5">$AU$86*(AW3/100)</f>
        <v>1.1686140000000005</v>
      </c>
      <c r="AW3" s="11">
        <f t="shared" ref="AW3:AW66" si="6">(AU3/$AU$86)*(100-93.3)</f>
        <v>8.6037453429864321E-4</v>
      </c>
      <c r="AX3" s="5">
        <f>(AW3/100)*$AX$1</f>
        <v>0.86037453429864319</v>
      </c>
    </row>
    <row r="4" spans="1:58" x14ac:dyDescent="0.25">
      <c r="A4" s="1" t="s">
        <v>66</v>
      </c>
      <c r="B4" s="1" t="s">
        <v>59</v>
      </c>
      <c r="C4" s="1" t="s">
        <v>60</v>
      </c>
      <c r="D4" s="1" t="s">
        <v>61</v>
      </c>
      <c r="E4" s="1" t="s">
        <v>67</v>
      </c>
      <c r="F4" s="1" t="s">
        <v>63</v>
      </c>
      <c r="G4" s="1" t="s">
        <v>64</v>
      </c>
      <c r="H4" s="1" t="s">
        <v>65</v>
      </c>
      <c r="I4" s="2">
        <v>78.900000000000006</v>
      </c>
      <c r="J4" s="2">
        <v>38.24</v>
      </c>
      <c r="K4" s="2">
        <f t="shared" si="0"/>
        <v>1.28</v>
      </c>
      <c r="L4" s="2">
        <f t="shared" si="1"/>
        <v>0</v>
      </c>
      <c r="T4" s="8">
        <v>1.28</v>
      </c>
      <c r="U4" s="5">
        <v>65.28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7">SUM(O4,Q4,S4,U4,Y4,AA4,AC4,AE4,AH4,AJ4,AL4,W4,AZ4,BB4,BD4,BF4)</f>
        <v>65.28</v>
      </c>
      <c r="AV4" s="5">
        <f t="shared" si="5"/>
        <v>4.3737600000000025</v>
      </c>
      <c r="AW4" s="11">
        <f t="shared" si="6"/>
        <v>3.2201152160884895E-3</v>
      </c>
      <c r="AX4" s="5">
        <f t="shared" ref="AX4:AX67" si="8">(AW4/100)*$AX$1</f>
        <v>3.2201152160884896</v>
      </c>
    </row>
    <row r="5" spans="1:58" x14ac:dyDescent="0.25">
      <c r="A5" s="1" t="s">
        <v>66</v>
      </c>
      <c r="B5" s="1" t="s">
        <v>59</v>
      </c>
      <c r="C5" s="1" t="s">
        <v>60</v>
      </c>
      <c r="D5" s="1" t="s">
        <v>61</v>
      </c>
      <c r="E5" s="1" t="s">
        <v>68</v>
      </c>
      <c r="F5" s="1" t="s">
        <v>63</v>
      </c>
      <c r="G5" s="1" t="s">
        <v>64</v>
      </c>
      <c r="H5" s="1" t="s">
        <v>65</v>
      </c>
      <c r="I5" s="2">
        <v>78.900000000000006</v>
      </c>
      <c r="J5" s="2">
        <v>40.03</v>
      </c>
      <c r="K5" s="2">
        <f t="shared" si="0"/>
        <v>1.32</v>
      </c>
      <c r="L5" s="2">
        <f t="shared" si="1"/>
        <v>0</v>
      </c>
      <c r="T5" s="8">
        <v>1.22</v>
      </c>
      <c r="U5" s="5">
        <v>62.22</v>
      </c>
      <c r="V5" s="12">
        <v>0.1</v>
      </c>
      <c r="W5" s="5">
        <v>4.59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7"/>
        <v>66.81</v>
      </c>
      <c r="AV5" s="5">
        <f t="shared" si="5"/>
        <v>4.4762700000000022</v>
      </c>
      <c r="AW5" s="11">
        <f t="shared" si="6"/>
        <v>3.2955866664655638E-3</v>
      </c>
      <c r="AX5" s="5">
        <f t="shared" si="8"/>
        <v>3.2955866664655633</v>
      </c>
    </row>
    <row r="6" spans="1:58" x14ac:dyDescent="0.25">
      <c r="A6" s="1" t="s">
        <v>69</v>
      </c>
      <c r="B6" s="1" t="s">
        <v>70</v>
      </c>
      <c r="C6" s="1" t="s">
        <v>71</v>
      </c>
      <c r="D6" s="1" t="s">
        <v>72</v>
      </c>
      <c r="E6" s="1" t="s">
        <v>73</v>
      </c>
      <c r="F6" s="1" t="s">
        <v>63</v>
      </c>
      <c r="G6" s="1" t="s">
        <v>64</v>
      </c>
      <c r="H6" s="1" t="s">
        <v>65</v>
      </c>
      <c r="I6" s="2">
        <v>160</v>
      </c>
      <c r="J6" s="2">
        <v>38.71</v>
      </c>
      <c r="K6" s="2">
        <f t="shared" si="0"/>
        <v>38.71</v>
      </c>
      <c r="L6" s="2">
        <f t="shared" si="1"/>
        <v>0</v>
      </c>
      <c r="T6" s="8">
        <v>38.71</v>
      </c>
      <c r="U6" s="5">
        <v>1974.21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7"/>
        <v>1974.21</v>
      </c>
      <c r="AV6" s="5">
        <f t="shared" si="5"/>
        <v>132.27207000000004</v>
      </c>
      <c r="AW6" s="11">
        <f t="shared" si="6"/>
        <v>9.7383328136551109E-2</v>
      </c>
      <c r="AX6" s="5">
        <f t="shared" si="8"/>
        <v>97.383328136551114</v>
      </c>
    </row>
    <row r="7" spans="1:58" x14ac:dyDescent="0.25">
      <c r="A7" s="1" t="s">
        <v>69</v>
      </c>
      <c r="B7" s="1" t="s">
        <v>70</v>
      </c>
      <c r="C7" s="1" t="s">
        <v>71</v>
      </c>
      <c r="D7" s="1" t="s">
        <v>72</v>
      </c>
      <c r="E7" s="1" t="s">
        <v>74</v>
      </c>
      <c r="F7" s="1" t="s">
        <v>63</v>
      </c>
      <c r="G7" s="1" t="s">
        <v>64</v>
      </c>
      <c r="H7" s="1" t="s">
        <v>65</v>
      </c>
      <c r="I7" s="2">
        <v>160</v>
      </c>
      <c r="J7" s="2">
        <v>37.700000000000003</v>
      </c>
      <c r="K7" s="2">
        <f t="shared" si="0"/>
        <v>37.68</v>
      </c>
      <c r="L7" s="2">
        <f t="shared" si="1"/>
        <v>0</v>
      </c>
      <c r="T7" s="8">
        <v>37.68</v>
      </c>
      <c r="U7" s="5">
        <v>1921.68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7"/>
        <v>1921.68</v>
      </c>
      <c r="AV7" s="5">
        <f t="shared" si="5"/>
        <v>128.75256000000005</v>
      </c>
      <c r="AW7" s="11">
        <f t="shared" si="6"/>
        <v>9.4792141673604904E-2</v>
      </c>
      <c r="AX7" s="5">
        <f t="shared" si="8"/>
        <v>94.792141673604903</v>
      </c>
    </row>
    <row r="8" spans="1:58" x14ac:dyDescent="0.25">
      <c r="A8" s="1" t="s">
        <v>69</v>
      </c>
      <c r="B8" s="1" t="s">
        <v>70</v>
      </c>
      <c r="C8" s="1" t="s">
        <v>71</v>
      </c>
      <c r="D8" s="1" t="s">
        <v>72</v>
      </c>
      <c r="E8" s="1" t="s">
        <v>67</v>
      </c>
      <c r="F8" s="1" t="s">
        <v>63</v>
      </c>
      <c r="G8" s="1" t="s">
        <v>64</v>
      </c>
      <c r="H8" s="1" t="s">
        <v>65</v>
      </c>
      <c r="I8" s="2">
        <v>160</v>
      </c>
      <c r="J8" s="2">
        <v>0.09</v>
      </c>
      <c r="K8" s="2">
        <f t="shared" si="0"/>
        <v>0.08</v>
      </c>
      <c r="L8" s="2">
        <f t="shared" si="1"/>
        <v>0</v>
      </c>
      <c r="T8" s="8">
        <v>0.08</v>
      </c>
      <c r="U8" s="5">
        <v>4.08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7"/>
        <v>4.08</v>
      </c>
      <c r="AV8" s="5">
        <f t="shared" si="5"/>
        <v>0.27336000000000016</v>
      </c>
      <c r="AW8" s="11">
        <f t="shared" si="6"/>
        <v>2.0125720100553059E-4</v>
      </c>
      <c r="AX8" s="5">
        <f t="shared" si="8"/>
        <v>0.2012572010055306</v>
      </c>
    </row>
    <row r="9" spans="1:58" x14ac:dyDescent="0.25">
      <c r="A9" s="1" t="s">
        <v>69</v>
      </c>
      <c r="B9" s="1" t="s">
        <v>70</v>
      </c>
      <c r="C9" s="1" t="s">
        <v>71</v>
      </c>
      <c r="D9" s="1" t="s">
        <v>72</v>
      </c>
      <c r="E9" s="1" t="s">
        <v>68</v>
      </c>
      <c r="F9" s="1" t="s">
        <v>63</v>
      </c>
      <c r="G9" s="1" t="s">
        <v>64</v>
      </c>
      <c r="H9" s="1" t="s">
        <v>65</v>
      </c>
      <c r="I9" s="2">
        <v>160</v>
      </c>
      <c r="J9" s="2">
        <v>0.09</v>
      </c>
      <c r="K9" s="2">
        <f t="shared" si="0"/>
        <v>0.09</v>
      </c>
      <c r="L9" s="2">
        <f t="shared" si="1"/>
        <v>0</v>
      </c>
      <c r="T9" s="8">
        <v>0.08</v>
      </c>
      <c r="U9" s="5">
        <v>4.08</v>
      </c>
      <c r="V9" s="12">
        <v>0.01</v>
      </c>
      <c r="W9" s="5">
        <v>0.45900000000000002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7"/>
        <v>4.5389999999999997</v>
      </c>
      <c r="AV9" s="5">
        <f t="shared" si="5"/>
        <v>0.30411300000000013</v>
      </c>
      <c r="AW9" s="11">
        <f t="shared" si="6"/>
        <v>2.2389863611865275E-4</v>
      </c>
      <c r="AX9" s="5">
        <f t="shared" si="8"/>
        <v>0.22389863611865277</v>
      </c>
    </row>
    <row r="10" spans="1:58" x14ac:dyDescent="0.25">
      <c r="A10" s="1" t="s">
        <v>69</v>
      </c>
      <c r="B10" s="1" t="s">
        <v>70</v>
      </c>
      <c r="C10" s="1" t="s">
        <v>71</v>
      </c>
      <c r="D10" s="1" t="s">
        <v>72</v>
      </c>
      <c r="E10" s="1" t="s">
        <v>75</v>
      </c>
      <c r="F10" s="1" t="s">
        <v>63</v>
      </c>
      <c r="G10" s="1" t="s">
        <v>64</v>
      </c>
      <c r="H10" s="1" t="s">
        <v>65</v>
      </c>
      <c r="I10" s="2">
        <v>160</v>
      </c>
      <c r="J10" s="2">
        <v>39.15</v>
      </c>
      <c r="K10" s="2">
        <f t="shared" si="0"/>
        <v>39.15</v>
      </c>
      <c r="L10" s="2">
        <f t="shared" si="1"/>
        <v>0</v>
      </c>
      <c r="T10" s="8">
        <v>38.33</v>
      </c>
      <c r="U10" s="5">
        <v>1954.83</v>
      </c>
      <c r="V10" s="12">
        <v>0.82</v>
      </c>
      <c r="W10" s="5">
        <v>37.637999999999998</v>
      </c>
      <c r="AN10" s="5" t="str">
        <f t="shared" si="2"/>
        <v/>
      </c>
      <c r="AP10" s="5" t="str">
        <f t="shared" si="3"/>
        <v/>
      </c>
      <c r="AR10" s="5" t="str">
        <f t="shared" si="4"/>
        <v/>
      </c>
      <c r="AU10" s="5">
        <f t="shared" si="7"/>
        <v>1992.4679999999998</v>
      </c>
      <c r="AV10" s="5">
        <f t="shared" si="5"/>
        <v>133.49535600000004</v>
      </c>
      <c r="AW10" s="11">
        <f t="shared" si="6"/>
        <v>9.8283954111050856E-2</v>
      </c>
      <c r="AX10" s="5">
        <f t="shared" si="8"/>
        <v>98.283954111050846</v>
      </c>
    </row>
    <row r="11" spans="1:58" x14ac:dyDescent="0.25">
      <c r="A11" s="1" t="s">
        <v>69</v>
      </c>
      <c r="B11" s="1" t="s">
        <v>70</v>
      </c>
      <c r="C11" s="1" t="s">
        <v>71</v>
      </c>
      <c r="D11" s="1" t="s">
        <v>72</v>
      </c>
      <c r="E11" s="1" t="s">
        <v>76</v>
      </c>
      <c r="F11" s="1" t="s">
        <v>63</v>
      </c>
      <c r="G11" s="1" t="s">
        <v>64</v>
      </c>
      <c r="H11" s="1" t="s">
        <v>65</v>
      </c>
      <c r="I11" s="2">
        <v>160</v>
      </c>
      <c r="J11" s="2">
        <v>40.56</v>
      </c>
      <c r="K11" s="2">
        <f t="shared" si="0"/>
        <v>40</v>
      </c>
      <c r="L11" s="2">
        <f t="shared" si="1"/>
        <v>0</v>
      </c>
      <c r="T11" s="8">
        <v>35.869999999999997</v>
      </c>
      <c r="U11" s="5">
        <v>1829.37</v>
      </c>
      <c r="V11" s="12">
        <v>4.13</v>
      </c>
      <c r="W11" s="5">
        <v>189.56700000000001</v>
      </c>
      <c r="AN11" s="5" t="str">
        <f t="shared" si="2"/>
        <v/>
      </c>
      <c r="AP11" s="5" t="str">
        <f t="shared" si="3"/>
        <v/>
      </c>
      <c r="AR11" s="5" t="str">
        <f t="shared" si="4"/>
        <v/>
      </c>
      <c r="AU11" s="5">
        <f t="shared" si="7"/>
        <v>2018.9369999999999</v>
      </c>
      <c r="AV11" s="5">
        <f t="shared" si="5"/>
        <v>135.26877900000005</v>
      </c>
      <c r="AW11" s="11">
        <f t="shared" si="6"/>
        <v>9.958961020257423E-2</v>
      </c>
      <c r="AX11" s="5">
        <f t="shared" si="8"/>
        <v>99.589610202574221</v>
      </c>
    </row>
    <row r="12" spans="1:58" x14ac:dyDescent="0.25">
      <c r="A12" s="1" t="s">
        <v>77</v>
      </c>
      <c r="B12" s="1" t="s">
        <v>59</v>
      </c>
      <c r="C12" s="1" t="s">
        <v>60</v>
      </c>
      <c r="D12" s="1" t="s">
        <v>61</v>
      </c>
      <c r="E12" s="1" t="s">
        <v>75</v>
      </c>
      <c r="F12" s="1" t="s">
        <v>63</v>
      </c>
      <c r="G12" s="1" t="s">
        <v>64</v>
      </c>
      <c r="H12" s="1" t="s">
        <v>65</v>
      </c>
      <c r="I12" s="2">
        <v>69.02</v>
      </c>
      <c r="J12" s="2">
        <v>7.0000000000000007E-2</v>
      </c>
      <c r="K12" s="2">
        <f t="shared" si="0"/>
        <v>7.0000000000000007E-2</v>
      </c>
      <c r="L12" s="2">
        <f t="shared" si="1"/>
        <v>0</v>
      </c>
      <c r="T12" s="8">
        <v>7.0000000000000007E-2</v>
      </c>
      <c r="U12" s="5">
        <v>3.57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7"/>
        <v>3.57</v>
      </c>
      <c r="AV12" s="5">
        <f t="shared" si="5"/>
        <v>0.23919000000000007</v>
      </c>
      <c r="AW12" s="11">
        <f t="shared" si="6"/>
        <v>1.7610005087983924E-4</v>
      </c>
      <c r="AX12" s="5">
        <f t="shared" si="8"/>
        <v>0.17610005087983924</v>
      </c>
    </row>
    <row r="13" spans="1:58" x14ac:dyDescent="0.25">
      <c r="A13" s="1" t="s">
        <v>77</v>
      </c>
      <c r="B13" s="1" t="s">
        <v>59</v>
      </c>
      <c r="C13" s="1" t="s">
        <v>60</v>
      </c>
      <c r="D13" s="1" t="s">
        <v>61</v>
      </c>
      <c r="E13" s="1" t="s">
        <v>76</v>
      </c>
      <c r="F13" s="1" t="s">
        <v>63</v>
      </c>
      <c r="G13" s="1" t="s">
        <v>64</v>
      </c>
      <c r="H13" s="1" t="s">
        <v>65</v>
      </c>
      <c r="I13" s="2">
        <v>69.02</v>
      </c>
      <c r="J13" s="2">
        <v>7.0000000000000007E-2</v>
      </c>
      <c r="K13" s="2">
        <f t="shared" si="0"/>
        <v>7.0000000000000007E-2</v>
      </c>
      <c r="L13" s="2">
        <f t="shared" si="1"/>
        <v>0</v>
      </c>
      <c r="T13" s="8">
        <v>7.0000000000000007E-2</v>
      </c>
      <c r="U13" s="5">
        <v>3.57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7"/>
        <v>3.57</v>
      </c>
      <c r="AV13" s="5">
        <f t="shared" si="5"/>
        <v>0.23919000000000007</v>
      </c>
      <c r="AW13" s="11">
        <f t="shared" si="6"/>
        <v>1.7610005087983924E-4</v>
      </c>
      <c r="AX13" s="5">
        <f t="shared" si="8"/>
        <v>0.17610005087983924</v>
      </c>
    </row>
    <row r="14" spans="1:58" x14ac:dyDescent="0.25">
      <c r="A14" s="1" t="s">
        <v>77</v>
      </c>
      <c r="B14" s="1" t="s">
        <v>59</v>
      </c>
      <c r="C14" s="1" t="s">
        <v>60</v>
      </c>
      <c r="D14" s="1" t="s">
        <v>61</v>
      </c>
      <c r="E14" s="1" t="s">
        <v>78</v>
      </c>
      <c r="F14" s="1" t="s">
        <v>63</v>
      </c>
      <c r="G14" s="1" t="s">
        <v>64</v>
      </c>
      <c r="H14" s="1" t="s">
        <v>65</v>
      </c>
      <c r="I14" s="2">
        <v>69.02</v>
      </c>
      <c r="J14" s="2">
        <v>35</v>
      </c>
      <c r="K14" s="2">
        <f t="shared" si="0"/>
        <v>5.24</v>
      </c>
      <c r="L14" s="2">
        <f t="shared" si="1"/>
        <v>0</v>
      </c>
      <c r="T14" s="8">
        <v>5.24</v>
      </c>
      <c r="U14" s="5">
        <v>267.24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7"/>
        <v>267.24</v>
      </c>
      <c r="AV14" s="5">
        <f t="shared" si="5"/>
        <v>17.905080000000009</v>
      </c>
      <c r="AW14" s="11">
        <f t="shared" si="6"/>
        <v>1.3182346665862255E-2</v>
      </c>
      <c r="AX14" s="5">
        <f t="shared" si="8"/>
        <v>13.182346665862253</v>
      </c>
    </row>
    <row r="15" spans="1:58" x14ac:dyDescent="0.25">
      <c r="A15" s="1" t="s">
        <v>77</v>
      </c>
      <c r="B15" s="1" t="s">
        <v>59</v>
      </c>
      <c r="C15" s="1" t="s">
        <v>60</v>
      </c>
      <c r="D15" s="1" t="s">
        <v>61</v>
      </c>
      <c r="E15" s="1" t="s">
        <v>79</v>
      </c>
      <c r="F15" s="1" t="s">
        <v>63</v>
      </c>
      <c r="G15" s="1" t="s">
        <v>64</v>
      </c>
      <c r="H15" s="1" t="s">
        <v>65</v>
      </c>
      <c r="I15" s="2">
        <v>69.02</v>
      </c>
      <c r="J15" s="2">
        <v>30</v>
      </c>
      <c r="K15" s="2">
        <f t="shared" si="0"/>
        <v>6.98</v>
      </c>
      <c r="L15" s="2">
        <f t="shared" si="1"/>
        <v>0</v>
      </c>
      <c r="T15" s="8">
        <v>6.15</v>
      </c>
      <c r="U15" s="5">
        <v>313.64999999999998</v>
      </c>
      <c r="V15" s="12">
        <v>0.83</v>
      </c>
      <c r="W15" s="5">
        <v>38.096999999999987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7"/>
        <v>351.74699999999996</v>
      </c>
      <c r="AV15" s="5">
        <f t="shared" si="5"/>
        <v>23.567049000000008</v>
      </c>
      <c r="AW15" s="11">
        <f t="shared" si="6"/>
        <v>1.7350886441689303E-2</v>
      </c>
      <c r="AX15" s="5">
        <f t="shared" si="8"/>
        <v>17.350886441689301</v>
      </c>
    </row>
    <row r="16" spans="1:58" x14ac:dyDescent="0.25">
      <c r="A16" s="1" t="s">
        <v>77</v>
      </c>
      <c r="B16" s="1" t="s">
        <v>59</v>
      </c>
      <c r="C16" s="1" t="s">
        <v>60</v>
      </c>
      <c r="D16" s="1" t="s">
        <v>61</v>
      </c>
      <c r="E16" s="1" t="s">
        <v>62</v>
      </c>
      <c r="F16" s="1" t="s">
        <v>63</v>
      </c>
      <c r="G16" s="1" t="s">
        <v>64</v>
      </c>
      <c r="H16" s="1" t="s">
        <v>65</v>
      </c>
      <c r="I16" s="2">
        <v>69.02</v>
      </c>
      <c r="J16" s="2">
        <v>7.0000000000000007E-2</v>
      </c>
      <c r="K16" s="2">
        <f t="shared" si="0"/>
        <v>0.02</v>
      </c>
      <c r="L16" s="2">
        <f t="shared" si="1"/>
        <v>0</v>
      </c>
      <c r="T16" s="8">
        <v>0.01</v>
      </c>
      <c r="U16" s="5">
        <v>0.51</v>
      </c>
      <c r="V16" s="12">
        <v>0.01</v>
      </c>
      <c r="W16" s="5">
        <v>0.45900000000000002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7"/>
        <v>0.96900000000000008</v>
      </c>
      <c r="AV16" s="5">
        <f t="shared" si="5"/>
        <v>6.4923000000000036E-2</v>
      </c>
      <c r="AW16" s="11">
        <f t="shared" si="6"/>
        <v>4.7798585238813518E-5</v>
      </c>
      <c r="AX16" s="5">
        <f t="shared" si="8"/>
        <v>4.7798585238813522E-2</v>
      </c>
    </row>
    <row r="17" spans="1:50" x14ac:dyDescent="0.25">
      <c r="A17" s="1" t="s">
        <v>80</v>
      </c>
      <c r="B17" s="1" t="s">
        <v>81</v>
      </c>
      <c r="C17" s="1" t="s">
        <v>82</v>
      </c>
      <c r="D17" s="1" t="s">
        <v>83</v>
      </c>
      <c r="E17" s="1" t="s">
        <v>84</v>
      </c>
      <c r="F17" s="1" t="s">
        <v>85</v>
      </c>
      <c r="G17" s="1" t="s">
        <v>64</v>
      </c>
      <c r="H17" s="1" t="s">
        <v>65</v>
      </c>
      <c r="I17" s="2">
        <v>158</v>
      </c>
      <c r="J17" s="2">
        <v>38.54</v>
      </c>
      <c r="K17" s="2">
        <f t="shared" si="0"/>
        <v>0.09</v>
      </c>
      <c r="L17" s="2">
        <f t="shared" si="1"/>
        <v>0</v>
      </c>
      <c r="T17" s="8">
        <v>0.09</v>
      </c>
      <c r="U17" s="5">
        <v>4.59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7"/>
        <v>4.59</v>
      </c>
      <c r="AV17" s="5">
        <f t="shared" si="5"/>
        <v>0.30753000000000014</v>
      </c>
      <c r="AW17" s="11">
        <f t="shared" si="6"/>
        <v>2.2641435113122189E-4</v>
      </c>
      <c r="AX17" s="5">
        <f t="shared" si="8"/>
        <v>0.22641435113122188</v>
      </c>
    </row>
    <row r="18" spans="1:50" x14ac:dyDescent="0.25">
      <c r="A18" s="1" t="s">
        <v>80</v>
      </c>
      <c r="B18" s="1" t="s">
        <v>81</v>
      </c>
      <c r="C18" s="1" t="s">
        <v>82</v>
      </c>
      <c r="D18" s="1" t="s">
        <v>83</v>
      </c>
      <c r="E18" s="1" t="s">
        <v>67</v>
      </c>
      <c r="F18" s="1" t="s">
        <v>85</v>
      </c>
      <c r="G18" s="1" t="s">
        <v>64</v>
      </c>
      <c r="H18" s="1" t="s">
        <v>65</v>
      </c>
      <c r="I18" s="2">
        <v>158</v>
      </c>
      <c r="J18" s="2">
        <v>38.99</v>
      </c>
      <c r="K18" s="2">
        <f t="shared" si="0"/>
        <v>3.8</v>
      </c>
      <c r="L18" s="2">
        <f t="shared" si="1"/>
        <v>0</v>
      </c>
      <c r="T18" s="8">
        <v>3.8</v>
      </c>
      <c r="U18" s="5">
        <v>193.8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7"/>
        <v>193.8</v>
      </c>
      <c r="AV18" s="5">
        <f t="shared" si="5"/>
        <v>12.984600000000006</v>
      </c>
      <c r="AW18" s="11">
        <f t="shared" si="6"/>
        <v>9.5597170477627023E-3</v>
      </c>
      <c r="AX18" s="5">
        <f t="shared" si="8"/>
        <v>9.5597170477627031</v>
      </c>
    </row>
    <row r="19" spans="1:50" x14ac:dyDescent="0.25">
      <c r="A19" s="1" t="s">
        <v>80</v>
      </c>
      <c r="B19" s="1" t="s">
        <v>81</v>
      </c>
      <c r="C19" s="1" t="s">
        <v>82</v>
      </c>
      <c r="D19" s="1" t="s">
        <v>83</v>
      </c>
      <c r="E19" s="1" t="s">
        <v>74</v>
      </c>
      <c r="F19" s="1" t="s">
        <v>85</v>
      </c>
      <c r="G19" s="1" t="s">
        <v>64</v>
      </c>
      <c r="H19" s="1" t="s">
        <v>65</v>
      </c>
      <c r="I19" s="2">
        <v>158</v>
      </c>
      <c r="J19" s="2">
        <v>39.53</v>
      </c>
      <c r="K19" s="2">
        <f t="shared" si="0"/>
        <v>35.909999999999997</v>
      </c>
      <c r="L19" s="2">
        <f t="shared" si="1"/>
        <v>0</v>
      </c>
      <c r="T19" s="8">
        <v>35.909999999999997</v>
      </c>
      <c r="U19" s="5">
        <v>1831.41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7"/>
        <v>1831.41</v>
      </c>
      <c r="AV19" s="5">
        <f t="shared" si="5"/>
        <v>122.70447000000007</v>
      </c>
      <c r="AW19" s="11">
        <f t="shared" si="6"/>
        <v>9.0339326101357545E-2</v>
      </c>
      <c r="AX19" s="5">
        <f t="shared" si="8"/>
        <v>90.339326101357557</v>
      </c>
    </row>
    <row r="20" spans="1:50" x14ac:dyDescent="0.25">
      <c r="A20" s="1" t="s">
        <v>80</v>
      </c>
      <c r="B20" s="1" t="s">
        <v>81</v>
      </c>
      <c r="C20" s="1" t="s">
        <v>82</v>
      </c>
      <c r="D20" s="1" t="s">
        <v>83</v>
      </c>
      <c r="E20" s="1" t="s">
        <v>73</v>
      </c>
      <c r="F20" s="1" t="s">
        <v>85</v>
      </c>
      <c r="G20" s="1" t="s">
        <v>64</v>
      </c>
      <c r="H20" s="1" t="s">
        <v>65</v>
      </c>
      <c r="I20" s="2">
        <v>158</v>
      </c>
      <c r="J20" s="2">
        <v>39.57</v>
      </c>
      <c r="K20" s="2">
        <f t="shared" si="0"/>
        <v>32.32</v>
      </c>
      <c r="L20" s="2">
        <f t="shared" si="1"/>
        <v>0</v>
      </c>
      <c r="T20" s="8">
        <v>32.32</v>
      </c>
      <c r="U20" s="5">
        <v>1648.32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7"/>
        <v>1648.32</v>
      </c>
      <c r="AV20" s="5">
        <f t="shared" si="5"/>
        <v>110.43744000000004</v>
      </c>
      <c r="AW20" s="11">
        <f t="shared" si="6"/>
        <v>8.1307909206234347E-2</v>
      </c>
      <c r="AX20" s="5">
        <f t="shared" si="8"/>
        <v>81.307909206234356</v>
      </c>
    </row>
    <row r="21" spans="1:50" x14ac:dyDescent="0.25">
      <c r="A21" s="1" t="s">
        <v>80</v>
      </c>
      <c r="B21" s="1" t="s">
        <v>81</v>
      </c>
      <c r="C21" s="1" t="s">
        <v>82</v>
      </c>
      <c r="D21" s="1" t="s">
        <v>83</v>
      </c>
      <c r="E21" s="1" t="s">
        <v>86</v>
      </c>
      <c r="F21" s="1" t="s">
        <v>87</v>
      </c>
      <c r="G21" s="1" t="s">
        <v>64</v>
      </c>
      <c r="H21" s="1" t="s">
        <v>65</v>
      </c>
      <c r="I21" s="2">
        <v>158</v>
      </c>
      <c r="J21" s="2">
        <v>7.0000000000000007E-2</v>
      </c>
      <c r="K21" s="2">
        <f t="shared" si="0"/>
        <v>0.05</v>
      </c>
      <c r="L21" s="2">
        <f t="shared" si="1"/>
        <v>0</v>
      </c>
      <c r="T21" s="8">
        <v>0.05</v>
      </c>
      <c r="U21" s="5">
        <v>2.5499999999999998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U21" s="5">
        <f t="shared" si="7"/>
        <v>2.5499999999999998</v>
      </c>
      <c r="AV21" s="5">
        <f t="shared" si="5"/>
        <v>0.17085000000000006</v>
      </c>
      <c r="AW21" s="11">
        <f t="shared" si="6"/>
        <v>1.2578575062845661E-4</v>
      </c>
      <c r="AX21" s="5">
        <f t="shared" si="8"/>
        <v>0.12578575062845662</v>
      </c>
    </row>
    <row r="22" spans="1:50" x14ac:dyDescent="0.25">
      <c r="A22" s="1" t="s">
        <v>80</v>
      </c>
      <c r="B22" s="1" t="s">
        <v>81</v>
      </c>
      <c r="C22" s="1" t="s">
        <v>82</v>
      </c>
      <c r="D22" s="1" t="s">
        <v>83</v>
      </c>
      <c r="E22" s="1" t="s">
        <v>88</v>
      </c>
      <c r="F22" s="1" t="s">
        <v>87</v>
      </c>
      <c r="G22" s="1" t="s">
        <v>64</v>
      </c>
      <c r="H22" s="1" t="s">
        <v>65</v>
      </c>
      <c r="I22" s="2">
        <v>158</v>
      </c>
      <c r="J22" s="2">
        <v>7.0000000000000007E-2</v>
      </c>
      <c r="K22" s="2">
        <f t="shared" si="0"/>
        <v>0.05</v>
      </c>
      <c r="L22" s="2">
        <f t="shared" si="1"/>
        <v>0</v>
      </c>
      <c r="T22" s="8">
        <v>0.05</v>
      </c>
      <c r="U22" s="5">
        <v>2.5499999999999998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U22" s="5">
        <f t="shared" si="7"/>
        <v>2.5499999999999998</v>
      </c>
      <c r="AV22" s="5">
        <f t="shared" si="5"/>
        <v>0.17085000000000006</v>
      </c>
      <c r="AW22" s="11">
        <f t="shared" si="6"/>
        <v>1.2578575062845661E-4</v>
      </c>
      <c r="AX22" s="5">
        <f t="shared" si="8"/>
        <v>0.12578575062845662</v>
      </c>
    </row>
    <row r="23" spans="1:50" x14ac:dyDescent="0.25">
      <c r="A23" s="1" t="s">
        <v>80</v>
      </c>
      <c r="B23" s="1" t="s">
        <v>81</v>
      </c>
      <c r="C23" s="1" t="s">
        <v>82</v>
      </c>
      <c r="D23" s="1" t="s">
        <v>83</v>
      </c>
      <c r="E23" s="1" t="s">
        <v>89</v>
      </c>
      <c r="F23" s="1" t="s">
        <v>87</v>
      </c>
      <c r="G23" s="1" t="s">
        <v>64</v>
      </c>
      <c r="H23" s="1" t="s">
        <v>65</v>
      </c>
      <c r="I23" s="2">
        <v>158</v>
      </c>
      <c r="J23" s="2">
        <v>7.0000000000000007E-2</v>
      </c>
      <c r="K23" s="2">
        <f t="shared" si="0"/>
        <v>7.0000000000000007E-2</v>
      </c>
      <c r="L23" s="2">
        <f t="shared" si="1"/>
        <v>0</v>
      </c>
      <c r="T23" s="8">
        <v>7.0000000000000007E-2</v>
      </c>
      <c r="U23" s="5">
        <v>3.57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7"/>
        <v>3.57</v>
      </c>
      <c r="AV23" s="5">
        <f t="shared" si="5"/>
        <v>0.23919000000000007</v>
      </c>
      <c r="AW23" s="11">
        <f t="shared" si="6"/>
        <v>1.7610005087983924E-4</v>
      </c>
      <c r="AX23" s="5">
        <f t="shared" si="8"/>
        <v>0.17610005087983924</v>
      </c>
    </row>
    <row r="24" spans="1:50" x14ac:dyDescent="0.25">
      <c r="A24" s="1" t="s">
        <v>80</v>
      </c>
      <c r="B24" s="1" t="s">
        <v>81</v>
      </c>
      <c r="C24" s="1" t="s">
        <v>82</v>
      </c>
      <c r="D24" s="1" t="s">
        <v>83</v>
      </c>
      <c r="E24" s="1" t="s">
        <v>90</v>
      </c>
      <c r="F24" s="1" t="s">
        <v>87</v>
      </c>
      <c r="G24" s="1" t="s">
        <v>64</v>
      </c>
      <c r="H24" s="1" t="s">
        <v>65</v>
      </c>
      <c r="I24" s="2">
        <v>158</v>
      </c>
      <c r="J24" s="2">
        <v>7.0000000000000007E-2</v>
      </c>
      <c r="K24" s="2">
        <f t="shared" si="0"/>
        <v>0.05</v>
      </c>
      <c r="L24" s="2">
        <f t="shared" si="1"/>
        <v>0</v>
      </c>
      <c r="T24" s="8">
        <v>0.05</v>
      </c>
      <c r="U24" s="5">
        <v>2.5499999999999998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7"/>
        <v>2.5499999999999998</v>
      </c>
      <c r="AV24" s="5">
        <f t="shared" si="5"/>
        <v>0.17085000000000006</v>
      </c>
      <c r="AW24" s="11">
        <f t="shared" si="6"/>
        <v>1.2578575062845661E-4</v>
      </c>
      <c r="AX24" s="5">
        <f t="shared" si="8"/>
        <v>0.12578575062845662</v>
      </c>
    </row>
    <row r="25" spans="1:50" x14ac:dyDescent="0.25">
      <c r="A25" s="1" t="s">
        <v>91</v>
      </c>
      <c r="B25" s="1" t="s">
        <v>92</v>
      </c>
      <c r="C25" s="1" t="s">
        <v>93</v>
      </c>
      <c r="D25" s="1" t="s">
        <v>94</v>
      </c>
      <c r="E25" s="1" t="s">
        <v>75</v>
      </c>
      <c r="F25" s="1" t="s">
        <v>85</v>
      </c>
      <c r="G25" s="1" t="s">
        <v>64</v>
      </c>
      <c r="H25" s="1" t="s">
        <v>65</v>
      </c>
      <c r="I25" s="2">
        <v>79.25</v>
      </c>
      <c r="J25" s="2">
        <v>39.479999999999997</v>
      </c>
      <c r="K25" s="2">
        <f t="shared" si="0"/>
        <v>0.76</v>
      </c>
      <c r="L25" s="2">
        <f t="shared" si="1"/>
        <v>0</v>
      </c>
      <c r="T25" s="8">
        <v>0.76</v>
      </c>
      <c r="U25" s="5">
        <v>38.76</v>
      </c>
      <c r="AN25" s="5" t="str">
        <f t="shared" si="2"/>
        <v/>
      </c>
      <c r="AP25" s="5" t="str">
        <f t="shared" si="3"/>
        <v/>
      </c>
      <c r="AR25" s="5" t="str">
        <f t="shared" si="4"/>
        <v/>
      </c>
      <c r="AU25" s="5">
        <f t="shared" si="7"/>
        <v>38.76</v>
      </c>
      <c r="AV25" s="5">
        <f t="shared" si="5"/>
        <v>2.5969200000000012</v>
      </c>
      <c r="AW25" s="11">
        <f t="shared" si="6"/>
        <v>1.9119434095525405E-3</v>
      </c>
      <c r="AX25" s="5">
        <f t="shared" si="8"/>
        <v>1.9119434095525405</v>
      </c>
    </row>
    <row r="26" spans="1:50" x14ac:dyDescent="0.25">
      <c r="A26" s="1" t="s">
        <v>95</v>
      </c>
      <c r="B26" s="1" t="s">
        <v>92</v>
      </c>
      <c r="C26" s="1" t="s">
        <v>93</v>
      </c>
      <c r="D26" s="1" t="s">
        <v>94</v>
      </c>
      <c r="E26" s="1" t="s">
        <v>75</v>
      </c>
      <c r="F26" s="1" t="s">
        <v>85</v>
      </c>
      <c r="G26" s="1" t="s">
        <v>64</v>
      </c>
      <c r="H26" s="1" t="s">
        <v>65</v>
      </c>
      <c r="I26" s="2">
        <v>80</v>
      </c>
      <c r="J26" s="2">
        <v>0.09</v>
      </c>
      <c r="K26" s="2">
        <f t="shared" si="0"/>
        <v>0.04</v>
      </c>
      <c r="L26" s="2">
        <f t="shared" si="1"/>
        <v>0</v>
      </c>
      <c r="T26" s="8">
        <v>0.04</v>
      </c>
      <c r="U26" s="5">
        <v>2.04</v>
      </c>
      <c r="AN26" s="5" t="str">
        <f t="shared" si="2"/>
        <v/>
      </c>
      <c r="AP26" s="5" t="str">
        <f t="shared" si="3"/>
        <v/>
      </c>
      <c r="AR26" s="5" t="str">
        <f t="shared" si="4"/>
        <v/>
      </c>
      <c r="AU26" s="5">
        <f t="shared" si="7"/>
        <v>2.04</v>
      </c>
      <c r="AV26" s="5">
        <f t="shared" si="5"/>
        <v>0.13668000000000008</v>
      </c>
      <c r="AW26" s="11">
        <f t="shared" si="6"/>
        <v>1.006286005027653E-4</v>
      </c>
      <c r="AX26" s="5">
        <f t="shared" si="8"/>
        <v>0.1006286005027653</v>
      </c>
    </row>
    <row r="27" spans="1:50" x14ac:dyDescent="0.25">
      <c r="A27" s="1" t="s">
        <v>95</v>
      </c>
      <c r="B27" s="1" t="s">
        <v>92</v>
      </c>
      <c r="C27" s="1" t="s">
        <v>93</v>
      </c>
      <c r="D27" s="1" t="s">
        <v>94</v>
      </c>
      <c r="E27" s="1" t="s">
        <v>76</v>
      </c>
      <c r="F27" s="1" t="s">
        <v>85</v>
      </c>
      <c r="G27" s="1" t="s">
        <v>64</v>
      </c>
      <c r="H27" s="1" t="s">
        <v>65</v>
      </c>
      <c r="I27" s="2">
        <v>80</v>
      </c>
      <c r="J27" s="2">
        <v>39.340000000000003</v>
      </c>
      <c r="K27" s="2">
        <f t="shared" si="0"/>
        <v>38.35</v>
      </c>
      <c r="L27" s="2">
        <f t="shared" si="1"/>
        <v>0</v>
      </c>
      <c r="T27" s="8">
        <v>38.35</v>
      </c>
      <c r="U27" s="5">
        <v>1955.85</v>
      </c>
      <c r="AN27" s="5" t="str">
        <f t="shared" si="2"/>
        <v/>
      </c>
      <c r="AP27" s="5" t="str">
        <f t="shared" si="3"/>
        <v/>
      </c>
      <c r="AR27" s="5" t="str">
        <f t="shared" si="4"/>
        <v/>
      </c>
      <c r="AU27" s="5">
        <f t="shared" si="7"/>
        <v>1955.85</v>
      </c>
      <c r="AV27" s="5">
        <f t="shared" si="5"/>
        <v>131.04195000000004</v>
      </c>
      <c r="AW27" s="11">
        <f t="shared" si="6"/>
        <v>9.6477670732026219E-2</v>
      </c>
      <c r="AX27" s="5">
        <f t="shared" si="8"/>
        <v>96.477670732026226</v>
      </c>
    </row>
    <row r="28" spans="1:50" x14ac:dyDescent="0.25">
      <c r="A28" s="1" t="s">
        <v>95</v>
      </c>
      <c r="B28" s="1" t="s">
        <v>92</v>
      </c>
      <c r="C28" s="1" t="s">
        <v>93</v>
      </c>
      <c r="D28" s="1" t="s">
        <v>94</v>
      </c>
      <c r="E28" s="1" t="s">
        <v>78</v>
      </c>
      <c r="F28" s="1" t="s">
        <v>85</v>
      </c>
      <c r="G28" s="1" t="s">
        <v>64</v>
      </c>
      <c r="H28" s="1" t="s">
        <v>65</v>
      </c>
      <c r="I28" s="2">
        <v>80</v>
      </c>
      <c r="J28" s="2">
        <v>39.25</v>
      </c>
      <c r="K28" s="2">
        <f t="shared" si="0"/>
        <v>27.39</v>
      </c>
      <c r="L28" s="2">
        <f t="shared" si="1"/>
        <v>0</v>
      </c>
      <c r="T28" s="8">
        <v>26.61</v>
      </c>
      <c r="U28" s="5">
        <v>1357.11</v>
      </c>
      <c r="V28" s="12">
        <v>0.78</v>
      </c>
      <c r="W28" s="5">
        <v>35.802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7"/>
        <v>1392.9119999999998</v>
      </c>
      <c r="AV28" s="5">
        <f t="shared" si="5"/>
        <v>93.325104000000024</v>
      </c>
      <c r="AW28" s="11">
        <f t="shared" si="6"/>
        <v>6.8709208423288134E-2</v>
      </c>
      <c r="AX28" s="5">
        <f t="shared" si="8"/>
        <v>68.709208423288132</v>
      </c>
    </row>
    <row r="29" spans="1:50" x14ac:dyDescent="0.25">
      <c r="A29" s="1" t="s">
        <v>95</v>
      </c>
      <c r="B29" s="1" t="s">
        <v>92</v>
      </c>
      <c r="C29" s="1" t="s">
        <v>93</v>
      </c>
      <c r="D29" s="1" t="s">
        <v>94</v>
      </c>
      <c r="E29" s="1" t="s">
        <v>73</v>
      </c>
      <c r="F29" s="1" t="s">
        <v>85</v>
      </c>
      <c r="G29" s="1" t="s">
        <v>64</v>
      </c>
      <c r="H29" s="1" t="s">
        <v>65</v>
      </c>
      <c r="I29" s="2">
        <v>80</v>
      </c>
      <c r="J29" s="2">
        <v>7.0000000000000007E-2</v>
      </c>
      <c r="K29" s="2">
        <f t="shared" si="0"/>
        <v>7.0000000000000007E-2</v>
      </c>
      <c r="L29" s="2">
        <f t="shared" si="1"/>
        <v>0</v>
      </c>
      <c r="T29" s="8">
        <v>7.0000000000000007E-2</v>
      </c>
      <c r="U29" s="5">
        <v>3.57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7"/>
        <v>3.57</v>
      </c>
      <c r="AV29" s="5">
        <f t="shared" si="5"/>
        <v>0.23919000000000007</v>
      </c>
      <c r="AW29" s="11">
        <f t="shared" si="6"/>
        <v>1.7610005087983924E-4</v>
      </c>
      <c r="AX29" s="5">
        <f t="shared" si="8"/>
        <v>0.17610005087983924</v>
      </c>
    </row>
    <row r="30" spans="1:50" x14ac:dyDescent="0.25">
      <c r="A30" s="1" t="s">
        <v>96</v>
      </c>
      <c r="B30" s="1" t="s">
        <v>92</v>
      </c>
      <c r="C30" s="1" t="s">
        <v>93</v>
      </c>
      <c r="D30" s="1" t="s">
        <v>94</v>
      </c>
      <c r="E30" s="1" t="s">
        <v>78</v>
      </c>
      <c r="F30" s="1" t="s">
        <v>85</v>
      </c>
      <c r="G30" s="1" t="s">
        <v>64</v>
      </c>
      <c r="H30" s="1" t="s">
        <v>65</v>
      </c>
      <c r="I30" s="2">
        <v>80</v>
      </c>
      <c r="J30" s="2">
        <v>7.0000000000000007E-2</v>
      </c>
      <c r="K30" s="2">
        <f t="shared" si="0"/>
        <v>0.03</v>
      </c>
      <c r="L30" s="2">
        <f t="shared" si="1"/>
        <v>0</v>
      </c>
      <c r="T30" s="8">
        <v>0.03</v>
      </c>
      <c r="U30" s="5">
        <v>1.53</v>
      </c>
      <c r="AN30" s="5" t="str">
        <f t="shared" si="2"/>
        <v/>
      </c>
      <c r="AP30" s="5" t="str">
        <f t="shared" si="3"/>
        <v/>
      </c>
      <c r="AR30" s="5" t="str">
        <f t="shared" si="4"/>
        <v/>
      </c>
      <c r="AU30" s="5">
        <f t="shared" si="7"/>
        <v>1.53</v>
      </c>
      <c r="AV30" s="5">
        <f t="shared" si="5"/>
        <v>0.10251000000000005</v>
      </c>
      <c r="AW30" s="11">
        <f t="shared" si="6"/>
        <v>7.5471450377073969E-5</v>
      </c>
      <c r="AX30" s="5">
        <f t="shared" si="8"/>
        <v>7.5471450377073965E-2</v>
      </c>
    </row>
    <row r="31" spans="1:50" x14ac:dyDescent="0.25">
      <c r="A31" s="1" t="s">
        <v>96</v>
      </c>
      <c r="B31" s="1" t="s">
        <v>92</v>
      </c>
      <c r="C31" s="1" t="s">
        <v>93</v>
      </c>
      <c r="D31" s="1" t="s">
        <v>94</v>
      </c>
      <c r="E31" s="1" t="s">
        <v>89</v>
      </c>
      <c r="F31" s="1" t="s">
        <v>85</v>
      </c>
      <c r="G31" s="1" t="s">
        <v>64</v>
      </c>
      <c r="H31" s="1" t="s">
        <v>65</v>
      </c>
      <c r="I31" s="2">
        <v>80</v>
      </c>
      <c r="J31" s="2">
        <v>38.409999999999997</v>
      </c>
      <c r="K31" s="2">
        <f t="shared" si="0"/>
        <v>13.04</v>
      </c>
      <c r="L31" s="2">
        <f t="shared" si="1"/>
        <v>0</v>
      </c>
      <c r="T31" s="8">
        <v>13.04</v>
      </c>
      <c r="U31" s="5">
        <v>665.04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7"/>
        <v>665.04</v>
      </c>
      <c r="AV31" s="5">
        <f t="shared" si="5"/>
        <v>44.557680000000012</v>
      </c>
      <c r="AW31" s="11">
        <f t="shared" si="6"/>
        <v>3.2804923763901483E-2</v>
      </c>
      <c r="AX31" s="5">
        <f t="shared" si="8"/>
        <v>32.804923763901485</v>
      </c>
    </row>
    <row r="32" spans="1:50" x14ac:dyDescent="0.25">
      <c r="A32" s="1" t="s">
        <v>96</v>
      </c>
      <c r="B32" s="1" t="s">
        <v>92</v>
      </c>
      <c r="C32" s="1" t="s">
        <v>93</v>
      </c>
      <c r="D32" s="1" t="s">
        <v>94</v>
      </c>
      <c r="E32" s="1" t="s">
        <v>88</v>
      </c>
      <c r="F32" s="1" t="s">
        <v>85</v>
      </c>
      <c r="G32" s="1" t="s">
        <v>64</v>
      </c>
      <c r="H32" s="1" t="s">
        <v>65</v>
      </c>
      <c r="I32" s="2">
        <v>80</v>
      </c>
      <c r="J32" s="2">
        <v>38.57</v>
      </c>
      <c r="K32" s="2">
        <f t="shared" si="0"/>
        <v>14.9</v>
      </c>
      <c r="L32" s="2">
        <f t="shared" si="1"/>
        <v>0</v>
      </c>
      <c r="T32" s="8">
        <v>14.9</v>
      </c>
      <c r="U32" s="5">
        <v>759.9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7"/>
        <v>759.9</v>
      </c>
      <c r="AV32" s="5">
        <f t="shared" si="5"/>
        <v>50.913300000000014</v>
      </c>
      <c r="AW32" s="11">
        <f t="shared" si="6"/>
        <v>3.7484153687280065E-2</v>
      </c>
      <c r="AX32" s="5">
        <f t="shared" si="8"/>
        <v>37.484153687280063</v>
      </c>
    </row>
    <row r="33" spans="1:50" x14ac:dyDescent="0.25">
      <c r="A33" s="1" t="s">
        <v>97</v>
      </c>
      <c r="B33" s="1" t="s">
        <v>98</v>
      </c>
      <c r="C33" s="1" t="s">
        <v>99</v>
      </c>
      <c r="D33" s="1" t="s">
        <v>100</v>
      </c>
      <c r="E33" s="1" t="s">
        <v>86</v>
      </c>
      <c r="F33" s="1" t="s">
        <v>87</v>
      </c>
      <c r="G33" s="1" t="s">
        <v>64</v>
      </c>
      <c r="H33" s="1" t="s">
        <v>65</v>
      </c>
      <c r="I33" s="2">
        <v>160</v>
      </c>
      <c r="J33" s="2">
        <v>39.28</v>
      </c>
      <c r="K33" s="2">
        <f t="shared" si="0"/>
        <v>38.56</v>
      </c>
      <c r="L33" s="2">
        <f t="shared" si="1"/>
        <v>0</v>
      </c>
      <c r="T33" s="8">
        <v>38.56</v>
      </c>
      <c r="U33" s="5">
        <v>1966.56</v>
      </c>
      <c r="AN33" s="5" t="str">
        <f t="shared" si="2"/>
        <v/>
      </c>
      <c r="AR33" s="5" t="str">
        <f t="shared" si="4"/>
        <v/>
      </c>
      <c r="AU33" s="5">
        <f t="shared" si="7"/>
        <v>1966.56</v>
      </c>
      <c r="AV33" s="5">
        <f t="shared" si="5"/>
        <v>131.75952000000004</v>
      </c>
      <c r="AW33" s="11">
        <f t="shared" si="6"/>
        <v>9.700597088466574E-2</v>
      </c>
      <c r="AX33" s="5">
        <f t="shared" si="8"/>
        <v>97.005970884665743</v>
      </c>
    </row>
    <row r="34" spans="1:50" x14ac:dyDescent="0.25">
      <c r="A34" s="1" t="s">
        <v>97</v>
      </c>
      <c r="B34" s="1" t="s">
        <v>98</v>
      </c>
      <c r="C34" s="1" t="s">
        <v>99</v>
      </c>
      <c r="D34" s="1" t="s">
        <v>100</v>
      </c>
      <c r="E34" s="1" t="s">
        <v>101</v>
      </c>
      <c r="F34" s="1" t="s">
        <v>87</v>
      </c>
      <c r="G34" s="1" t="s">
        <v>64</v>
      </c>
      <c r="H34" s="1" t="s">
        <v>65</v>
      </c>
      <c r="I34" s="2">
        <v>160</v>
      </c>
      <c r="J34" s="2">
        <v>39.979999999999997</v>
      </c>
      <c r="K34" s="2">
        <f t="shared" si="0"/>
        <v>39.07</v>
      </c>
      <c r="L34" s="2">
        <f t="shared" si="1"/>
        <v>0</v>
      </c>
      <c r="T34" s="8">
        <v>39.07</v>
      </c>
      <c r="U34" s="5">
        <v>1992.57</v>
      </c>
      <c r="AN34" s="5" t="str">
        <f t="shared" si="2"/>
        <v/>
      </c>
      <c r="AR34" s="5" t="str">
        <f t="shared" si="4"/>
        <v/>
      </c>
      <c r="AU34" s="5">
        <f t="shared" si="7"/>
        <v>1992.57</v>
      </c>
      <c r="AV34" s="5">
        <f t="shared" si="5"/>
        <v>133.50219000000004</v>
      </c>
      <c r="AW34" s="11">
        <f t="shared" si="6"/>
        <v>9.8288985541075985E-2</v>
      </c>
      <c r="AX34" s="5">
        <f t="shared" si="8"/>
        <v>98.288985541075988</v>
      </c>
    </row>
    <row r="35" spans="1:50" x14ac:dyDescent="0.25">
      <c r="A35" s="1" t="s">
        <v>97</v>
      </c>
      <c r="B35" s="1" t="s">
        <v>98</v>
      </c>
      <c r="C35" s="1" t="s">
        <v>99</v>
      </c>
      <c r="D35" s="1" t="s">
        <v>100</v>
      </c>
      <c r="E35" s="1" t="s">
        <v>62</v>
      </c>
      <c r="F35" s="1" t="s">
        <v>87</v>
      </c>
      <c r="G35" s="1" t="s">
        <v>64</v>
      </c>
      <c r="H35" s="1" t="s">
        <v>65</v>
      </c>
      <c r="I35" s="2">
        <v>160</v>
      </c>
      <c r="J35" s="2">
        <v>38.79</v>
      </c>
      <c r="K35" s="2">
        <f t="shared" ref="K35:K66" si="9">SUM(N35,P35,R35,T35,X35,Z35,AB35,AD35,AG35,AI35,AK35,V35,AY35,BA35,BC35,BE35)</f>
        <v>38.79</v>
      </c>
      <c r="L35" s="2">
        <f t="shared" ref="L35:L66" si="10">SUM(M35,AF35,AM35,AO35,AQ35,AS35,AT35)</f>
        <v>0</v>
      </c>
      <c r="R35" s="7">
        <v>3.19</v>
      </c>
      <c r="S35" s="5">
        <v>540.70500000000004</v>
      </c>
      <c r="T35" s="8">
        <v>35.6</v>
      </c>
      <c r="U35" s="5">
        <v>1815.6</v>
      </c>
      <c r="AN35" s="5" t="str">
        <f t="shared" ref="AN35:AN66" si="11">IF(AM35&gt;0,AM35*$AN$1,"")</f>
        <v/>
      </c>
      <c r="AP35" s="5" t="str">
        <f t="shared" ref="AP35:AP66" si="12">IF(AO35&gt;0,AO35*$AP$1,"")</f>
        <v/>
      </c>
      <c r="AR35" s="5" t="str">
        <f t="shared" ref="AR35:AR66" si="13">IF(AQ35&gt;0,AQ35*$AR$1,"")</f>
        <v/>
      </c>
      <c r="AU35" s="5">
        <f t="shared" si="7"/>
        <v>2356.3049999999998</v>
      </c>
      <c r="AV35" s="5">
        <f t="shared" si="5"/>
        <v>157.87243500000008</v>
      </c>
      <c r="AW35" s="11">
        <f t="shared" si="6"/>
        <v>0.11623121299395509</v>
      </c>
      <c r="AX35" s="5">
        <f t="shared" si="8"/>
        <v>116.23121299395508</v>
      </c>
    </row>
    <row r="36" spans="1:50" x14ac:dyDescent="0.25">
      <c r="A36" s="1" t="s">
        <v>97</v>
      </c>
      <c r="B36" s="1" t="s">
        <v>98</v>
      </c>
      <c r="C36" s="1" t="s">
        <v>99</v>
      </c>
      <c r="D36" s="1" t="s">
        <v>100</v>
      </c>
      <c r="E36" s="1" t="s">
        <v>68</v>
      </c>
      <c r="F36" s="1" t="s">
        <v>87</v>
      </c>
      <c r="G36" s="1" t="s">
        <v>64</v>
      </c>
      <c r="H36" s="1" t="s">
        <v>65</v>
      </c>
      <c r="I36" s="2">
        <v>160</v>
      </c>
      <c r="J36" s="2">
        <v>7.0000000000000007E-2</v>
      </c>
      <c r="K36" s="2">
        <f t="shared" si="9"/>
        <v>0.06</v>
      </c>
      <c r="L36" s="2">
        <f t="shared" si="10"/>
        <v>0</v>
      </c>
      <c r="R36" s="7">
        <v>0.03</v>
      </c>
      <c r="S36" s="5">
        <v>5.085</v>
      </c>
      <c r="T36" s="8">
        <v>0.03</v>
      </c>
      <c r="U36" s="5">
        <v>1.53</v>
      </c>
      <c r="AN36" s="5" t="str">
        <f t="shared" si="11"/>
        <v/>
      </c>
      <c r="AP36" s="5" t="str">
        <f t="shared" si="12"/>
        <v/>
      </c>
      <c r="AR36" s="5" t="str">
        <f t="shared" si="13"/>
        <v/>
      </c>
      <c r="AU36" s="5">
        <f t="shared" si="7"/>
        <v>6.6150000000000002</v>
      </c>
      <c r="AV36" s="5">
        <f t="shared" si="5"/>
        <v>0.44320500000000018</v>
      </c>
      <c r="AW36" s="11">
        <f t="shared" si="6"/>
        <v>3.2630303545381979E-4</v>
      </c>
      <c r="AX36" s="5">
        <f t="shared" si="8"/>
        <v>0.32630303545381983</v>
      </c>
    </row>
    <row r="37" spans="1:50" x14ac:dyDescent="0.25">
      <c r="A37" s="1" t="s">
        <v>97</v>
      </c>
      <c r="B37" s="1" t="s">
        <v>98</v>
      </c>
      <c r="C37" s="1" t="s">
        <v>99</v>
      </c>
      <c r="D37" s="1" t="s">
        <v>100</v>
      </c>
      <c r="E37" s="1" t="s">
        <v>102</v>
      </c>
      <c r="F37" s="1" t="s">
        <v>87</v>
      </c>
      <c r="G37" s="1" t="s">
        <v>64</v>
      </c>
      <c r="H37" s="1" t="s">
        <v>65</v>
      </c>
      <c r="I37" s="2">
        <v>160</v>
      </c>
      <c r="J37" s="2">
        <v>7.0000000000000007E-2</v>
      </c>
      <c r="K37" s="2">
        <f t="shared" si="9"/>
        <v>7.0000000000000007E-2</v>
      </c>
      <c r="L37" s="2">
        <f t="shared" si="10"/>
        <v>0</v>
      </c>
      <c r="T37" s="8">
        <v>7.0000000000000007E-2</v>
      </c>
      <c r="U37" s="5">
        <v>3.57</v>
      </c>
      <c r="AN37" s="5" t="str">
        <f t="shared" si="11"/>
        <v/>
      </c>
      <c r="AP37" s="5" t="str">
        <f t="shared" si="12"/>
        <v/>
      </c>
      <c r="AR37" s="5" t="str">
        <f t="shared" si="13"/>
        <v/>
      </c>
      <c r="AU37" s="5">
        <f t="shared" si="7"/>
        <v>3.57</v>
      </c>
      <c r="AV37" s="5">
        <f t="shared" si="5"/>
        <v>0.23919000000000007</v>
      </c>
      <c r="AW37" s="11">
        <f t="shared" si="6"/>
        <v>1.7610005087983924E-4</v>
      </c>
      <c r="AX37" s="5">
        <f t="shared" si="8"/>
        <v>0.17610005087983924</v>
      </c>
    </row>
    <row r="38" spans="1:50" x14ac:dyDescent="0.25">
      <c r="A38" s="1" t="s">
        <v>97</v>
      </c>
      <c r="B38" s="1" t="s">
        <v>98</v>
      </c>
      <c r="C38" s="1" t="s">
        <v>99</v>
      </c>
      <c r="D38" s="1" t="s">
        <v>100</v>
      </c>
      <c r="E38" s="1" t="s">
        <v>90</v>
      </c>
      <c r="F38" s="1" t="s">
        <v>87</v>
      </c>
      <c r="G38" s="1" t="s">
        <v>64</v>
      </c>
      <c r="H38" s="1" t="s">
        <v>65</v>
      </c>
      <c r="I38" s="2">
        <v>160</v>
      </c>
      <c r="J38" s="2">
        <v>39.049999999999997</v>
      </c>
      <c r="K38" s="2">
        <f t="shared" si="9"/>
        <v>39.049999999999997</v>
      </c>
      <c r="L38" s="2">
        <f t="shared" si="10"/>
        <v>0</v>
      </c>
      <c r="T38" s="8">
        <v>39.049999999999997</v>
      </c>
      <c r="U38" s="5">
        <v>1991.55</v>
      </c>
      <c r="AN38" s="5" t="str">
        <f t="shared" si="11"/>
        <v/>
      </c>
      <c r="AP38" s="5" t="str">
        <f t="shared" si="12"/>
        <v/>
      </c>
      <c r="AR38" s="5" t="str">
        <f t="shared" si="13"/>
        <v/>
      </c>
      <c r="AU38" s="5">
        <f t="shared" si="7"/>
        <v>1991.55</v>
      </c>
      <c r="AV38" s="5">
        <f t="shared" si="5"/>
        <v>133.43385000000006</v>
      </c>
      <c r="AW38" s="11">
        <f t="shared" si="6"/>
        <v>9.823867124082461E-2</v>
      </c>
      <c r="AX38" s="5">
        <f t="shared" si="8"/>
        <v>98.238671240824615</v>
      </c>
    </row>
    <row r="39" spans="1:50" x14ac:dyDescent="0.25">
      <c r="A39" s="1" t="s">
        <v>103</v>
      </c>
      <c r="B39" s="1" t="s">
        <v>104</v>
      </c>
      <c r="C39" s="1" t="s">
        <v>105</v>
      </c>
      <c r="D39" s="1" t="s">
        <v>106</v>
      </c>
      <c r="E39" s="1" t="s">
        <v>68</v>
      </c>
      <c r="F39" s="1" t="s">
        <v>87</v>
      </c>
      <c r="G39" s="1" t="s">
        <v>64</v>
      </c>
      <c r="H39" s="1" t="s">
        <v>65</v>
      </c>
      <c r="I39" s="2">
        <v>157</v>
      </c>
      <c r="J39" s="2">
        <v>38.130000000000003</v>
      </c>
      <c r="K39" s="2">
        <f t="shared" si="9"/>
        <v>38.14</v>
      </c>
      <c r="L39" s="2">
        <f t="shared" si="10"/>
        <v>0</v>
      </c>
      <c r="R39" s="7">
        <v>28.63</v>
      </c>
      <c r="S39" s="5">
        <v>4852.7849999999999</v>
      </c>
      <c r="T39" s="8">
        <v>9.51</v>
      </c>
      <c r="U39" s="5">
        <v>485.01</v>
      </c>
      <c r="AN39" s="5" t="str">
        <f t="shared" si="11"/>
        <v/>
      </c>
      <c r="AR39" s="5" t="str">
        <f t="shared" si="13"/>
        <v/>
      </c>
      <c r="AU39" s="5">
        <f t="shared" si="7"/>
        <v>5337.7950000000001</v>
      </c>
      <c r="AV39" s="5">
        <f t="shared" si="5"/>
        <v>357.63226500000019</v>
      </c>
      <c r="AW39" s="11">
        <f t="shared" si="6"/>
        <v>0.2633013924611069</v>
      </c>
      <c r="AX39" s="5">
        <f t="shared" si="8"/>
        <v>263.3013924611069</v>
      </c>
    </row>
    <row r="40" spans="1:50" x14ac:dyDescent="0.25">
      <c r="A40" s="1" t="s">
        <v>103</v>
      </c>
      <c r="B40" s="1" t="s">
        <v>104</v>
      </c>
      <c r="C40" s="1" t="s">
        <v>105</v>
      </c>
      <c r="D40" s="1" t="s">
        <v>106</v>
      </c>
      <c r="E40" s="1" t="s">
        <v>102</v>
      </c>
      <c r="F40" s="1" t="s">
        <v>87</v>
      </c>
      <c r="G40" s="1" t="s">
        <v>64</v>
      </c>
      <c r="H40" s="1" t="s">
        <v>65</v>
      </c>
      <c r="I40" s="2">
        <v>157</v>
      </c>
      <c r="J40" s="2">
        <v>40.35</v>
      </c>
      <c r="K40" s="2">
        <f t="shared" si="9"/>
        <v>39.17</v>
      </c>
      <c r="L40" s="2">
        <f t="shared" si="10"/>
        <v>0</v>
      </c>
      <c r="R40" s="7">
        <v>5.25</v>
      </c>
      <c r="S40" s="5">
        <v>889.875</v>
      </c>
      <c r="T40" s="8">
        <v>33.92</v>
      </c>
      <c r="U40" s="5">
        <v>1729.92</v>
      </c>
      <c r="AN40" s="5" t="str">
        <f t="shared" si="11"/>
        <v/>
      </c>
      <c r="AR40" s="5" t="str">
        <f t="shared" si="13"/>
        <v/>
      </c>
      <c r="AU40" s="5">
        <f t="shared" si="7"/>
        <v>2619.7950000000001</v>
      </c>
      <c r="AV40" s="5">
        <f t="shared" si="5"/>
        <v>175.52626500000008</v>
      </c>
      <c r="AW40" s="11">
        <f t="shared" si="6"/>
        <v>0.12922858061477549</v>
      </c>
      <c r="AX40" s="5">
        <f t="shared" si="8"/>
        <v>129.2285806147755</v>
      </c>
    </row>
    <row r="41" spans="1:50" x14ac:dyDescent="0.25">
      <c r="A41" s="1" t="s">
        <v>103</v>
      </c>
      <c r="B41" s="1" t="s">
        <v>104</v>
      </c>
      <c r="C41" s="1" t="s">
        <v>105</v>
      </c>
      <c r="D41" s="1" t="s">
        <v>106</v>
      </c>
      <c r="E41" s="1" t="s">
        <v>84</v>
      </c>
      <c r="F41" s="1" t="s">
        <v>87</v>
      </c>
      <c r="G41" s="1" t="s">
        <v>64</v>
      </c>
      <c r="H41" s="1" t="s">
        <v>65</v>
      </c>
      <c r="I41" s="2">
        <v>157</v>
      </c>
      <c r="J41" s="2">
        <v>39.57</v>
      </c>
      <c r="K41" s="2">
        <f t="shared" si="9"/>
        <v>37.89</v>
      </c>
      <c r="L41" s="2">
        <f t="shared" si="10"/>
        <v>0</v>
      </c>
      <c r="P41" s="6">
        <v>4.3600000000000003</v>
      </c>
      <c r="Q41" s="5">
        <v>1288.3800000000001</v>
      </c>
      <c r="R41" s="7">
        <v>26.08</v>
      </c>
      <c r="S41" s="5">
        <v>4420.5599999999986</v>
      </c>
      <c r="T41" s="8">
        <v>7.45</v>
      </c>
      <c r="U41" s="5">
        <v>379.95</v>
      </c>
      <c r="AN41" s="5" t="str">
        <f t="shared" si="11"/>
        <v/>
      </c>
      <c r="AR41" s="5" t="str">
        <f t="shared" si="13"/>
        <v/>
      </c>
      <c r="AU41" s="5">
        <f t="shared" si="7"/>
        <v>6088.8899999999985</v>
      </c>
      <c r="AV41" s="5">
        <f t="shared" si="5"/>
        <v>407.9556300000001</v>
      </c>
      <c r="AW41" s="11">
        <f t="shared" si="6"/>
        <v>0.30035121535062864</v>
      </c>
      <c r="AX41" s="5">
        <f t="shared" si="8"/>
        <v>300.35121535062865</v>
      </c>
    </row>
    <row r="42" spans="1:50" x14ac:dyDescent="0.25">
      <c r="A42" s="1" t="s">
        <v>103</v>
      </c>
      <c r="B42" s="1" t="s">
        <v>104</v>
      </c>
      <c r="C42" s="1" t="s">
        <v>105</v>
      </c>
      <c r="D42" s="1" t="s">
        <v>106</v>
      </c>
      <c r="E42" s="1" t="s">
        <v>67</v>
      </c>
      <c r="F42" s="1" t="s">
        <v>87</v>
      </c>
      <c r="G42" s="1" t="s">
        <v>64</v>
      </c>
      <c r="H42" s="1" t="s">
        <v>65</v>
      </c>
      <c r="I42" s="2">
        <v>157</v>
      </c>
      <c r="J42" s="2">
        <v>36.58</v>
      </c>
      <c r="K42" s="2">
        <f t="shared" si="9"/>
        <v>36.580000000000005</v>
      </c>
      <c r="L42" s="2">
        <f t="shared" si="10"/>
        <v>0</v>
      </c>
      <c r="P42" s="6">
        <v>11.31</v>
      </c>
      <c r="Q42" s="5">
        <v>3342.105</v>
      </c>
      <c r="R42" s="7">
        <v>24.82</v>
      </c>
      <c r="S42" s="5">
        <v>4206.99</v>
      </c>
      <c r="T42" s="8">
        <v>0.45</v>
      </c>
      <c r="U42" s="5">
        <v>22.95</v>
      </c>
      <c r="AN42" s="5" t="str">
        <f t="shared" si="11"/>
        <v/>
      </c>
      <c r="AP42" s="5" t="str">
        <f t="shared" si="12"/>
        <v/>
      </c>
      <c r="AR42" s="5" t="str">
        <f t="shared" si="13"/>
        <v/>
      </c>
      <c r="AU42" s="5">
        <f t="shared" si="7"/>
        <v>7572.0449999999992</v>
      </c>
      <c r="AV42" s="5">
        <f t="shared" si="5"/>
        <v>507.32701500000019</v>
      </c>
      <c r="AW42" s="11">
        <f t="shared" si="6"/>
        <v>0.37351190749703989</v>
      </c>
      <c r="AX42" s="5">
        <f t="shared" si="8"/>
        <v>373.51190749703989</v>
      </c>
    </row>
    <row r="43" spans="1:50" x14ac:dyDescent="0.25">
      <c r="A43" s="1" t="s">
        <v>107</v>
      </c>
      <c r="B43" s="1" t="s">
        <v>108</v>
      </c>
      <c r="C43" s="1" t="s">
        <v>109</v>
      </c>
      <c r="D43" s="1" t="s">
        <v>110</v>
      </c>
      <c r="E43" s="1" t="s">
        <v>62</v>
      </c>
      <c r="F43" s="1" t="s">
        <v>87</v>
      </c>
      <c r="G43" s="1" t="s">
        <v>64</v>
      </c>
      <c r="H43" s="1" t="s">
        <v>65</v>
      </c>
      <c r="I43" s="2">
        <v>60</v>
      </c>
      <c r="J43" s="2">
        <v>0.09</v>
      </c>
      <c r="K43" s="2">
        <f t="shared" si="9"/>
        <v>0.09</v>
      </c>
      <c r="L43" s="2">
        <f t="shared" si="10"/>
        <v>0</v>
      </c>
      <c r="T43" s="8">
        <v>0.09</v>
      </c>
      <c r="U43" s="5">
        <v>4.59</v>
      </c>
      <c r="AN43" s="5" t="str">
        <f t="shared" si="11"/>
        <v/>
      </c>
      <c r="AP43" s="5" t="str">
        <f t="shared" si="12"/>
        <v/>
      </c>
      <c r="AR43" s="5" t="str">
        <f t="shared" si="13"/>
        <v/>
      </c>
      <c r="AU43" s="5">
        <f t="shared" si="7"/>
        <v>4.59</v>
      </c>
      <c r="AV43" s="5">
        <f t="shared" si="5"/>
        <v>0.30753000000000014</v>
      </c>
      <c r="AW43" s="11">
        <f t="shared" si="6"/>
        <v>2.2641435113122189E-4</v>
      </c>
      <c r="AX43" s="5">
        <f t="shared" si="8"/>
        <v>0.22641435113122188</v>
      </c>
    </row>
    <row r="44" spans="1:50" x14ac:dyDescent="0.25">
      <c r="A44" s="1" t="s">
        <v>107</v>
      </c>
      <c r="B44" s="1" t="s">
        <v>108</v>
      </c>
      <c r="C44" s="1" t="s">
        <v>109</v>
      </c>
      <c r="D44" s="1" t="s">
        <v>110</v>
      </c>
      <c r="E44" s="1" t="s">
        <v>79</v>
      </c>
      <c r="F44" s="1" t="s">
        <v>87</v>
      </c>
      <c r="G44" s="1" t="s">
        <v>64</v>
      </c>
      <c r="H44" s="1" t="s">
        <v>65</v>
      </c>
      <c r="I44" s="2">
        <v>60</v>
      </c>
      <c r="J44" s="2">
        <v>19.96</v>
      </c>
      <c r="K44" s="2">
        <f t="shared" si="9"/>
        <v>19.96</v>
      </c>
      <c r="L44" s="2">
        <f t="shared" si="10"/>
        <v>0</v>
      </c>
      <c r="T44" s="8">
        <v>19.96</v>
      </c>
      <c r="U44" s="5">
        <v>1017.96</v>
      </c>
      <c r="AN44" s="5" t="str">
        <f t="shared" si="11"/>
        <v/>
      </c>
      <c r="AP44" s="5" t="str">
        <f t="shared" si="12"/>
        <v/>
      </c>
      <c r="AR44" s="5" t="str">
        <f t="shared" si="13"/>
        <v/>
      </c>
      <c r="AU44" s="5">
        <f t="shared" si="7"/>
        <v>1017.96</v>
      </c>
      <c r="AV44" s="5">
        <f t="shared" si="5"/>
        <v>68.203320000000033</v>
      </c>
      <c r="AW44" s="11">
        <f t="shared" si="6"/>
        <v>5.0213671650879886E-2</v>
      </c>
      <c r="AX44" s="5">
        <f t="shared" si="8"/>
        <v>50.213671650879881</v>
      </c>
    </row>
    <row r="45" spans="1:50" x14ac:dyDescent="0.25">
      <c r="A45" s="1" t="s">
        <v>107</v>
      </c>
      <c r="B45" s="1" t="s">
        <v>108</v>
      </c>
      <c r="C45" s="1" t="s">
        <v>109</v>
      </c>
      <c r="D45" s="1" t="s">
        <v>110</v>
      </c>
      <c r="E45" s="1" t="s">
        <v>75</v>
      </c>
      <c r="F45" s="1" t="s">
        <v>87</v>
      </c>
      <c r="G45" s="1" t="s">
        <v>64</v>
      </c>
      <c r="H45" s="1" t="s">
        <v>65</v>
      </c>
      <c r="I45" s="2">
        <v>60</v>
      </c>
      <c r="J45" s="2">
        <v>19.850000000000001</v>
      </c>
      <c r="K45" s="2">
        <f t="shared" si="9"/>
        <v>19.84</v>
      </c>
      <c r="L45" s="2">
        <f t="shared" si="10"/>
        <v>0</v>
      </c>
      <c r="R45" s="7">
        <v>8.2899999999999991</v>
      </c>
      <c r="S45" s="5">
        <v>1405.155</v>
      </c>
      <c r="T45" s="8">
        <v>11.55</v>
      </c>
      <c r="U45" s="5">
        <v>589.05000000000007</v>
      </c>
      <c r="AN45" s="5" t="str">
        <f t="shared" si="11"/>
        <v/>
      </c>
      <c r="AP45" s="5" t="str">
        <f t="shared" si="12"/>
        <v/>
      </c>
      <c r="AR45" s="5" t="str">
        <f t="shared" si="13"/>
        <v/>
      </c>
      <c r="AU45" s="5">
        <f t="shared" si="7"/>
        <v>1994.2049999999999</v>
      </c>
      <c r="AV45" s="5">
        <f t="shared" si="5"/>
        <v>133.61173500000004</v>
      </c>
      <c r="AW45" s="11">
        <f t="shared" si="6"/>
        <v>9.8369636404714231E-2</v>
      </c>
      <c r="AX45" s="5">
        <f t="shared" si="8"/>
        <v>98.369636404714228</v>
      </c>
    </row>
    <row r="46" spans="1:50" x14ac:dyDescent="0.25">
      <c r="A46" s="1" t="s">
        <v>107</v>
      </c>
      <c r="B46" s="1" t="s">
        <v>108</v>
      </c>
      <c r="C46" s="1" t="s">
        <v>109</v>
      </c>
      <c r="D46" s="1" t="s">
        <v>110</v>
      </c>
      <c r="E46" s="1" t="s">
        <v>68</v>
      </c>
      <c r="F46" s="1" t="s">
        <v>87</v>
      </c>
      <c r="G46" s="1" t="s">
        <v>64</v>
      </c>
      <c r="H46" s="1" t="s">
        <v>65</v>
      </c>
      <c r="I46" s="2">
        <v>60</v>
      </c>
      <c r="J46" s="2">
        <v>0.09</v>
      </c>
      <c r="K46" s="2">
        <f t="shared" si="9"/>
        <v>0.09</v>
      </c>
      <c r="L46" s="2">
        <f t="shared" si="10"/>
        <v>0</v>
      </c>
      <c r="R46" s="7">
        <v>0.04</v>
      </c>
      <c r="S46" s="5">
        <v>6.78</v>
      </c>
      <c r="T46" s="8">
        <v>0.05</v>
      </c>
      <c r="U46" s="5">
        <v>2.5499999999999998</v>
      </c>
      <c r="AN46" s="5" t="str">
        <f t="shared" si="11"/>
        <v/>
      </c>
      <c r="AP46" s="5" t="str">
        <f t="shared" si="12"/>
        <v/>
      </c>
      <c r="AR46" s="5" t="str">
        <f t="shared" si="13"/>
        <v/>
      </c>
      <c r="AU46" s="5">
        <f t="shared" si="7"/>
        <v>9.33</v>
      </c>
      <c r="AV46" s="5">
        <f t="shared" si="5"/>
        <v>0.62511000000000028</v>
      </c>
      <c r="AW46" s="11">
        <f t="shared" si="6"/>
        <v>4.6022786406411768E-4</v>
      </c>
      <c r="AX46" s="5">
        <f t="shared" si="8"/>
        <v>0.4602278640641177</v>
      </c>
    </row>
    <row r="47" spans="1:50" x14ac:dyDescent="0.25">
      <c r="A47" s="1" t="s">
        <v>107</v>
      </c>
      <c r="B47" s="1" t="s">
        <v>108</v>
      </c>
      <c r="C47" s="1" t="s">
        <v>109</v>
      </c>
      <c r="D47" s="1" t="s">
        <v>110</v>
      </c>
      <c r="E47" s="1" t="s">
        <v>67</v>
      </c>
      <c r="F47" s="1" t="s">
        <v>87</v>
      </c>
      <c r="G47" s="1" t="s">
        <v>64</v>
      </c>
      <c r="H47" s="1" t="s">
        <v>65</v>
      </c>
      <c r="I47" s="2">
        <v>60</v>
      </c>
      <c r="J47" s="2">
        <v>0.09</v>
      </c>
      <c r="K47" s="2">
        <f t="shared" si="9"/>
        <v>0.09</v>
      </c>
      <c r="L47" s="2">
        <f t="shared" si="10"/>
        <v>0</v>
      </c>
      <c r="P47" s="6">
        <v>0.06</v>
      </c>
      <c r="Q47" s="5">
        <v>17.73</v>
      </c>
      <c r="R47" s="7">
        <v>0.03</v>
      </c>
      <c r="S47" s="5">
        <v>5.085</v>
      </c>
      <c r="AN47" s="5" t="str">
        <f t="shared" si="11"/>
        <v/>
      </c>
      <c r="AP47" s="5" t="str">
        <f t="shared" si="12"/>
        <v/>
      </c>
      <c r="AR47" s="5" t="str">
        <f t="shared" si="13"/>
        <v/>
      </c>
      <c r="AU47" s="5">
        <f t="shared" si="7"/>
        <v>22.815000000000001</v>
      </c>
      <c r="AV47" s="5">
        <f t="shared" si="5"/>
        <v>1.5286050000000007</v>
      </c>
      <c r="AW47" s="11">
        <f t="shared" si="6"/>
        <v>1.125412510034603E-3</v>
      </c>
      <c r="AX47" s="5">
        <f t="shared" si="8"/>
        <v>1.1254125100346029</v>
      </c>
    </row>
    <row r="48" spans="1:50" x14ac:dyDescent="0.25">
      <c r="A48" s="1" t="s">
        <v>107</v>
      </c>
      <c r="B48" s="1" t="s">
        <v>108</v>
      </c>
      <c r="C48" s="1" t="s">
        <v>109</v>
      </c>
      <c r="D48" s="1" t="s">
        <v>110</v>
      </c>
      <c r="E48" s="1" t="s">
        <v>74</v>
      </c>
      <c r="F48" s="1" t="s">
        <v>87</v>
      </c>
      <c r="G48" s="1" t="s">
        <v>64</v>
      </c>
      <c r="H48" s="1" t="s">
        <v>65</v>
      </c>
      <c r="I48" s="2">
        <v>60</v>
      </c>
      <c r="J48" s="2">
        <v>19.3</v>
      </c>
      <c r="K48" s="2">
        <f t="shared" si="9"/>
        <v>9.92</v>
      </c>
      <c r="L48" s="2">
        <f t="shared" si="10"/>
        <v>0</v>
      </c>
      <c r="P48" s="6">
        <v>1.07</v>
      </c>
      <c r="Q48" s="5">
        <v>316.185</v>
      </c>
      <c r="R48" s="7">
        <v>7.92</v>
      </c>
      <c r="S48" s="5">
        <v>1342.44</v>
      </c>
      <c r="T48" s="8">
        <v>0.93</v>
      </c>
      <c r="U48" s="5">
        <v>47.43</v>
      </c>
      <c r="AN48" s="5" t="str">
        <f t="shared" si="11"/>
        <v/>
      </c>
      <c r="AP48" s="5" t="str">
        <f t="shared" si="12"/>
        <v/>
      </c>
      <c r="AR48" s="5" t="str">
        <f t="shared" si="13"/>
        <v/>
      </c>
      <c r="AU48" s="5">
        <f t="shared" si="7"/>
        <v>1706.0550000000001</v>
      </c>
      <c r="AV48" s="5">
        <f t="shared" si="5"/>
        <v>114.30568500000007</v>
      </c>
      <c r="AW48" s="11">
        <f t="shared" si="6"/>
        <v>8.4155846583698651E-2</v>
      </c>
      <c r="AX48" s="5">
        <f t="shared" si="8"/>
        <v>84.155846583698661</v>
      </c>
    </row>
    <row r="49" spans="1:50" x14ac:dyDescent="0.25">
      <c r="A49" s="1" t="s">
        <v>111</v>
      </c>
      <c r="B49" s="1" t="s">
        <v>108</v>
      </c>
      <c r="C49" s="1" t="s">
        <v>109</v>
      </c>
      <c r="D49" s="1" t="s">
        <v>110</v>
      </c>
      <c r="E49" s="1" t="s">
        <v>79</v>
      </c>
      <c r="F49" s="1" t="s">
        <v>87</v>
      </c>
      <c r="G49" s="1" t="s">
        <v>64</v>
      </c>
      <c r="H49" s="1" t="s">
        <v>65</v>
      </c>
      <c r="I49" s="2">
        <v>60</v>
      </c>
      <c r="J49" s="2">
        <v>20.07</v>
      </c>
      <c r="K49" s="2">
        <f t="shared" si="9"/>
        <v>15.47</v>
      </c>
      <c r="L49" s="2">
        <f t="shared" si="10"/>
        <v>0</v>
      </c>
      <c r="T49" s="8">
        <v>15.47</v>
      </c>
      <c r="U49" s="5">
        <v>788.97</v>
      </c>
      <c r="AN49" s="5" t="str">
        <f t="shared" si="11"/>
        <v/>
      </c>
      <c r="AP49" s="5" t="str">
        <f t="shared" si="12"/>
        <v/>
      </c>
      <c r="AR49" s="5" t="str">
        <f t="shared" si="13"/>
        <v/>
      </c>
      <c r="AU49" s="5">
        <f t="shared" si="7"/>
        <v>788.97</v>
      </c>
      <c r="AV49" s="5">
        <f t="shared" si="5"/>
        <v>52.860990000000022</v>
      </c>
      <c r="AW49" s="11">
        <f t="shared" si="6"/>
        <v>3.8918111244444477E-2</v>
      </c>
      <c r="AX49" s="5">
        <f t="shared" si="8"/>
        <v>38.918111244444475</v>
      </c>
    </row>
    <row r="50" spans="1:50" x14ac:dyDescent="0.25">
      <c r="A50" s="1" t="s">
        <v>111</v>
      </c>
      <c r="B50" s="1" t="s">
        <v>108</v>
      </c>
      <c r="C50" s="1" t="s">
        <v>109</v>
      </c>
      <c r="D50" s="1" t="s">
        <v>110</v>
      </c>
      <c r="E50" s="1" t="s">
        <v>75</v>
      </c>
      <c r="F50" s="1" t="s">
        <v>87</v>
      </c>
      <c r="G50" s="1" t="s">
        <v>64</v>
      </c>
      <c r="H50" s="1" t="s">
        <v>65</v>
      </c>
      <c r="I50" s="2">
        <v>60</v>
      </c>
      <c r="J50" s="2">
        <v>19.940000000000001</v>
      </c>
      <c r="K50" s="2">
        <f t="shared" si="9"/>
        <v>18.36</v>
      </c>
      <c r="L50" s="2">
        <f t="shared" si="10"/>
        <v>0</v>
      </c>
      <c r="R50" s="7">
        <v>1.47</v>
      </c>
      <c r="S50" s="5">
        <v>249.16499999999999</v>
      </c>
      <c r="T50" s="8">
        <v>16.89</v>
      </c>
      <c r="U50" s="5">
        <v>861.39</v>
      </c>
      <c r="AN50" s="5" t="str">
        <f t="shared" si="11"/>
        <v/>
      </c>
      <c r="AP50" s="5" t="str">
        <f t="shared" si="12"/>
        <v/>
      </c>
      <c r="AR50" s="5" t="str">
        <f t="shared" si="13"/>
        <v/>
      </c>
      <c r="AU50" s="5">
        <f t="shared" si="7"/>
        <v>1110.5550000000001</v>
      </c>
      <c r="AV50" s="5">
        <f t="shared" si="5"/>
        <v>74.407185000000027</v>
      </c>
      <c r="AW50" s="11">
        <f t="shared" si="6"/>
        <v>5.4781174231053192E-2</v>
      </c>
      <c r="AX50" s="5">
        <f t="shared" si="8"/>
        <v>54.781174231053186</v>
      </c>
    </row>
    <row r="51" spans="1:50" x14ac:dyDescent="0.25">
      <c r="A51" s="1" t="s">
        <v>111</v>
      </c>
      <c r="B51" s="1" t="s">
        <v>108</v>
      </c>
      <c r="C51" s="1" t="s">
        <v>109</v>
      </c>
      <c r="D51" s="1" t="s">
        <v>110</v>
      </c>
      <c r="E51" s="1" t="s">
        <v>74</v>
      </c>
      <c r="F51" s="1" t="s">
        <v>87</v>
      </c>
      <c r="G51" s="1" t="s">
        <v>64</v>
      </c>
      <c r="H51" s="1" t="s">
        <v>65</v>
      </c>
      <c r="I51" s="2">
        <v>60</v>
      </c>
      <c r="J51" s="2">
        <v>19.43</v>
      </c>
      <c r="K51" s="2">
        <f t="shared" si="9"/>
        <v>4.47</v>
      </c>
      <c r="L51" s="2">
        <f t="shared" si="10"/>
        <v>0</v>
      </c>
      <c r="R51" s="7">
        <v>4.16</v>
      </c>
      <c r="S51" s="5">
        <v>705.12</v>
      </c>
      <c r="T51" s="8">
        <v>0.31</v>
      </c>
      <c r="U51" s="5">
        <v>15.81</v>
      </c>
      <c r="AN51" s="5" t="str">
        <f t="shared" si="11"/>
        <v/>
      </c>
      <c r="AP51" s="5" t="str">
        <f t="shared" si="12"/>
        <v/>
      </c>
      <c r="AR51" s="5" t="str">
        <f t="shared" si="13"/>
        <v/>
      </c>
      <c r="AU51" s="5">
        <f t="shared" si="7"/>
        <v>720.93</v>
      </c>
      <c r="AV51" s="5">
        <f t="shared" si="5"/>
        <v>48.302310000000013</v>
      </c>
      <c r="AW51" s="11">
        <f t="shared" si="6"/>
        <v>3.5561851451205183E-2</v>
      </c>
      <c r="AX51" s="5">
        <f t="shared" si="8"/>
        <v>35.561851451205179</v>
      </c>
    </row>
    <row r="52" spans="1:50" x14ac:dyDescent="0.25">
      <c r="A52" s="1" t="s">
        <v>112</v>
      </c>
      <c r="B52" s="1" t="s">
        <v>113</v>
      </c>
      <c r="C52" s="1" t="s">
        <v>114</v>
      </c>
      <c r="D52" s="1" t="s">
        <v>83</v>
      </c>
      <c r="E52" s="1" t="s">
        <v>79</v>
      </c>
      <c r="F52" s="1" t="s">
        <v>87</v>
      </c>
      <c r="G52" s="1" t="s">
        <v>64</v>
      </c>
      <c r="H52" s="1" t="s">
        <v>65</v>
      </c>
      <c r="I52" s="2">
        <v>119.54</v>
      </c>
      <c r="J52" s="2">
        <v>0.09</v>
      </c>
      <c r="K52" s="2">
        <f t="shared" si="9"/>
        <v>0.04</v>
      </c>
      <c r="L52" s="2">
        <f t="shared" si="10"/>
        <v>0</v>
      </c>
      <c r="T52" s="8">
        <v>0.04</v>
      </c>
      <c r="U52" s="5">
        <v>2.04</v>
      </c>
      <c r="AN52" s="5" t="str">
        <f t="shared" si="11"/>
        <v/>
      </c>
      <c r="AP52" s="5" t="str">
        <f t="shared" si="12"/>
        <v/>
      </c>
      <c r="AR52" s="5" t="str">
        <f t="shared" si="13"/>
        <v/>
      </c>
      <c r="AU52" s="5">
        <f t="shared" si="7"/>
        <v>2.04</v>
      </c>
      <c r="AV52" s="5">
        <f t="shared" si="5"/>
        <v>0.13668000000000008</v>
      </c>
      <c r="AW52" s="11">
        <f t="shared" si="6"/>
        <v>1.006286005027653E-4</v>
      </c>
      <c r="AX52" s="5">
        <f t="shared" si="8"/>
        <v>0.1006286005027653</v>
      </c>
    </row>
    <row r="53" spans="1:50" x14ac:dyDescent="0.25">
      <c r="A53" s="1" t="s">
        <v>112</v>
      </c>
      <c r="B53" s="1" t="s">
        <v>113</v>
      </c>
      <c r="C53" s="1" t="s">
        <v>114</v>
      </c>
      <c r="D53" s="1" t="s">
        <v>83</v>
      </c>
      <c r="E53" s="1" t="s">
        <v>78</v>
      </c>
      <c r="F53" s="1" t="s">
        <v>87</v>
      </c>
      <c r="G53" s="1" t="s">
        <v>64</v>
      </c>
      <c r="H53" s="1" t="s">
        <v>65</v>
      </c>
      <c r="I53" s="2">
        <v>119.54</v>
      </c>
      <c r="J53" s="2">
        <v>39.700000000000003</v>
      </c>
      <c r="K53" s="2">
        <f t="shared" si="9"/>
        <v>2.23</v>
      </c>
      <c r="L53" s="2">
        <f t="shared" si="10"/>
        <v>0</v>
      </c>
      <c r="T53" s="8">
        <v>2.23</v>
      </c>
      <c r="U53" s="5">
        <v>113.73</v>
      </c>
      <c r="AN53" s="5" t="str">
        <f t="shared" si="11"/>
        <v/>
      </c>
      <c r="AP53" s="5" t="str">
        <f t="shared" si="12"/>
        <v/>
      </c>
      <c r="AR53" s="5" t="str">
        <f t="shared" si="13"/>
        <v/>
      </c>
      <c r="AU53" s="5">
        <f t="shared" si="7"/>
        <v>113.73</v>
      </c>
      <c r="AV53" s="5">
        <f t="shared" si="5"/>
        <v>7.6199100000000035</v>
      </c>
      <c r="AW53" s="11">
        <f t="shared" si="6"/>
        <v>5.6100444780291655E-3</v>
      </c>
      <c r="AX53" s="5">
        <f t="shared" si="8"/>
        <v>5.6100444780291649</v>
      </c>
    </row>
    <row r="54" spans="1:50" x14ac:dyDescent="0.25">
      <c r="A54" s="1" t="s">
        <v>112</v>
      </c>
      <c r="B54" s="1" t="s">
        <v>113</v>
      </c>
      <c r="C54" s="1" t="s">
        <v>114</v>
      </c>
      <c r="D54" s="1" t="s">
        <v>83</v>
      </c>
      <c r="E54" s="1" t="s">
        <v>76</v>
      </c>
      <c r="F54" s="1" t="s">
        <v>87</v>
      </c>
      <c r="G54" s="1" t="s">
        <v>64</v>
      </c>
      <c r="H54" s="1" t="s">
        <v>65</v>
      </c>
      <c r="I54" s="2">
        <v>119.54</v>
      </c>
      <c r="J54" s="2">
        <v>39.06</v>
      </c>
      <c r="K54" s="2">
        <f t="shared" si="9"/>
        <v>2.65</v>
      </c>
      <c r="L54" s="2">
        <f t="shared" si="10"/>
        <v>0</v>
      </c>
      <c r="R54" s="7">
        <v>0.42</v>
      </c>
      <c r="S54" s="5">
        <v>71.19</v>
      </c>
      <c r="T54" s="8">
        <v>2.23</v>
      </c>
      <c r="U54" s="5">
        <v>113.73</v>
      </c>
      <c r="AN54" s="5" t="str">
        <f t="shared" si="11"/>
        <v/>
      </c>
      <c r="AP54" s="5" t="str">
        <f t="shared" si="12"/>
        <v/>
      </c>
      <c r="AR54" s="5" t="str">
        <f t="shared" si="13"/>
        <v/>
      </c>
      <c r="AU54" s="5">
        <f t="shared" si="7"/>
        <v>184.92000000000002</v>
      </c>
      <c r="AV54" s="5">
        <f t="shared" si="5"/>
        <v>12.389640000000005</v>
      </c>
      <c r="AW54" s="11">
        <f t="shared" si="6"/>
        <v>9.1216866691036062E-3</v>
      </c>
      <c r="AX54" s="5">
        <f t="shared" si="8"/>
        <v>9.1216866691036067</v>
      </c>
    </row>
    <row r="55" spans="1:50" x14ac:dyDescent="0.25">
      <c r="A55" s="1" t="s">
        <v>112</v>
      </c>
      <c r="B55" s="1" t="s">
        <v>113</v>
      </c>
      <c r="C55" s="1" t="s">
        <v>114</v>
      </c>
      <c r="D55" s="1" t="s">
        <v>83</v>
      </c>
      <c r="E55" s="1" t="s">
        <v>75</v>
      </c>
      <c r="F55" s="1" t="s">
        <v>87</v>
      </c>
      <c r="G55" s="1" t="s">
        <v>64</v>
      </c>
      <c r="H55" s="1" t="s">
        <v>65</v>
      </c>
      <c r="I55" s="2">
        <v>119.54</v>
      </c>
      <c r="J55" s="2">
        <v>0.09</v>
      </c>
      <c r="K55" s="2">
        <f t="shared" si="9"/>
        <v>0.05</v>
      </c>
      <c r="L55" s="2">
        <f t="shared" si="10"/>
        <v>0</v>
      </c>
      <c r="R55" s="7">
        <v>0.01</v>
      </c>
      <c r="S55" s="5">
        <v>1.6950000000000001</v>
      </c>
      <c r="T55" s="8">
        <v>0.04</v>
      </c>
      <c r="U55" s="5">
        <v>2.04</v>
      </c>
      <c r="AN55" s="5" t="str">
        <f t="shared" si="11"/>
        <v/>
      </c>
      <c r="AP55" s="5" t="str">
        <f t="shared" si="12"/>
        <v/>
      </c>
      <c r="AR55" s="5" t="str">
        <f t="shared" si="13"/>
        <v/>
      </c>
      <c r="AU55" s="5">
        <f t="shared" si="7"/>
        <v>3.7350000000000003</v>
      </c>
      <c r="AV55" s="5">
        <f t="shared" si="5"/>
        <v>0.25024500000000016</v>
      </c>
      <c r="AW55" s="11">
        <f t="shared" si="6"/>
        <v>1.842391288616806E-4</v>
      </c>
      <c r="AX55" s="5">
        <f t="shared" si="8"/>
        <v>0.18423912886168062</v>
      </c>
    </row>
    <row r="56" spans="1:50" x14ac:dyDescent="0.25">
      <c r="A56" s="1" t="s">
        <v>115</v>
      </c>
      <c r="B56" s="1" t="s">
        <v>98</v>
      </c>
      <c r="C56" s="1" t="s">
        <v>99</v>
      </c>
      <c r="D56" s="1" t="s">
        <v>100</v>
      </c>
      <c r="E56" s="1" t="s">
        <v>79</v>
      </c>
      <c r="F56" s="1" t="s">
        <v>87</v>
      </c>
      <c r="G56" s="1" t="s">
        <v>64</v>
      </c>
      <c r="H56" s="1" t="s">
        <v>65</v>
      </c>
      <c r="I56" s="2">
        <v>77</v>
      </c>
      <c r="J56" s="2">
        <v>7.0000000000000007E-2</v>
      </c>
      <c r="K56" s="2">
        <f t="shared" si="9"/>
        <v>0.06</v>
      </c>
      <c r="L56" s="2">
        <f t="shared" si="10"/>
        <v>0</v>
      </c>
      <c r="T56" s="8">
        <v>0.06</v>
      </c>
      <c r="U56" s="5">
        <v>3.06</v>
      </c>
      <c r="AN56" s="5" t="str">
        <f t="shared" si="11"/>
        <v/>
      </c>
      <c r="AP56" s="5" t="str">
        <f t="shared" si="12"/>
        <v/>
      </c>
      <c r="AR56" s="5" t="str">
        <f t="shared" si="13"/>
        <v/>
      </c>
      <c r="AU56" s="5">
        <f t="shared" si="7"/>
        <v>3.06</v>
      </c>
      <c r="AV56" s="5">
        <f t="shared" si="5"/>
        <v>0.20502000000000009</v>
      </c>
      <c r="AW56" s="11">
        <f t="shared" si="6"/>
        <v>1.5094290075414794E-4</v>
      </c>
      <c r="AX56" s="5">
        <f t="shared" si="8"/>
        <v>0.15094290075414793</v>
      </c>
    </row>
    <row r="57" spans="1:50" x14ac:dyDescent="0.25">
      <c r="A57" s="1" t="s">
        <v>115</v>
      </c>
      <c r="B57" s="1" t="s">
        <v>98</v>
      </c>
      <c r="C57" s="1" t="s">
        <v>99</v>
      </c>
      <c r="D57" s="1" t="s">
        <v>100</v>
      </c>
      <c r="E57" s="1" t="s">
        <v>88</v>
      </c>
      <c r="F57" s="1" t="s">
        <v>87</v>
      </c>
      <c r="G57" s="1" t="s">
        <v>64</v>
      </c>
      <c r="H57" s="1" t="s">
        <v>65</v>
      </c>
      <c r="I57" s="2">
        <v>77</v>
      </c>
      <c r="J57" s="2">
        <v>35</v>
      </c>
      <c r="K57" s="2">
        <f t="shared" si="9"/>
        <v>27.77</v>
      </c>
      <c r="L57" s="2">
        <f t="shared" si="10"/>
        <v>0</v>
      </c>
      <c r="T57" s="8">
        <v>27.77</v>
      </c>
      <c r="U57" s="5">
        <v>1416.27</v>
      </c>
      <c r="AN57" s="5" t="str">
        <f t="shared" si="11"/>
        <v/>
      </c>
      <c r="AP57" s="5" t="str">
        <f t="shared" si="12"/>
        <v/>
      </c>
      <c r="AR57" s="5" t="str">
        <f t="shared" si="13"/>
        <v/>
      </c>
      <c r="AU57" s="5">
        <f t="shared" si="7"/>
        <v>1416.27</v>
      </c>
      <c r="AV57" s="5">
        <f t="shared" si="5"/>
        <v>94.890090000000043</v>
      </c>
      <c r="AW57" s="11">
        <f t="shared" si="6"/>
        <v>6.9861405899044798E-2</v>
      </c>
      <c r="AX57" s="5">
        <f t="shared" si="8"/>
        <v>69.861405899044797</v>
      </c>
    </row>
    <row r="58" spans="1:50" x14ac:dyDescent="0.25">
      <c r="A58" s="1" t="s">
        <v>115</v>
      </c>
      <c r="B58" s="1" t="s">
        <v>98</v>
      </c>
      <c r="C58" s="1" t="s">
        <v>99</v>
      </c>
      <c r="D58" s="1" t="s">
        <v>100</v>
      </c>
      <c r="E58" s="1" t="s">
        <v>89</v>
      </c>
      <c r="F58" s="1" t="s">
        <v>87</v>
      </c>
      <c r="G58" s="1" t="s">
        <v>64</v>
      </c>
      <c r="H58" s="1" t="s">
        <v>65</v>
      </c>
      <c r="I58" s="2">
        <v>77</v>
      </c>
      <c r="J58" s="2">
        <v>39.909999999999997</v>
      </c>
      <c r="K58" s="2">
        <f t="shared" si="9"/>
        <v>39.909999999999997</v>
      </c>
      <c r="L58" s="2">
        <f t="shared" si="10"/>
        <v>0</v>
      </c>
      <c r="T58" s="8">
        <v>39.909999999999997</v>
      </c>
      <c r="U58" s="5">
        <v>2035.41</v>
      </c>
      <c r="AN58" s="5" t="str">
        <f t="shared" si="11"/>
        <v/>
      </c>
      <c r="AP58" s="5" t="str">
        <f t="shared" si="12"/>
        <v/>
      </c>
      <c r="AR58" s="5" t="str">
        <f t="shared" si="13"/>
        <v/>
      </c>
      <c r="AU58" s="5">
        <f t="shared" si="7"/>
        <v>2035.41</v>
      </c>
      <c r="AV58" s="5">
        <f t="shared" si="5"/>
        <v>136.37247000000008</v>
      </c>
      <c r="AW58" s="11">
        <f t="shared" si="6"/>
        <v>0.10040218615163407</v>
      </c>
      <c r="AX58" s="5">
        <f t="shared" si="8"/>
        <v>100.40218615163408</v>
      </c>
    </row>
    <row r="59" spans="1:50" x14ac:dyDescent="0.25">
      <c r="A59" s="1" t="s">
        <v>115</v>
      </c>
      <c r="B59" s="1" t="s">
        <v>98</v>
      </c>
      <c r="C59" s="1" t="s">
        <v>99</v>
      </c>
      <c r="D59" s="1" t="s">
        <v>100</v>
      </c>
      <c r="E59" s="1" t="s">
        <v>90</v>
      </c>
      <c r="F59" s="1" t="s">
        <v>87</v>
      </c>
      <c r="G59" s="1" t="s">
        <v>64</v>
      </c>
      <c r="H59" s="1" t="s">
        <v>65</v>
      </c>
      <c r="I59" s="2">
        <v>77</v>
      </c>
      <c r="J59" s="2">
        <v>0.09</v>
      </c>
      <c r="K59" s="2">
        <f t="shared" si="9"/>
        <v>0.09</v>
      </c>
      <c r="L59" s="2">
        <f t="shared" si="10"/>
        <v>0</v>
      </c>
      <c r="T59" s="8">
        <v>0.09</v>
      </c>
      <c r="U59" s="5">
        <v>4.59</v>
      </c>
      <c r="AN59" s="5" t="str">
        <f t="shared" si="11"/>
        <v/>
      </c>
      <c r="AP59" s="5" t="str">
        <f t="shared" si="12"/>
        <v/>
      </c>
      <c r="AR59" s="5" t="str">
        <f t="shared" si="13"/>
        <v/>
      </c>
      <c r="AU59" s="5">
        <f t="shared" si="7"/>
        <v>4.59</v>
      </c>
      <c r="AV59" s="5">
        <f t="shared" si="5"/>
        <v>0.30753000000000014</v>
      </c>
      <c r="AW59" s="11">
        <f t="shared" si="6"/>
        <v>2.2641435113122189E-4</v>
      </c>
      <c r="AX59" s="5">
        <f t="shared" si="8"/>
        <v>0.22641435113122188</v>
      </c>
    </row>
    <row r="60" spans="1:50" x14ac:dyDescent="0.25">
      <c r="A60" s="1" t="s">
        <v>116</v>
      </c>
      <c r="B60" s="1" t="s">
        <v>117</v>
      </c>
      <c r="C60" s="1" t="s">
        <v>118</v>
      </c>
      <c r="D60" s="1" t="s">
        <v>119</v>
      </c>
      <c r="E60" s="1" t="s">
        <v>101</v>
      </c>
      <c r="F60" s="1" t="s">
        <v>120</v>
      </c>
      <c r="G60" s="1" t="s">
        <v>64</v>
      </c>
      <c r="H60" s="1" t="s">
        <v>65</v>
      </c>
      <c r="I60" s="2">
        <v>194.39</v>
      </c>
      <c r="J60" s="2">
        <v>38.43</v>
      </c>
      <c r="K60" s="2">
        <f t="shared" si="9"/>
        <v>15.77</v>
      </c>
      <c r="L60" s="2">
        <f t="shared" si="10"/>
        <v>1.1099999999999999</v>
      </c>
      <c r="N60" s="4">
        <v>3.69</v>
      </c>
      <c r="O60" s="5">
        <v>1446.48</v>
      </c>
      <c r="P60" s="6">
        <v>12.08</v>
      </c>
      <c r="Q60" s="5">
        <v>3569.64</v>
      </c>
      <c r="AN60" s="5" t="str">
        <f t="shared" si="11"/>
        <v/>
      </c>
      <c r="AO60" s="3">
        <v>0.22</v>
      </c>
      <c r="AP60" s="5">
        <f t="shared" si="12"/>
        <v>576.84</v>
      </c>
      <c r="AR60" s="5" t="str">
        <f t="shared" si="13"/>
        <v/>
      </c>
      <c r="AS60" s="2">
        <v>0.27</v>
      </c>
      <c r="AT60" s="2">
        <v>0.62</v>
      </c>
      <c r="AU60" s="5">
        <f t="shared" si="7"/>
        <v>5016.12</v>
      </c>
      <c r="AV60" s="5">
        <f t="shared" si="5"/>
        <v>336.08004000000017</v>
      </c>
      <c r="AW60" s="11">
        <f t="shared" si="6"/>
        <v>0.24743388997741717</v>
      </c>
      <c r="AX60" s="5">
        <f t="shared" si="8"/>
        <v>247.43388997741718</v>
      </c>
    </row>
    <row r="61" spans="1:50" x14ac:dyDescent="0.25">
      <c r="A61" s="1" t="s">
        <v>116</v>
      </c>
      <c r="B61" s="1" t="s">
        <v>117</v>
      </c>
      <c r="C61" s="1" t="s">
        <v>118</v>
      </c>
      <c r="D61" s="1" t="s">
        <v>119</v>
      </c>
      <c r="E61" s="1" t="s">
        <v>62</v>
      </c>
      <c r="F61" s="1" t="s">
        <v>120</v>
      </c>
      <c r="G61" s="1" t="s">
        <v>64</v>
      </c>
      <c r="H61" s="1" t="s">
        <v>65</v>
      </c>
      <c r="I61" s="2">
        <v>194.39</v>
      </c>
      <c r="J61" s="2">
        <v>10.49</v>
      </c>
      <c r="K61" s="2">
        <f t="shared" si="9"/>
        <v>6.23</v>
      </c>
      <c r="L61" s="2">
        <f t="shared" si="10"/>
        <v>3.7199999999999998</v>
      </c>
      <c r="N61" s="4">
        <v>3.33</v>
      </c>
      <c r="O61" s="5">
        <v>1305.3599999999999</v>
      </c>
      <c r="P61" s="6">
        <v>2.9</v>
      </c>
      <c r="Q61" s="5">
        <v>1055.5260000000001</v>
      </c>
      <c r="AN61" s="5" t="str">
        <f t="shared" si="11"/>
        <v/>
      </c>
      <c r="AO61" s="3">
        <v>0.27</v>
      </c>
      <c r="AP61" s="5">
        <f t="shared" si="12"/>
        <v>707.94</v>
      </c>
      <c r="AQ61" s="2">
        <v>0.25</v>
      </c>
      <c r="AR61" s="5">
        <f t="shared" si="13"/>
        <v>0.25</v>
      </c>
      <c r="AS61" s="2">
        <v>0.82000000000000006</v>
      </c>
      <c r="AT61" s="2">
        <v>2.38</v>
      </c>
      <c r="AU61" s="5">
        <f t="shared" si="7"/>
        <v>2360.886</v>
      </c>
      <c r="AV61" s="5">
        <f t="shared" si="5"/>
        <v>158.17936200000005</v>
      </c>
      <c r="AW61" s="11">
        <f t="shared" si="6"/>
        <v>0.11645718339537821</v>
      </c>
      <c r="AX61" s="5">
        <f t="shared" si="8"/>
        <v>116.45718339537819</v>
      </c>
    </row>
    <row r="62" spans="1:50" x14ac:dyDescent="0.25">
      <c r="A62" s="1" t="s">
        <v>116</v>
      </c>
      <c r="B62" s="1" t="s">
        <v>117</v>
      </c>
      <c r="C62" s="1" t="s">
        <v>118</v>
      </c>
      <c r="D62" s="1" t="s">
        <v>119</v>
      </c>
      <c r="E62" s="1" t="s">
        <v>68</v>
      </c>
      <c r="F62" s="1" t="s">
        <v>120</v>
      </c>
      <c r="G62" s="1" t="s">
        <v>64</v>
      </c>
      <c r="H62" s="1" t="s">
        <v>65</v>
      </c>
      <c r="I62" s="2">
        <v>194.39</v>
      </c>
      <c r="J62" s="2">
        <v>39.340000000000003</v>
      </c>
      <c r="K62" s="2">
        <f t="shared" si="9"/>
        <v>27.11</v>
      </c>
      <c r="L62" s="2">
        <f t="shared" si="10"/>
        <v>11.96</v>
      </c>
      <c r="P62" s="6">
        <v>27.11</v>
      </c>
      <c r="Q62" s="5">
        <v>10803.48</v>
      </c>
      <c r="AN62" s="5" t="str">
        <f t="shared" si="11"/>
        <v/>
      </c>
      <c r="AP62" s="5" t="str">
        <f t="shared" si="12"/>
        <v/>
      </c>
      <c r="AQ62" s="2">
        <v>1.08</v>
      </c>
      <c r="AR62" s="5">
        <f t="shared" si="13"/>
        <v>1.08</v>
      </c>
      <c r="AS62" s="2">
        <v>1.63</v>
      </c>
      <c r="AT62" s="2">
        <v>9.25</v>
      </c>
      <c r="AU62" s="5">
        <f t="shared" si="7"/>
        <v>10803.48</v>
      </c>
      <c r="AV62" s="5">
        <f t="shared" si="5"/>
        <v>723.83316000000036</v>
      </c>
      <c r="AW62" s="11">
        <f t="shared" si="6"/>
        <v>0.53291131027432093</v>
      </c>
      <c r="AX62" s="5">
        <f t="shared" si="8"/>
        <v>532.91131027432095</v>
      </c>
    </row>
    <row r="63" spans="1:50" x14ac:dyDescent="0.25">
      <c r="A63" s="1" t="s">
        <v>116</v>
      </c>
      <c r="B63" s="1" t="s">
        <v>117</v>
      </c>
      <c r="C63" s="1" t="s">
        <v>118</v>
      </c>
      <c r="D63" s="1" t="s">
        <v>119</v>
      </c>
      <c r="E63" s="1" t="s">
        <v>102</v>
      </c>
      <c r="F63" s="1" t="s">
        <v>120</v>
      </c>
      <c r="G63" s="1" t="s">
        <v>64</v>
      </c>
      <c r="H63" s="1" t="s">
        <v>65</v>
      </c>
      <c r="I63" s="2">
        <v>194.39</v>
      </c>
      <c r="J63" s="2">
        <v>41.1</v>
      </c>
      <c r="K63" s="2">
        <f t="shared" si="9"/>
        <v>10.28</v>
      </c>
      <c r="L63" s="2">
        <f t="shared" si="10"/>
        <v>0.65</v>
      </c>
      <c r="P63" s="6">
        <v>10.28</v>
      </c>
      <c r="Q63" s="5">
        <v>3201.1514999999999</v>
      </c>
      <c r="AN63" s="5" t="str">
        <f t="shared" si="11"/>
        <v/>
      </c>
      <c r="AP63" s="5" t="str">
        <f t="shared" si="12"/>
        <v/>
      </c>
      <c r="AR63" s="5" t="str">
        <f t="shared" si="13"/>
        <v/>
      </c>
      <c r="AT63" s="2">
        <v>0.65</v>
      </c>
      <c r="AU63" s="5">
        <f t="shared" si="7"/>
        <v>3201.1514999999999</v>
      </c>
      <c r="AV63" s="5">
        <f t="shared" si="5"/>
        <v>214.47715050000011</v>
      </c>
      <c r="AW63" s="11">
        <f t="shared" si="6"/>
        <v>0.15790558600114113</v>
      </c>
      <c r="AX63" s="5">
        <f t="shared" si="8"/>
        <v>157.90558600114113</v>
      </c>
    </row>
    <row r="64" spans="1:50" x14ac:dyDescent="0.25">
      <c r="A64" s="1" t="s">
        <v>116</v>
      </c>
      <c r="B64" s="1" t="s">
        <v>117</v>
      </c>
      <c r="C64" s="1" t="s">
        <v>118</v>
      </c>
      <c r="D64" s="1" t="s">
        <v>119</v>
      </c>
      <c r="E64" s="1" t="s">
        <v>67</v>
      </c>
      <c r="F64" s="1" t="s">
        <v>120</v>
      </c>
      <c r="G64" s="1" t="s">
        <v>64</v>
      </c>
      <c r="H64" s="1" t="s">
        <v>65</v>
      </c>
      <c r="I64" s="2">
        <v>194.39</v>
      </c>
      <c r="J64" s="2">
        <v>38.950000000000003</v>
      </c>
      <c r="K64" s="2">
        <f t="shared" si="9"/>
        <v>12.54</v>
      </c>
      <c r="L64" s="2">
        <f t="shared" si="10"/>
        <v>12.48</v>
      </c>
      <c r="P64" s="6">
        <v>12.54</v>
      </c>
      <c r="Q64" s="5">
        <v>5002.5194999999994</v>
      </c>
      <c r="AN64" s="5" t="str">
        <f t="shared" si="11"/>
        <v/>
      </c>
      <c r="AP64" s="5" t="str">
        <f t="shared" si="12"/>
        <v/>
      </c>
      <c r="AQ64" s="2">
        <v>0.92</v>
      </c>
      <c r="AR64" s="5">
        <f t="shared" si="13"/>
        <v>0.92</v>
      </c>
      <c r="AS64" s="2">
        <v>1.38</v>
      </c>
      <c r="AT64" s="2">
        <v>10.18</v>
      </c>
      <c r="AU64" s="5">
        <f t="shared" si="7"/>
        <v>5002.5194999999994</v>
      </c>
      <c r="AV64" s="5">
        <f t="shared" si="5"/>
        <v>335.16880650000007</v>
      </c>
      <c r="AW64" s="11">
        <f t="shared" si="6"/>
        <v>0.24676300797685935</v>
      </c>
      <c r="AX64" s="5">
        <f t="shared" si="8"/>
        <v>246.76300797685934</v>
      </c>
    </row>
    <row r="65" spans="1:50" x14ac:dyDescent="0.25">
      <c r="A65" s="1" t="s">
        <v>121</v>
      </c>
      <c r="B65" s="1" t="s">
        <v>104</v>
      </c>
      <c r="C65" s="1" t="s">
        <v>105</v>
      </c>
      <c r="D65" s="1" t="s">
        <v>106</v>
      </c>
      <c r="E65" s="1" t="s">
        <v>90</v>
      </c>
      <c r="F65" s="1" t="s">
        <v>120</v>
      </c>
      <c r="G65" s="1" t="s">
        <v>64</v>
      </c>
      <c r="H65" s="1" t="s">
        <v>65</v>
      </c>
      <c r="I65" s="2">
        <v>114.68</v>
      </c>
      <c r="J65" s="2">
        <v>36.299999999999997</v>
      </c>
      <c r="K65" s="2">
        <f t="shared" si="9"/>
        <v>34.35</v>
      </c>
      <c r="L65" s="2">
        <f t="shared" si="10"/>
        <v>0</v>
      </c>
      <c r="N65" s="4">
        <v>0.77</v>
      </c>
      <c r="O65" s="5">
        <v>301.83999999999997</v>
      </c>
      <c r="P65" s="6">
        <v>24.66</v>
      </c>
      <c r="Q65" s="5">
        <v>7287.03</v>
      </c>
      <c r="R65" s="7">
        <v>8.8000000000000007</v>
      </c>
      <c r="S65" s="5">
        <v>1491.6</v>
      </c>
      <c r="T65" s="8">
        <v>0.12</v>
      </c>
      <c r="U65" s="5">
        <v>6.12</v>
      </c>
      <c r="AN65" s="5" t="str">
        <f t="shared" si="11"/>
        <v/>
      </c>
      <c r="AP65" s="5" t="str">
        <f t="shared" si="12"/>
        <v/>
      </c>
      <c r="AR65" s="5" t="str">
        <f t="shared" si="13"/>
        <v/>
      </c>
      <c r="AU65" s="5">
        <f t="shared" si="7"/>
        <v>9086.59</v>
      </c>
      <c r="AV65" s="5">
        <f t="shared" si="5"/>
        <v>608.8015300000003</v>
      </c>
      <c r="AW65" s="11">
        <f t="shared" si="6"/>
        <v>0.44822099756981476</v>
      </c>
      <c r="AX65" s="5">
        <f t="shared" si="8"/>
        <v>448.22099756981476</v>
      </c>
    </row>
    <row r="66" spans="1:50" x14ac:dyDescent="0.25">
      <c r="A66" s="1" t="s">
        <v>121</v>
      </c>
      <c r="B66" s="1" t="s">
        <v>104</v>
      </c>
      <c r="C66" s="1" t="s">
        <v>105</v>
      </c>
      <c r="D66" s="1" t="s">
        <v>106</v>
      </c>
      <c r="E66" s="1" t="s">
        <v>86</v>
      </c>
      <c r="F66" s="1" t="s">
        <v>120</v>
      </c>
      <c r="G66" s="1" t="s">
        <v>64</v>
      </c>
      <c r="H66" s="1" t="s">
        <v>65</v>
      </c>
      <c r="I66" s="2">
        <v>114.68</v>
      </c>
      <c r="J66" s="2">
        <v>27.44</v>
      </c>
      <c r="K66" s="2">
        <f t="shared" si="9"/>
        <v>12.64</v>
      </c>
      <c r="L66" s="2">
        <f t="shared" si="10"/>
        <v>0.09</v>
      </c>
      <c r="N66" s="4">
        <v>5.3</v>
      </c>
      <c r="O66" s="5">
        <v>2077.6</v>
      </c>
      <c r="P66" s="6">
        <v>7.02</v>
      </c>
      <c r="Q66" s="5">
        <v>2074.41</v>
      </c>
      <c r="R66" s="7">
        <v>0.32</v>
      </c>
      <c r="S66" s="5">
        <v>54.24</v>
      </c>
      <c r="AN66" s="5" t="str">
        <f t="shared" si="11"/>
        <v/>
      </c>
      <c r="AO66" s="3">
        <v>0.09</v>
      </c>
      <c r="AP66" s="5">
        <f t="shared" si="12"/>
        <v>235.98</v>
      </c>
      <c r="AR66" s="5" t="str">
        <f t="shared" si="13"/>
        <v/>
      </c>
      <c r="AU66" s="5">
        <f t="shared" si="7"/>
        <v>4206.25</v>
      </c>
      <c r="AV66" s="5">
        <f t="shared" si="5"/>
        <v>281.81875000000014</v>
      </c>
      <c r="AW66" s="11">
        <f t="shared" si="6"/>
        <v>0.20748482885527278</v>
      </c>
      <c r="AX66" s="5">
        <f t="shared" si="8"/>
        <v>207.48482885527278</v>
      </c>
    </row>
    <row r="67" spans="1:50" x14ac:dyDescent="0.25">
      <c r="A67" s="1" t="s">
        <v>121</v>
      </c>
      <c r="B67" s="1" t="s">
        <v>104</v>
      </c>
      <c r="C67" s="1" t="s">
        <v>105</v>
      </c>
      <c r="D67" s="1" t="s">
        <v>106</v>
      </c>
      <c r="E67" s="1" t="s">
        <v>101</v>
      </c>
      <c r="F67" s="1" t="s">
        <v>120</v>
      </c>
      <c r="G67" s="1" t="s">
        <v>64</v>
      </c>
      <c r="H67" s="1" t="s">
        <v>65</v>
      </c>
      <c r="I67" s="2">
        <v>114.68</v>
      </c>
      <c r="J67" s="2">
        <v>2.54</v>
      </c>
      <c r="K67" s="2">
        <f t="shared" ref="K67:K77" si="14">SUM(N67,P67,R67,T67,X67,Z67,AB67,AD67,AG67,AI67,AK67,V67,AY67,BA67,BC67,BE67)</f>
        <v>1.78</v>
      </c>
      <c r="L67" s="2">
        <f t="shared" ref="L67:L81" si="15">SUM(M67,AF67,AM67,AO67,AQ67,AS67,AT67)</f>
        <v>0.58000000000000007</v>
      </c>
      <c r="N67" s="4">
        <v>1.61</v>
      </c>
      <c r="O67" s="5">
        <v>631.12</v>
      </c>
      <c r="P67" s="6">
        <v>0.17</v>
      </c>
      <c r="Q67" s="5">
        <v>50.235000000000007</v>
      </c>
      <c r="AN67" s="5" t="str">
        <f t="shared" ref="AN67:AN77" si="16">IF(AM67&gt;0,AM67*$AN$1,"")</f>
        <v/>
      </c>
      <c r="AO67" s="3">
        <v>0.24</v>
      </c>
      <c r="AP67" s="5">
        <f t="shared" ref="AP67:AP77" si="17">IF(AO67&gt;0,AO67*$AP$1,"")</f>
        <v>629.28</v>
      </c>
      <c r="AR67" s="5" t="str">
        <f t="shared" ref="AR67:AR77" si="18">IF(AQ67&gt;0,AQ67*$AR$1,"")</f>
        <v/>
      </c>
      <c r="AS67" s="2">
        <v>0.34</v>
      </c>
      <c r="AU67" s="5">
        <f t="shared" si="7"/>
        <v>681.35500000000002</v>
      </c>
      <c r="AV67" s="5">
        <f t="shared" ref="AV67:AV84" si="19">$AU$86*(AW67/100)</f>
        <v>45.650785000000027</v>
      </c>
      <c r="AW67" s="11">
        <f t="shared" ref="AW67:AW81" si="20">(AU67/$AU$86)*(100-93.3)</f>
        <v>3.360970592919689E-2</v>
      </c>
      <c r="AX67" s="5">
        <f t="shared" si="8"/>
        <v>33.609705929196892</v>
      </c>
    </row>
    <row r="68" spans="1:50" x14ac:dyDescent="0.25">
      <c r="A68" s="1" t="s">
        <v>121</v>
      </c>
      <c r="B68" s="1" t="s">
        <v>104</v>
      </c>
      <c r="C68" s="1" t="s">
        <v>105</v>
      </c>
      <c r="D68" s="1" t="s">
        <v>106</v>
      </c>
      <c r="E68" s="1" t="s">
        <v>62</v>
      </c>
      <c r="F68" s="1" t="s">
        <v>120</v>
      </c>
      <c r="G68" s="1" t="s">
        <v>64</v>
      </c>
      <c r="H68" s="1" t="s">
        <v>65</v>
      </c>
      <c r="I68" s="2">
        <v>114.68</v>
      </c>
      <c r="J68" s="2">
        <v>28.02</v>
      </c>
      <c r="K68" s="2">
        <f t="shared" si="14"/>
        <v>21.8</v>
      </c>
      <c r="L68" s="2">
        <f t="shared" si="15"/>
        <v>2.5099999999999998</v>
      </c>
      <c r="N68" s="4">
        <v>9.5399999999999991</v>
      </c>
      <c r="O68" s="5">
        <v>3739.68</v>
      </c>
      <c r="P68" s="6">
        <v>11.88</v>
      </c>
      <c r="Q68" s="5">
        <v>3510.54</v>
      </c>
      <c r="R68" s="7">
        <v>0.38</v>
      </c>
      <c r="S68" s="5">
        <v>64.41</v>
      </c>
      <c r="AN68" s="5" t="str">
        <f t="shared" si="16"/>
        <v/>
      </c>
      <c r="AO68" s="3">
        <v>0.35</v>
      </c>
      <c r="AP68" s="5">
        <f t="shared" si="17"/>
        <v>917.69999999999993</v>
      </c>
      <c r="AQ68" s="2">
        <v>0.25</v>
      </c>
      <c r="AR68" s="5">
        <f t="shared" si="18"/>
        <v>0.25</v>
      </c>
      <c r="AS68" s="2">
        <v>0.96</v>
      </c>
      <c r="AT68" s="2">
        <v>0.95</v>
      </c>
      <c r="AU68" s="5">
        <f t="shared" ref="AU68:AU81" si="21">SUM(O68,Q68,S68,U68,Y68,AA68,AC68,AE68,AH68,AJ68,AL68,W68,AZ68,BB68,BD68,BF68)</f>
        <v>7314.6299999999992</v>
      </c>
      <c r="AV68" s="5">
        <f t="shared" si="19"/>
        <v>490.08021000000008</v>
      </c>
      <c r="AW68" s="11">
        <f t="shared" si="20"/>
        <v>0.36081420592918723</v>
      </c>
      <c r="AX68" s="5">
        <f t="shared" ref="AX68:AX81" si="22">(AW68/100)*$AX$1</f>
        <v>360.81420592918721</v>
      </c>
    </row>
    <row r="69" spans="1:50" x14ac:dyDescent="0.25">
      <c r="A69" s="1" t="s">
        <v>122</v>
      </c>
      <c r="B69" s="1" t="s">
        <v>123</v>
      </c>
      <c r="C69" s="1" t="s">
        <v>124</v>
      </c>
      <c r="D69" s="1" t="s">
        <v>125</v>
      </c>
      <c r="E69" s="1" t="s">
        <v>76</v>
      </c>
      <c r="F69" s="1" t="s">
        <v>120</v>
      </c>
      <c r="G69" s="1" t="s">
        <v>64</v>
      </c>
      <c r="H69" s="1" t="s">
        <v>65</v>
      </c>
      <c r="I69" s="2">
        <v>160</v>
      </c>
      <c r="J69" s="2">
        <v>39.96</v>
      </c>
      <c r="K69" s="2">
        <f t="shared" si="14"/>
        <v>14.84</v>
      </c>
      <c r="L69" s="2">
        <f t="shared" si="15"/>
        <v>0</v>
      </c>
      <c r="P69" s="6">
        <v>7.36</v>
      </c>
      <c r="Q69" s="5">
        <v>2936.0880000000002</v>
      </c>
      <c r="R69" s="7">
        <v>7.48</v>
      </c>
      <c r="S69" s="5">
        <v>1711.6110000000001</v>
      </c>
      <c r="AN69" s="5" t="str">
        <f t="shared" si="16"/>
        <v/>
      </c>
      <c r="AP69" s="5" t="str">
        <f t="shared" si="17"/>
        <v/>
      </c>
      <c r="AR69" s="5" t="str">
        <f t="shared" si="18"/>
        <v/>
      </c>
      <c r="AU69" s="5">
        <f t="shared" si="21"/>
        <v>4647.6990000000005</v>
      </c>
      <c r="AV69" s="5">
        <f t="shared" si="19"/>
        <v>311.39583300000015</v>
      </c>
      <c r="AW69" s="11">
        <f t="shared" si="20"/>
        <v>0.22926051270985381</v>
      </c>
      <c r="AX69" s="5">
        <f t="shared" si="22"/>
        <v>229.2605127098538</v>
      </c>
    </row>
    <row r="70" spans="1:50" x14ac:dyDescent="0.25">
      <c r="A70" s="1" t="s">
        <v>122</v>
      </c>
      <c r="B70" s="1" t="s">
        <v>123</v>
      </c>
      <c r="C70" s="1" t="s">
        <v>124</v>
      </c>
      <c r="D70" s="1" t="s">
        <v>125</v>
      </c>
      <c r="E70" s="1" t="s">
        <v>75</v>
      </c>
      <c r="F70" s="1" t="s">
        <v>120</v>
      </c>
      <c r="G70" s="1" t="s">
        <v>64</v>
      </c>
      <c r="H70" s="1" t="s">
        <v>65</v>
      </c>
      <c r="I70" s="2">
        <v>160</v>
      </c>
      <c r="J70" s="2">
        <v>39.82</v>
      </c>
      <c r="K70" s="2">
        <f t="shared" si="14"/>
        <v>32.86</v>
      </c>
      <c r="L70" s="2">
        <f t="shared" si="15"/>
        <v>0</v>
      </c>
      <c r="P70" s="6">
        <v>29.8</v>
      </c>
      <c r="Q70" s="5">
        <v>11887.965</v>
      </c>
      <c r="R70" s="7">
        <v>3.06</v>
      </c>
      <c r="S70" s="5">
        <v>700.20450000000005</v>
      </c>
      <c r="AN70" s="5" t="str">
        <f t="shared" si="16"/>
        <v/>
      </c>
      <c r="AP70" s="5" t="str">
        <f t="shared" si="17"/>
        <v/>
      </c>
      <c r="AR70" s="5" t="str">
        <f t="shared" si="18"/>
        <v/>
      </c>
      <c r="AU70" s="5">
        <f t="shared" si="21"/>
        <v>12588.1695</v>
      </c>
      <c r="AV70" s="5">
        <f t="shared" si="19"/>
        <v>843.40735650000045</v>
      </c>
      <c r="AW70" s="11">
        <f t="shared" si="20"/>
        <v>0.62094601944931116</v>
      </c>
      <c r="AX70" s="5">
        <f t="shared" si="22"/>
        <v>620.94601944931117</v>
      </c>
    </row>
    <row r="71" spans="1:50" x14ac:dyDescent="0.25">
      <c r="A71" s="1" t="s">
        <v>122</v>
      </c>
      <c r="B71" s="1" t="s">
        <v>123</v>
      </c>
      <c r="C71" s="1" t="s">
        <v>124</v>
      </c>
      <c r="D71" s="1" t="s">
        <v>125</v>
      </c>
      <c r="E71" s="1" t="s">
        <v>68</v>
      </c>
      <c r="F71" s="1" t="s">
        <v>120</v>
      </c>
      <c r="G71" s="1" t="s">
        <v>64</v>
      </c>
      <c r="H71" s="1" t="s">
        <v>65</v>
      </c>
      <c r="I71" s="2">
        <v>160</v>
      </c>
      <c r="J71" s="2">
        <v>0.08</v>
      </c>
      <c r="K71" s="2">
        <f t="shared" si="14"/>
        <v>0.08</v>
      </c>
      <c r="L71" s="2">
        <f t="shared" si="15"/>
        <v>0</v>
      </c>
      <c r="P71" s="6">
        <v>0.08</v>
      </c>
      <c r="Q71" s="5">
        <v>31.914000000000001</v>
      </c>
      <c r="AN71" s="5" t="str">
        <f t="shared" si="16"/>
        <v/>
      </c>
      <c r="AP71" s="5" t="str">
        <f t="shared" si="17"/>
        <v/>
      </c>
      <c r="AR71" s="5" t="str">
        <f t="shared" si="18"/>
        <v/>
      </c>
      <c r="AU71" s="5">
        <f t="shared" si="21"/>
        <v>31.914000000000001</v>
      </c>
      <c r="AV71" s="5">
        <f t="shared" si="19"/>
        <v>2.1382380000000012</v>
      </c>
      <c r="AW71" s="11">
        <f t="shared" si="20"/>
        <v>1.574245664924143E-3</v>
      </c>
      <c r="AX71" s="5">
        <f t="shared" si="22"/>
        <v>1.574245664924143</v>
      </c>
    </row>
    <row r="72" spans="1:50" x14ac:dyDescent="0.25">
      <c r="A72" s="1" t="s">
        <v>122</v>
      </c>
      <c r="B72" s="1" t="s">
        <v>123</v>
      </c>
      <c r="C72" s="1" t="s">
        <v>124</v>
      </c>
      <c r="D72" s="1" t="s">
        <v>125</v>
      </c>
      <c r="E72" s="1" t="s">
        <v>67</v>
      </c>
      <c r="F72" s="1" t="s">
        <v>120</v>
      </c>
      <c r="G72" s="1" t="s">
        <v>64</v>
      </c>
      <c r="H72" s="1" t="s">
        <v>65</v>
      </c>
      <c r="I72" s="2">
        <v>160</v>
      </c>
      <c r="J72" s="2">
        <v>0.08</v>
      </c>
      <c r="K72" s="2">
        <f t="shared" si="14"/>
        <v>0.04</v>
      </c>
      <c r="L72" s="2">
        <f t="shared" si="15"/>
        <v>0</v>
      </c>
      <c r="P72" s="6">
        <v>0.04</v>
      </c>
      <c r="Q72" s="5">
        <v>15.957000000000001</v>
      </c>
      <c r="AN72" s="5" t="str">
        <f t="shared" si="16"/>
        <v/>
      </c>
      <c r="AP72" s="5" t="str">
        <f t="shared" si="17"/>
        <v/>
      </c>
      <c r="AR72" s="5" t="str">
        <f t="shared" si="18"/>
        <v/>
      </c>
      <c r="AU72" s="5">
        <f t="shared" si="21"/>
        <v>15.957000000000001</v>
      </c>
      <c r="AV72" s="5">
        <f t="shared" si="19"/>
        <v>1.0691190000000006</v>
      </c>
      <c r="AW72" s="11">
        <f t="shared" si="20"/>
        <v>7.8712283246207152E-4</v>
      </c>
      <c r="AX72" s="5">
        <f t="shared" si="22"/>
        <v>0.78712283246207149</v>
      </c>
    </row>
    <row r="73" spans="1:50" x14ac:dyDescent="0.25">
      <c r="A73" s="1" t="s">
        <v>122</v>
      </c>
      <c r="B73" s="1" t="s">
        <v>123</v>
      </c>
      <c r="C73" s="1" t="s">
        <v>124</v>
      </c>
      <c r="D73" s="1" t="s">
        <v>125</v>
      </c>
      <c r="E73" s="1" t="s">
        <v>74</v>
      </c>
      <c r="F73" s="1" t="s">
        <v>120</v>
      </c>
      <c r="G73" s="1" t="s">
        <v>64</v>
      </c>
      <c r="H73" s="1" t="s">
        <v>65</v>
      </c>
      <c r="I73" s="2">
        <v>160</v>
      </c>
      <c r="J73" s="2">
        <v>38.72</v>
      </c>
      <c r="K73" s="2">
        <f t="shared" si="14"/>
        <v>9.57</v>
      </c>
      <c r="L73" s="2">
        <f t="shared" si="15"/>
        <v>0</v>
      </c>
      <c r="P73" s="6">
        <v>7.91</v>
      </c>
      <c r="Q73" s="5">
        <v>3155.4967499999998</v>
      </c>
      <c r="R73" s="7">
        <v>1.66</v>
      </c>
      <c r="S73" s="5">
        <v>379.84949999999998</v>
      </c>
      <c r="AN73" s="5" t="str">
        <f t="shared" si="16"/>
        <v/>
      </c>
      <c r="AP73" s="5" t="str">
        <f t="shared" si="17"/>
        <v/>
      </c>
      <c r="AR73" s="5" t="str">
        <f t="shared" si="18"/>
        <v/>
      </c>
      <c r="AU73" s="5">
        <f t="shared" si="21"/>
        <v>3535.3462499999996</v>
      </c>
      <c r="AV73" s="5">
        <f t="shared" si="19"/>
        <v>236.86819875000006</v>
      </c>
      <c r="AW73" s="11">
        <f t="shared" si="20"/>
        <v>0.17439065952460753</v>
      </c>
      <c r="AX73" s="5">
        <f t="shared" si="22"/>
        <v>174.39065952460751</v>
      </c>
    </row>
    <row r="74" spans="1:50" x14ac:dyDescent="0.25">
      <c r="A74" s="1" t="s">
        <v>126</v>
      </c>
      <c r="B74" s="1" t="s">
        <v>127</v>
      </c>
      <c r="C74" s="1" t="s">
        <v>128</v>
      </c>
      <c r="D74" s="1" t="s">
        <v>129</v>
      </c>
      <c r="E74" s="1" t="s">
        <v>79</v>
      </c>
      <c r="F74" s="1" t="s">
        <v>120</v>
      </c>
      <c r="G74" s="1" t="s">
        <v>64</v>
      </c>
      <c r="H74" s="1" t="s">
        <v>65</v>
      </c>
      <c r="I74" s="2">
        <v>80</v>
      </c>
      <c r="J74" s="2">
        <v>39.67</v>
      </c>
      <c r="K74" s="2">
        <f t="shared" si="14"/>
        <v>2.86</v>
      </c>
      <c r="L74" s="2">
        <f t="shared" si="15"/>
        <v>0</v>
      </c>
      <c r="P74" s="6">
        <v>0.02</v>
      </c>
      <c r="Q74" s="5">
        <v>7.9785000000000004</v>
      </c>
      <c r="R74" s="7">
        <v>2.84</v>
      </c>
      <c r="S74" s="5">
        <v>649.86300000000006</v>
      </c>
      <c r="AN74" s="5" t="str">
        <f t="shared" si="16"/>
        <v/>
      </c>
      <c r="AP74" s="5" t="str">
        <f t="shared" si="17"/>
        <v/>
      </c>
      <c r="AR74" s="5" t="str">
        <f t="shared" si="18"/>
        <v/>
      </c>
      <c r="AU74" s="5">
        <f t="shared" si="21"/>
        <v>657.84150000000011</v>
      </c>
      <c r="AV74" s="5">
        <f t="shared" si="19"/>
        <v>44.07538050000003</v>
      </c>
      <c r="AW74" s="11">
        <f t="shared" si="20"/>
        <v>3.2449837989039158E-2</v>
      </c>
      <c r="AX74" s="5">
        <f t="shared" si="22"/>
        <v>32.44983798903916</v>
      </c>
    </row>
    <row r="75" spans="1:50" x14ac:dyDescent="0.25">
      <c r="A75" s="1" t="s">
        <v>126</v>
      </c>
      <c r="B75" s="1" t="s">
        <v>127</v>
      </c>
      <c r="C75" s="1" t="s">
        <v>128</v>
      </c>
      <c r="D75" s="1" t="s">
        <v>129</v>
      </c>
      <c r="E75" s="1" t="s">
        <v>78</v>
      </c>
      <c r="F75" s="1" t="s">
        <v>120</v>
      </c>
      <c r="G75" s="1" t="s">
        <v>64</v>
      </c>
      <c r="H75" s="1" t="s">
        <v>65</v>
      </c>
      <c r="I75" s="2">
        <v>80</v>
      </c>
      <c r="J75" s="2">
        <v>39.340000000000003</v>
      </c>
      <c r="K75" s="2">
        <f t="shared" si="14"/>
        <v>22.01</v>
      </c>
      <c r="L75" s="2">
        <f t="shared" si="15"/>
        <v>0</v>
      </c>
      <c r="P75" s="6">
        <v>4.2300000000000004</v>
      </c>
      <c r="Q75" s="5">
        <v>1687.4527499999999</v>
      </c>
      <c r="R75" s="7">
        <v>16.91</v>
      </c>
      <c r="S75" s="5">
        <v>3869.43075</v>
      </c>
      <c r="T75" s="8">
        <v>0.87</v>
      </c>
      <c r="U75" s="5">
        <v>59.89950000000001</v>
      </c>
      <c r="AN75" s="5" t="str">
        <f t="shared" si="16"/>
        <v/>
      </c>
      <c r="AP75" s="5" t="str">
        <f t="shared" si="17"/>
        <v/>
      </c>
      <c r="AR75" s="5" t="str">
        <f t="shared" si="18"/>
        <v/>
      </c>
      <c r="AU75" s="5">
        <f t="shared" si="21"/>
        <v>5616.7830000000004</v>
      </c>
      <c r="AV75" s="5">
        <f t="shared" si="19"/>
        <v>376.32446100000016</v>
      </c>
      <c r="AW75" s="11">
        <f t="shared" si="20"/>
        <v>0.27706324147927625</v>
      </c>
      <c r="AX75" s="5">
        <f t="shared" si="22"/>
        <v>277.06324147927626</v>
      </c>
    </row>
    <row r="76" spans="1:50" x14ac:dyDescent="0.25">
      <c r="A76" s="1" t="s">
        <v>126</v>
      </c>
      <c r="B76" s="1" t="s">
        <v>127</v>
      </c>
      <c r="C76" s="1" t="s">
        <v>128</v>
      </c>
      <c r="D76" s="1" t="s">
        <v>129</v>
      </c>
      <c r="E76" s="1" t="s">
        <v>76</v>
      </c>
      <c r="F76" s="1" t="s">
        <v>120</v>
      </c>
      <c r="G76" s="1" t="s">
        <v>64</v>
      </c>
      <c r="H76" s="1" t="s">
        <v>65</v>
      </c>
      <c r="I76" s="2">
        <v>80</v>
      </c>
      <c r="J76" s="2">
        <v>7.0000000000000007E-2</v>
      </c>
      <c r="K76" s="2">
        <f t="shared" si="14"/>
        <v>0.06</v>
      </c>
      <c r="L76" s="2">
        <f t="shared" si="15"/>
        <v>0</v>
      </c>
      <c r="P76" s="6">
        <v>0.04</v>
      </c>
      <c r="Q76" s="5">
        <v>15.957000000000001</v>
      </c>
      <c r="R76" s="7">
        <v>0.02</v>
      </c>
      <c r="S76" s="5">
        <v>4.5765000000000002</v>
      </c>
      <c r="AN76" s="5" t="str">
        <f t="shared" si="16"/>
        <v/>
      </c>
      <c r="AP76" s="5" t="str">
        <f t="shared" si="17"/>
        <v/>
      </c>
      <c r="AR76" s="5" t="str">
        <f t="shared" si="18"/>
        <v/>
      </c>
      <c r="AU76" s="5">
        <f t="shared" si="21"/>
        <v>20.5335</v>
      </c>
      <c r="AV76" s="5">
        <f t="shared" si="19"/>
        <v>1.3757445000000006</v>
      </c>
      <c r="AW76" s="11">
        <f t="shared" si="20"/>
        <v>1.0128712590311427E-3</v>
      </c>
      <c r="AX76" s="5">
        <f t="shared" si="22"/>
        <v>1.0128712590311426</v>
      </c>
    </row>
    <row r="77" spans="1:50" x14ac:dyDescent="0.25">
      <c r="A77" s="1" t="s">
        <v>126</v>
      </c>
      <c r="B77" s="1" t="s">
        <v>127</v>
      </c>
      <c r="C77" s="1" t="s">
        <v>128</v>
      </c>
      <c r="D77" s="1" t="s">
        <v>129</v>
      </c>
      <c r="E77" s="1" t="s">
        <v>75</v>
      </c>
      <c r="F77" s="1" t="s">
        <v>120</v>
      </c>
      <c r="G77" s="1" t="s">
        <v>64</v>
      </c>
      <c r="H77" s="1" t="s">
        <v>65</v>
      </c>
      <c r="I77" s="2">
        <v>80</v>
      </c>
      <c r="J77" s="2">
        <v>7.0000000000000007E-2</v>
      </c>
      <c r="K77" s="2">
        <f t="shared" si="14"/>
        <v>0.04</v>
      </c>
      <c r="L77" s="2">
        <f t="shared" si="15"/>
        <v>0</v>
      </c>
      <c r="P77" s="6">
        <v>0.01</v>
      </c>
      <c r="Q77" s="5">
        <v>3.9892500000000002</v>
      </c>
      <c r="R77" s="7">
        <v>0.03</v>
      </c>
      <c r="S77" s="5">
        <v>6.8647499999999999</v>
      </c>
      <c r="AN77" s="5" t="str">
        <f t="shared" si="16"/>
        <v/>
      </c>
      <c r="AP77" s="5" t="str">
        <f t="shared" si="17"/>
        <v/>
      </c>
      <c r="AR77" s="5" t="str">
        <f t="shared" si="18"/>
        <v/>
      </c>
      <c r="AU77" s="5">
        <f t="shared" si="21"/>
        <v>10.853999999999999</v>
      </c>
      <c r="AV77" s="5">
        <f t="shared" si="19"/>
        <v>0.72721800000000025</v>
      </c>
      <c r="AW77" s="11">
        <f t="shared" si="20"/>
        <v>5.354033479691247E-4</v>
      </c>
      <c r="AX77" s="5">
        <f t="shared" si="22"/>
        <v>0.5354033479691247</v>
      </c>
    </row>
    <row r="78" spans="1:50" x14ac:dyDescent="0.25">
      <c r="B78" s="41" t="s">
        <v>134</v>
      </c>
      <c r="AU78" s="5">
        <f t="shared" si="21"/>
        <v>0</v>
      </c>
      <c r="AV78" s="5">
        <f t="shared" si="19"/>
        <v>0</v>
      </c>
      <c r="AW78" s="11">
        <f t="shared" si="20"/>
        <v>0</v>
      </c>
      <c r="AX78" s="5">
        <f t="shared" si="22"/>
        <v>0</v>
      </c>
    </row>
    <row r="79" spans="1:50" x14ac:dyDescent="0.25">
      <c r="B79" s="1" t="s">
        <v>130</v>
      </c>
      <c r="C79" s="1" t="s">
        <v>136</v>
      </c>
      <c r="D79" s="1" t="s">
        <v>137</v>
      </c>
      <c r="J79" s="2">
        <v>7.23</v>
      </c>
      <c r="K79" s="2">
        <f>SUM(N79,P79,R79,T79,X79,Z79,AB79,AD79,AG79,AI79,AK79,V79,AY79,BA79,BC79,BE79)</f>
        <v>7.26</v>
      </c>
      <c r="L79" s="2">
        <f t="shared" si="15"/>
        <v>0</v>
      </c>
      <c r="AI79" s="9">
        <v>7.26</v>
      </c>
      <c r="AJ79" s="5">
        <v>1888.4525000000001</v>
      </c>
      <c r="AN79" s="5" t="str">
        <f>IF(AM79&gt;0,AM79*$AN$1,"")</f>
        <v/>
      </c>
      <c r="AP79" s="5" t="str">
        <f>IF(AO79&gt;0,AO79*$AP$1,"")</f>
        <v/>
      </c>
      <c r="AR79" s="5" t="str">
        <f>IF(AQ79&gt;0,AQ79*$AR$1,"")</f>
        <v/>
      </c>
      <c r="AU79" s="5">
        <f t="shared" si="21"/>
        <v>1888.4525000000001</v>
      </c>
      <c r="AV79" s="5">
        <f t="shared" si="19"/>
        <v>126.52631750000005</v>
      </c>
      <c r="AW79" s="11">
        <f t="shared" si="20"/>
        <v>9.3153104015170768E-2</v>
      </c>
      <c r="AX79" s="5">
        <f t="shared" si="22"/>
        <v>93.153104015170769</v>
      </c>
    </row>
    <row r="80" spans="1:50" x14ac:dyDescent="0.25">
      <c r="B80" s="41" t="s">
        <v>135</v>
      </c>
      <c r="AU80" s="5">
        <f t="shared" si="21"/>
        <v>0</v>
      </c>
      <c r="AV80" s="5">
        <f t="shared" si="19"/>
        <v>0</v>
      </c>
      <c r="AW80" s="11">
        <f t="shared" si="20"/>
        <v>0</v>
      </c>
      <c r="AX80" s="5">
        <f t="shared" si="22"/>
        <v>0</v>
      </c>
    </row>
    <row r="81" spans="1:58" x14ac:dyDescent="0.25">
      <c r="B81" s="1" t="s">
        <v>131</v>
      </c>
      <c r="C81" s="1" t="s">
        <v>138</v>
      </c>
      <c r="D81" s="1" t="s">
        <v>139</v>
      </c>
      <c r="J81" s="2">
        <v>2.37</v>
      </c>
      <c r="K81" s="2">
        <f>SUM(N81,P81,R81,T81,X81,Z81,AB81,AD81,AG81,AI81,AK81,V81,AY81,BA81,BC81,BE81)</f>
        <v>1.78</v>
      </c>
      <c r="L81" s="2">
        <f t="shared" si="15"/>
        <v>0</v>
      </c>
      <c r="AI81" s="9">
        <v>1.78</v>
      </c>
      <c r="AJ81" s="5">
        <v>375.8931</v>
      </c>
      <c r="AN81" s="5" t="str">
        <f>IF(AM81&gt;0,AM81*$AN$1,"")</f>
        <v/>
      </c>
      <c r="AP81" s="5" t="str">
        <f>IF(AO81&gt;0,AO81*$AP$1,"")</f>
        <v/>
      </c>
      <c r="AR81" s="5" t="str">
        <f>IF(AQ81&gt;0,AQ81*$AR$1,"")</f>
        <v/>
      </c>
      <c r="AU81" s="5">
        <f t="shared" si="21"/>
        <v>375.8931</v>
      </c>
      <c r="AV81" s="5">
        <f t="shared" si="19"/>
        <v>25.184837700000013</v>
      </c>
      <c r="AW81" s="11">
        <f t="shared" si="20"/>
        <v>1.8541959113551963E-2</v>
      </c>
      <c r="AX81" s="5">
        <f t="shared" si="22"/>
        <v>18.541959113551965</v>
      </c>
    </row>
    <row r="82" spans="1:58" x14ac:dyDescent="0.25">
      <c r="B82" s="1" t="s">
        <v>132</v>
      </c>
      <c r="C82" s="1" t="s">
        <v>138</v>
      </c>
      <c r="D82" s="1" t="s">
        <v>139</v>
      </c>
      <c r="J82" s="2">
        <v>2.77</v>
      </c>
      <c r="K82" s="2">
        <f>SUM(N82,P82,R82,T82,X82,Z82,AB82,AD82,AG82,AI82,AK82,V82,AY82,BA82,BC82,BE82)</f>
        <v>2.29</v>
      </c>
      <c r="L82" s="2">
        <f>SUM(M82,AF82,AM82,AO82,AQ82,AS82,AT82)</f>
        <v>0</v>
      </c>
      <c r="AI82" s="9">
        <v>2.29</v>
      </c>
      <c r="AJ82" s="5">
        <v>487.42649999999992</v>
      </c>
      <c r="AN82" s="5" t="str">
        <f>IF(AM82&gt;0,AM82*$AN$1,"")</f>
        <v/>
      </c>
      <c r="AP82" s="5" t="str">
        <f>IF(AO82&gt;0,AO82*$AP$1,"")</f>
        <v/>
      </c>
      <c r="AR82" s="5" t="str">
        <f>IF(AQ82&gt;0,AQ82*$AR$1,"")</f>
        <v/>
      </c>
      <c r="AU82" s="5">
        <f>SUM(O82,Q82,S82,U82,Y82,AA82,AC82,AE82,AH82,AJ82,AL82,W82,AZ82,BB82,BD82,BF82)</f>
        <v>487.42649999999992</v>
      </c>
      <c r="AV82" s="5">
        <f t="shared" si="19"/>
        <v>32.657575500000007</v>
      </c>
      <c r="AW82" s="11">
        <f>(AU82/$AU$86)*(100-93.3)</f>
        <v>2.4043650266157412E-2</v>
      </c>
      <c r="AX82" s="5">
        <f>(AW82/100)*$AX$1</f>
        <v>24.04365026615741</v>
      </c>
    </row>
    <row r="83" spans="1:58" x14ac:dyDescent="0.25">
      <c r="B83" s="41" t="s">
        <v>140</v>
      </c>
    </row>
    <row r="84" spans="1:58" x14ac:dyDescent="0.25">
      <c r="B84" s="1" t="s">
        <v>141</v>
      </c>
      <c r="AV84" s="5">
        <f t="shared" si="19"/>
        <v>7606.2669675999987</v>
      </c>
      <c r="AW84" s="11">
        <v>5.6</v>
      </c>
      <c r="AX84" s="5">
        <f t="shared" ref="AX83:AX85" si="23">(AW84/100)*$AX$1</f>
        <v>5599.9999999999991</v>
      </c>
    </row>
    <row r="85" spans="1:58" ht="15.75" thickBot="1" x14ac:dyDescent="0.3">
      <c r="B85" s="1" t="s">
        <v>142</v>
      </c>
      <c r="AV85" s="5">
        <f>$AU$86*(AW85/100)</f>
        <v>119119.57376044999</v>
      </c>
      <c r="AW85" s="11">
        <v>87.7</v>
      </c>
      <c r="AX85" s="5">
        <f t="shared" si="23"/>
        <v>87700</v>
      </c>
    </row>
    <row r="86" spans="1:58" ht="15.75" thickTop="1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>
        <f>SUM(K3:K83)</f>
        <v>1042.6299999999999</v>
      </c>
      <c r="L86" s="28">
        <f>SUM(L3:L83)</f>
        <v>33.099999999999994</v>
      </c>
      <c r="M86" s="29">
        <f>SUM(M3:M83)</f>
        <v>0</v>
      </c>
      <c r="N86" s="30">
        <f>SUM(N3:N83)</f>
        <v>24.24</v>
      </c>
      <c r="O86" s="31">
        <f>SUM(O3:O83)</f>
        <v>9502.08</v>
      </c>
      <c r="P86" s="32">
        <f>SUM(P3:P83)</f>
        <v>174.93</v>
      </c>
      <c r="Q86" s="31">
        <f>SUM(Q3:Q83)</f>
        <v>61261.730250000008</v>
      </c>
      <c r="R86" s="33">
        <f>SUM(R3:R83)</f>
        <v>151.84</v>
      </c>
      <c r="S86" s="31">
        <f>SUM(S3:S83)</f>
        <v>27635.279999999999</v>
      </c>
      <c r="T86" s="34">
        <f>SUM(T3:T83)</f>
        <v>673.42999999999984</v>
      </c>
      <c r="U86" s="31">
        <f>SUM(U3:U83)</f>
        <v>34360.459500000004</v>
      </c>
      <c r="V86" s="37">
        <f>SUM(V3:V83)</f>
        <v>6.86</v>
      </c>
      <c r="W86" s="31">
        <f>SUM(W3:W83)</f>
        <v>314.87400000000002</v>
      </c>
      <c r="X86" s="28">
        <f>SUM(X3:X83)</f>
        <v>0</v>
      </c>
      <c r="Y86" s="31">
        <f>SUM(Y3:Y83)</f>
        <v>0</v>
      </c>
      <c r="Z86" s="28">
        <f>SUM(Z3:Z83)</f>
        <v>0</v>
      </c>
      <c r="AA86" s="31">
        <f>SUM(AA3:AA83)</f>
        <v>0</v>
      </c>
      <c r="AB86" s="35">
        <f>SUM(AB3:AB83)</f>
        <v>0</v>
      </c>
      <c r="AC86" s="31">
        <f>SUM(AC3:AC83)</f>
        <v>0</v>
      </c>
      <c r="AD86" s="36">
        <f>SUM(AD3:AD83)</f>
        <v>0</v>
      </c>
      <c r="AE86" s="31">
        <f>SUM(AE3:AE83)</f>
        <v>0</v>
      </c>
      <c r="AF86" s="28">
        <f>SUM(AF3:AF83)</f>
        <v>0</v>
      </c>
      <c r="AG86" s="28">
        <f>SUM(AG3:AG83)</f>
        <v>0</v>
      </c>
      <c r="AH86" s="31">
        <f>SUM(AH3:AH83)</f>
        <v>0</v>
      </c>
      <c r="AI86" s="35">
        <f>SUM(AI3:AI83)</f>
        <v>11.329999999999998</v>
      </c>
      <c r="AJ86" s="31">
        <f>SUM(AJ3:AJ83)</f>
        <v>2751.7721000000001</v>
      </c>
      <c r="AK86" s="28">
        <f>SUM(AK3:AK83)</f>
        <v>0</v>
      </c>
      <c r="AL86" s="31">
        <f>SUM(AL3:AL83)</f>
        <v>0</v>
      </c>
      <c r="AM86" s="29">
        <f>SUM(AM3:AM83)</f>
        <v>0</v>
      </c>
      <c r="AN86" s="31">
        <f>SUM(AN3:AN83)</f>
        <v>0</v>
      </c>
      <c r="AO86" s="29">
        <f>SUM(AO3:AO83)</f>
        <v>1.17</v>
      </c>
      <c r="AP86" s="31">
        <f>SUM(AP3:AP83)</f>
        <v>3067.74</v>
      </c>
      <c r="AQ86" s="28">
        <f>SUM(AQ3:AQ83)</f>
        <v>2.5</v>
      </c>
      <c r="AR86" s="31">
        <f>SUM(AR3:AR83)</f>
        <v>2.5</v>
      </c>
      <c r="AS86" s="28">
        <f>SUM(AS3:AS83)</f>
        <v>5.3999999999999995</v>
      </c>
      <c r="AT86" s="28">
        <f>SUM(AT3:AT83)</f>
        <v>24.029999999999998</v>
      </c>
      <c r="AU86" s="31">
        <f>SUM(AU3:AU85)</f>
        <v>135826.19584999999</v>
      </c>
      <c r="AV86" s="31">
        <f>SUM(AV3:AV85)</f>
        <v>135826.19584999999</v>
      </c>
      <c r="AW86" s="28">
        <f>SUM(AW3:AW85)</f>
        <v>100</v>
      </c>
      <c r="AX86" s="31">
        <f>SUM(AX3:AX85)</f>
        <v>100000</v>
      </c>
      <c r="AY86" s="38">
        <f>SUM(AY3:AY83)</f>
        <v>0</v>
      </c>
      <c r="AZ86" s="31">
        <f>SUM(AZ3:AZ83)</f>
        <v>0</v>
      </c>
      <c r="BA86" s="39">
        <f>SUM(BA3:BA83)</f>
        <v>0</v>
      </c>
      <c r="BB86" s="31">
        <f>SUM(BB3:BB83)</f>
        <v>0</v>
      </c>
      <c r="BC86" s="40">
        <f>SUM(BC3:BC83)</f>
        <v>0</v>
      </c>
      <c r="BD86" s="31">
        <f>SUM(BD3:BD83)</f>
        <v>0</v>
      </c>
      <c r="BE86" s="28">
        <f>SUM(BE3:BE83)</f>
        <v>0</v>
      </c>
      <c r="BF86" s="31">
        <f>SUM(BF3:BF83)</f>
        <v>0</v>
      </c>
    </row>
    <row r="89" spans="1:58" x14ac:dyDescent="0.25">
      <c r="B89" s="41" t="s">
        <v>133</v>
      </c>
      <c r="C89" s="1">
        <f>SUM(K86,L86)</f>
        <v>1075.7299999999998</v>
      </c>
    </row>
  </sheetData>
  <autoFilter ref="A2:AX87" xr:uid="{00000000-0001-0000-0000-000000000000}"/>
  <conditionalFormatting sqref="I86:I94 I79:I84">
    <cfRule type="notContainsText" dxfId="0" priority="13" operator="notContains" text="#########">
      <formula>ISERROR(SEARCH("#########",I79))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DE7683C1-EC70-4F24-820F-3923C7BCA0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91BA2-7124-4AA2-93AC-066EED199196}"/>
</file>

<file path=customXml/itemProps3.xml><?xml version="1.0" encoding="utf-8"?>
<ds:datastoreItem xmlns:ds="http://schemas.openxmlformats.org/officeDocument/2006/customXml" ds:itemID="{EF9D7BC4-9229-460A-947B-E4E6347BD41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2025-08-13T20:31:12Z</dcterms:created>
  <dcterms:modified xsi:type="dcterms:W3CDTF">2025-10-10T15:41:30Z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