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2overviewers.sharepoint.com/Shared Documents/H2Overviewers Master/Company Share/Cottonwood County/Group 4/CD24/"/>
    </mc:Choice>
  </mc:AlternateContent>
  <xr:revisionPtr revIDLastSave="18" documentId="13_ncr:1_{EEA21CB9-03CF-478E-B4F6-7B8F6BC17A67}" xr6:coauthVersionLast="47" xr6:coauthVersionMax="47" xr10:uidLastSave="{EF05F9B1-B5C6-4CF3-A8F3-7F3468AEA0B2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Sheet1!$A$2:$BE$66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3" i="1" l="1"/>
  <c r="K37" i="1"/>
  <c r="K49" i="1"/>
  <c r="K53" i="1"/>
  <c r="AS3" i="1"/>
  <c r="L65" i="1"/>
  <c r="K3" i="1"/>
  <c r="AS4" i="1"/>
  <c r="AS5" i="1"/>
  <c r="AS6" i="1"/>
  <c r="AS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S65" i="1"/>
  <c r="BE66" i="1"/>
  <c r="BD66" i="1"/>
  <c r="BC66" i="1"/>
  <c r="BB66" i="1"/>
  <c r="BA66" i="1"/>
  <c r="AZ66" i="1"/>
  <c r="AY66" i="1"/>
  <c r="AX66" i="1"/>
  <c r="AW66" i="1"/>
  <c r="AV66" i="1"/>
  <c r="AR66" i="1"/>
  <c r="AQ66" i="1"/>
  <c r="AO66" i="1"/>
  <c r="AM66" i="1"/>
  <c r="AK66" i="1"/>
  <c r="AJ66" i="1"/>
  <c r="AI66" i="1"/>
  <c r="AH66" i="1"/>
  <c r="AG66" i="1"/>
  <c r="AF66" i="1"/>
  <c r="AE66" i="1"/>
  <c r="AD66" i="1"/>
  <c r="AC66" i="1"/>
  <c r="AB66" i="1"/>
  <c r="AA66" i="1"/>
  <c r="Y66" i="1"/>
  <c r="X66" i="1"/>
  <c r="W66" i="1"/>
  <c r="V66" i="1"/>
  <c r="U66" i="1"/>
  <c r="T66" i="1"/>
  <c r="S66" i="1"/>
  <c r="R66" i="1"/>
  <c r="Q66" i="1"/>
  <c r="P66" i="1"/>
  <c r="O66" i="1"/>
  <c r="N66" i="1"/>
  <c r="M66" i="1"/>
  <c r="AP65" i="1"/>
  <c r="AN65" i="1"/>
  <c r="AL65" i="1"/>
  <c r="K65" i="1"/>
  <c r="AP64" i="1"/>
  <c r="AN64" i="1"/>
  <c r="AL64" i="1"/>
  <c r="L64" i="1"/>
  <c r="K64" i="1"/>
  <c r="AP62" i="1"/>
  <c r="AN62" i="1"/>
  <c r="AL62" i="1"/>
  <c r="L62" i="1"/>
  <c r="K62" i="1"/>
  <c r="AP60" i="1"/>
  <c r="AN60" i="1"/>
  <c r="AL60" i="1"/>
  <c r="L60" i="1"/>
  <c r="K60" i="1"/>
  <c r="AP59" i="1"/>
  <c r="AN59" i="1"/>
  <c r="AL59" i="1"/>
  <c r="L59" i="1"/>
  <c r="K59" i="1"/>
  <c r="AP58" i="1"/>
  <c r="AN58" i="1"/>
  <c r="AL58" i="1"/>
  <c r="L58" i="1"/>
  <c r="K58" i="1"/>
  <c r="AP57" i="1"/>
  <c r="AN57" i="1"/>
  <c r="AL57" i="1"/>
  <c r="L57" i="1"/>
  <c r="K57" i="1"/>
  <c r="AP56" i="1"/>
  <c r="AN56" i="1"/>
  <c r="AL56" i="1"/>
  <c r="L56" i="1"/>
  <c r="K56" i="1"/>
  <c r="AP55" i="1"/>
  <c r="AN55" i="1"/>
  <c r="AL55" i="1"/>
  <c r="L55" i="1"/>
  <c r="K55" i="1"/>
  <c r="AP54" i="1"/>
  <c r="AN54" i="1"/>
  <c r="AL54" i="1"/>
  <c r="L54" i="1"/>
  <c r="K54" i="1"/>
  <c r="AP53" i="1"/>
  <c r="AN53" i="1"/>
  <c r="AL53" i="1"/>
  <c r="L53" i="1"/>
  <c r="AP52" i="1"/>
  <c r="AN52" i="1"/>
  <c r="AL52" i="1"/>
  <c r="L52" i="1"/>
  <c r="K52" i="1"/>
  <c r="AP51" i="1"/>
  <c r="AN51" i="1"/>
  <c r="AL51" i="1"/>
  <c r="L51" i="1"/>
  <c r="K51" i="1"/>
  <c r="AP50" i="1"/>
  <c r="AN50" i="1"/>
  <c r="AL50" i="1"/>
  <c r="L50" i="1"/>
  <c r="K50" i="1"/>
  <c r="AP49" i="1"/>
  <c r="AN49" i="1"/>
  <c r="AL49" i="1"/>
  <c r="L49" i="1"/>
  <c r="AP48" i="1"/>
  <c r="AN48" i="1"/>
  <c r="AL48" i="1"/>
  <c r="L48" i="1"/>
  <c r="K48" i="1"/>
  <c r="AP47" i="1"/>
  <c r="AN47" i="1"/>
  <c r="AL47" i="1"/>
  <c r="L47" i="1"/>
  <c r="K47" i="1"/>
  <c r="AP46" i="1"/>
  <c r="AN46" i="1"/>
  <c r="AL46" i="1"/>
  <c r="L46" i="1"/>
  <c r="K46" i="1"/>
  <c r="AP45" i="1"/>
  <c r="AN45" i="1"/>
  <c r="AL45" i="1"/>
  <c r="L45" i="1"/>
  <c r="K45" i="1"/>
  <c r="AP44" i="1"/>
  <c r="AN44" i="1"/>
  <c r="AL44" i="1"/>
  <c r="L44" i="1"/>
  <c r="K44" i="1"/>
  <c r="AP43" i="1"/>
  <c r="AN43" i="1"/>
  <c r="AL43" i="1"/>
  <c r="L43" i="1"/>
  <c r="K43" i="1"/>
  <c r="AP42" i="1"/>
  <c r="AN42" i="1"/>
  <c r="AL42" i="1"/>
  <c r="L42" i="1"/>
  <c r="K42" i="1"/>
  <c r="AP41" i="1"/>
  <c r="AN41" i="1"/>
  <c r="AL41" i="1"/>
  <c r="L41" i="1"/>
  <c r="K41" i="1"/>
  <c r="AP40" i="1"/>
  <c r="AN40" i="1"/>
  <c r="AL40" i="1"/>
  <c r="L40" i="1"/>
  <c r="K40" i="1"/>
  <c r="AP39" i="1"/>
  <c r="AN39" i="1"/>
  <c r="AL39" i="1"/>
  <c r="L39" i="1"/>
  <c r="K39" i="1"/>
  <c r="AP38" i="1"/>
  <c r="AN38" i="1"/>
  <c r="AL38" i="1"/>
  <c r="L38" i="1"/>
  <c r="K38" i="1"/>
  <c r="AP37" i="1"/>
  <c r="AN37" i="1"/>
  <c r="AL37" i="1"/>
  <c r="L37" i="1"/>
  <c r="AP36" i="1"/>
  <c r="AN36" i="1"/>
  <c r="AL36" i="1"/>
  <c r="L36" i="1"/>
  <c r="K36" i="1"/>
  <c r="AP35" i="1"/>
  <c r="AN35" i="1"/>
  <c r="AL35" i="1"/>
  <c r="L35" i="1"/>
  <c r="K35" i="1"/>
  <c r="AP34" i="1"/>
  <c r="AN34" i="1"/>
  <c r="AL34" i="1"/>
  <c r="L34" i="1"/>
  <c r="K34" i="1"/>
  <c r="AP33" i="1"/>
  <c r="AN33" i="1"/>
  <c r="AL33" i="1"/>
  <c r="L33" i="1"/>
  <c r="AP32" i="1"/>
  <c r="AN32" i="1"/>
  <c r="AL32" i="1"/>
  <c r="L32" i="1"/>
  <c r="K32" i="1"/>
  <c r="AP31" i="1"/>
  <c r="AN31" i="1"/>
  <c r="AL31" i="1"/>
  <c r="L31" i="1"/>
  <c r="AP30" i="1"/>
  <c r="AN30" i="1"/>
  <c r="AL30" i="1"/>
  <c r="L30" i="1"/>
  <c r="K30" i="1"/>
  <c r="AP29" i="1"/>
  <c r="AN29" i="1"/>
  <c r="AL29" i="1"/>
  <c r="L29" i="1"/>
  <c r="K29" i="1"/>
  <c r="AP28" i="1"/>
  <c r="AN28" i="1"/>
  <c r="AL28" i="1"/>
  <c r="L28" i="1"/>
  <c r="K28" i="1"/>
  <c r="AP27" i="1"/>
  <c r="AN27" i="1"/>
  <c r="AL27" i="1"/>
  <c r="L27" i="1"/>
  <c r="K27" i="1"/>
  <c r="AP26" i="1"/>
  <c r="AN26" i="1"/>
  <c r="AL26" i="1"/>
  <c r="L26" i="1"/>
  <c r="K26" i="1"/>
  <c r="AP25" i="1"/>
  <c r="AN25" i="1"/>
  <c r="AL25" i="1"/>
  <c r="L25" i="1"/>
  <c r="K25" i="1"/>
  <c r="AP24" i="1"/>
  <c r="AN24" i="1"/>
  <c r="AL24" i="1"/>
  <c r="L24" i="1"/>
  <c r="K24" i="1"/>
  <c r="AP23" i="1"/>
  <c r="AN23" i="1"/>
  <c r="AL23" i="1"/>
  <c r="L23" i="1"/>
  <c r="K23" i="1"/>
  <c r="AP22" i="1"/>
  <c r="AN22" i="1"/>
  <c r="AL22" i="1"/>
  <c r="L22" i="1"/>
  <c r="K22" i="1"/>
  <c r="AP21" i="1"/>
  <c r="AN21" i="1"/>
  <c r="AL21" i="1"/>
  <c r="L21" i="1"/>
  <c r="K21" i="1"/>
  <c r="AP20" i="1"/>
  <c r="AN20" i="1"/>
  <c r="AL20" i="1"/>
  <c r="L20" i="1"/>
  <c r="K20" i="1"/>
  <c r="AP19" i="1"/>
  <c r="AN19" i="1"/>
  <c r="AL19" i="1"/>
  <c r="L19" i="1"/>
  <c r="K19" i="1"/>
  <c r="AP18" i="1"/>
  <c r="AN18" i="1"/>
  <c r="AL18" i="1"/>
  <c r="L18" i="1"/>
  <c r="K18" i="1"/>
  <c r="AP17" i="1"/>
  <c r="AN17" i="1"/>
  <c r="AL17" i="1"/>
  <c r="L17" i="1"/>
  <c r="K17" i="1"/>
  <c r="AP16" i="1"/>
  <c r="AN16" i="1"/>
  <c r="AL16" i="1"/>
  <c r="L16" i="1"/>
  <c r="K16" i="1"/>
  <c r="AP15" i="1"/>
  <c r="AN15" i="1"/>
  <c r="AL15" i="1"/>
  <c r="L15" i="1"/>
  <c r="K15" i="1"/>
  <c r="AP14" i="1"/>
  <c r="AN14" i="1"/>
  <c r="AL14" i="1"/>
  <c r="L14" i="1"/>
  <c r="K14" i="1"/>
  <c r="AP13" i="1"/>
  <c r="AN13" i="1"/>
  <c r="AL13" i="1"/>
  <c r="L13" i="1"/>
  <c r="K13" i="1"/>
  <c r="AP12" i="1"/>
  <c r="AN12" i="1"/>
  <c r="AL12" i="1"/>
  <c r="L12" i="1"/>
  <c r="K12" i="1"/>
  <c r="AP11" i="1"/>
  <c r="AN11" i="1"/>
  <c r="AL11" i="1"/>
  <c r="L11" i="1"/>
  <c r="K11" i="1"/>
  <c r="AP10" i="1"/>
  <c r="AN10" i="1"/>
  <c r="AL10" i="1"/>
  <c r="L10" i="1"/>
  <c r="K10" i="1"/>
  <c r="AP9" i="1"/>
  <c r="AN9" i="1"/>
  <c r="AL9" i="1"/>
  <c r="L9" i="1"/>
  <c r="K9" i="1"/>
  <c r="AP8" i="1"/>
  <c r="AN8" i="1"/>
  <c r="AL8" i="1"/>
  <c r="L8" i="1"/>
  <c r="K8" i="1"/>
  <c r="AP7" i="1"/>
  <c r="AN7" i="1"/>
  <c r="AL7" i="1"/>
  <c r="L7" i="1"/>
  <c r="K7" i="1"/>
  <c r="AP6" i="1"/>
  <c r="AN6" i="1"/>
  <c r="AL6" i="1"/>
  <c r="L6" i="1"/>
  <c r="K6" i="1"/>
  <c r="AP5" i="1"/>
  <c r="AN5" i="1"/>
  <c r="AL5" i="1"/>
  <c r="L5" i="1"/>
  <c r="K5" i="1"/>
  <c r="AP4" i="1"/>
  <c r="AN4" i="1"/>
  <c r="AL4" i="1"/>
  <c r="L4" i="1"/>
  <c r="K4" i="1"/>
  <c r="AP3" i="1"/>
  <c r="AN3" i="1"/>
  <c r="AL3" i="1"/>
  <c r="L3" i="1"/>
  <c r="Z66" i="1" l="1"/>
  <c r="K31" i="1"/>
  <c r="K66" i="1" s="1"/>
  <c r="AL66" i="1"/>
  <c r="AN66" i="1"/>
  <c r="L66" i="1"/>
  <c r="AP66" i="1"/>
  <c r="AS66" i="1"/>
  <c r="AT55" i="1" s="1"/>
  <c r="AU55" i="1" s="1"/>
  <c r="AT65" i="1" l="1"/>
  <c r="AT11" i="1"/>
  <c r="AU11" i="1" s="1"/>
  <c r="AT9" i="1"/>
  <c r="AU9" i="1" s="1"/>
  <c r="AT25" i="1"/>
  <c r="AU25" i="1" s="1"/>
  <c r="AT41" i="1"/>
  <c r="AU41" i="1" s="1"/>
  <c r="AT7" i="1"/>
  <c r="AU7" i="1" s="1"/>
  <c r="AT43" i="1"/>
  <c r="AU43" i="1" s="1"/>
  <c r="AT4" i="1"/>
  <c r="AU4" i="1" s="1"/>
  <c r="AT45" i="1"/>
  <c r="AU45" i="1" s="1"/>
  <c r="AT15" i="1"/>
  <c r="AU15" i="1" s="1"/>
  <c r="AT47" i="1"/>
  <c r="AU47" i="1" s="1"/>
  <c r="AT13" i="1"/>
  <c r="AU13" i="1" s="1"/>
  <c r="AT29" i="1"/>
  <c r="AU29" i="1" s="1"/>
  <c r="AT49" i="1"/>
  <c r="AU49" i="1" s="1"/>
  <c r="AT19" i="1"/>
  <c r="AU19" i="1" s="1"/>
  <c r="AT51" i="1"/>
  <c r="AU51" i="1" s="1"/>
  <c r="AT8" i="1"/>
  <c r="AU8" i="1" s="1"/>
  <c r="AT61" i="1"/>
  <c r="AU61" i="1" s="1"/>
  <c r="AT23" i="1"/>
  <c r="AU23" i="1" s="1"/>
  <c r="AT59" i="1"/>
  <c r="AU59" i="1" s="1"/>
  <c r="AT17" i="1"/>
  <c r="AU17" i="1" s="1"/>
  <c r="AT33" i="1"/>
  <c r="AU33" i="1" s="1"/>
  <c r="AT53" i="1"/>
  <c r="AU53" i="1" s="1"/>
  <c r="AT27" i="1"/>
  <c r="AU27" i="1" s="1"/>
  <c r="AT6" i="1"/>
  <c r="AU6" i="1" s="1"/>
  <c r="AT14" i="1"/>
  <c r="AU14" i="1" s="1"/>
  <c r="AT30" i="1"/>
  <c r="AU30" i="1" s="1"/>
  <c r="AT38" i="1"/>
  <c r="AU38" i="1" s="1"/>
  <c r="AT50" i="1"/>
  <c r="AU50" i="1" s="1"/>
  <c r="AT54" i="1"/>
  <c r="AU54" i="1" s="1"/>
  <c r="AT58" i="1"/>
  <c r="AU58" i="1" s="1"/>
  <c r="AT20" i="1"/>
  <c r="AU20" i="1" s="1"/>
  <c r="AT24" i="1"/>
  <c r="AU24" i="1" s="1"/>
  <c r="AT28" i="1"/>
  <c r="AU28" i="1" s="1"/>
  <c r="AT32" i="1"/>
  <c r="AU32" i="1" s="1"/>
  <c r="AT36" i="1"/>
  <c r="AU36" i="1" s="1"/>
  <c r="AT40" i="1"/>
  <c r="AU40" i="1" s="1"/>
  <c r="AT44" i="1"/>
  <c r="AU44" i="1" s="1"/>
  <c r="AT48" i="1"/>
  <c r="AU48" i="1" s="1"/>
  <c r="AT52" i="1"/>
  <c r="AU52" i="1" s="1"/>
  <c r="AT56" i="1"/>
  <c r="AU56" i="1" s="1"/>
  <c r="AT60" i="1"/>
  <c r="AU60" i="1" s="1"/>
  <c r="AT64" i="1"/>
  <c r="AU64" i="1" s="1"/>
  <c r="AT10" i="1"/>
  <c r="AU10" i="1" s="1"/>
  <c r="AT22" i="1"/>
  <c r="AU22" i="1" s="1"/>
  <c r="AT42" i="1"/>
  <c r="AU42" i="1" s="1"/>
  <c r="AT46" i="1"/>
  <c r="AU46" i="1" s="1"/>
  <c r="AT18" i="1"/>
  <c r="AU18" i="1" s="1"/>
  <c r="AT26" i="1"/>
  <c r="AU26" i="1" s="1"/>
  <c r="AT34" i="1"/>
  <c r="AU34" i="1" s="1"/>
  <c r="AT62" i="1"/>
  <c r="AU62" i="1" s="1"/>
  <c r="AT16" i="1"/>
  <c r="AU16" i="1" s="1"/>
  <c r="AT39" i="1"/>
  <c r="AU39" i="1" s="1"/>
  <c r="AT12" i="1"/>
  <c r="AU12" i="1" s="1"/>
  <c r="AU65" i="1"/>
  <c r="AT31" i="1"/>
  <c r="AU31" i="1" s="1"/>
  <c r="AT5" i="1"/>
  <c r="AU5" i="1" s="1"/>
  <c r="AT21" i="1"/>
  <c r="AU21" i="1" s="1"/>
  <c r="AT37" i="1"/>
  <c r="AU37" i="1" s="1"/>
  <c r="AT57" i="1"/>
  <c r="AU57" i="1" s="1"/>
  <c r="AT35" i="1"/>
  <c r="AU35" i="1" s="1"/>
  <c r="AT63" i="1"/>
  <c r="AU63" i="1" s="1"/>
  <c r="C69" i="1"/>
  <c r="AT3" i="1"/>
  <c r="AT66" i="1" l="1"/>
  <c r="AU3" i="1"/>
  <c r="AU66" i="1" s="1"/>
</calcChain>
</file>

<file path=xl/sharedStrings.xml><?xml version="1.0" encoding="utf-8"?>
<sst xmlns="http://schemas.openxmlformats.org/spreadsheetml/2006/main" count="534" uniqueCount="147">
  <si>
    <t>$100,000.00</t>
  </si>
  <si>
    <t>PIN</t>
  </si>
  <si>
    <t>NAME</t>
  </si>
  <si>
    <t>OWNER ADDRESS</t>
  </si>
  <si>
    <t>CITY STATE ZIP</t>
  </si>
  <si>
    <t>DESCRIPTION</t>
  </si>
  <si>
    <t>SEC</t>
  </si>
  <si>
    <t>TWP</t>
  </si>
  <si>
    <t>RANGE</t>
  </si>
  <si>
    <t>PARCEL ACRES</t>
  </si>
  <si>
    <t>ACRES IN TRACT</t>
  </si>
  <si>
    <t>TOTAL BENEFITTED ACRES</t>
  </si>
  <si>
    <t>ACRES IN WATERSHED NOT BENEFITTED</t>
  </si>
  <si>
    <t>NONCONVERTED WETLAND ACRES</t>
  </si>
  <si>
    <t>CLASS 1 ACRES</t>
  </si>
  <si>
    <t>RED = CLASS 1 BENEFIT</t>
  </si>
  <si>
    <t>CLASS 2 ACRES</t>
  </si>
  <si>
    <t>YELLOW = CLASS 2 BENEFIT</t>
  </si>
  <si>
    <t>CLASS 3 ACRES</t>
  </si>
  <si>
    <t>GREEN = CLASS 3 BENEFIT</t>
  </si>
  <si>
    <t>CLASS 4 ACRES</t>
  </si>
  <si>
    <t>BLUE = CLASS 4 BENEFIT</t>
  </si>
  <si>
    <t>URBAN RESIDENTIAL ACRES</t>
  </si>
  <si>
    <t>URBAN RESIDENTIAL BENEFIT</t>
  </si>
  <si>
    <t>INDUSTRIAL ACRES</t>
  </si>
  <si>
    <t>INDUSTRIAL BENEFIT</t>
  </si>
  <si>
    <t>RESIDENTIAL ACRES</t>
  </si>
  <si>
    <t>RESIDENTIAL BENEFIT</t>
  </si>
  <si>
    <t>WOODLOT ACRES</t>
  </si>
  <si>
    <t>WOODLOT BENEFIT</t>
  </si>
  <si>
    <t>FEDERAL LAND ACRES</t>
  </si>
  <si>
    <t>CREP ACRES</t>
  </si>
  <si>
    <t>CREP BENEFIT</t>
  </si>
  <si>
    <t>ROAD ACRES</t>
  </si>
  <si>
    <t>ROAD BENEFIT</t>
  </si>
  <si>
    <t>RECREATIONAL TRAIL ACRES</t>
  </si>
  <si>
    <t>RECREATIONAL TRAIL BENEFIT</t>
  </si>
  <si>
    <t>CLASS A GRASS STRIP ACRES</t>
  </si>
  <si>
    <t>CLASS A GRASS STRIP DAMAGES</t>
  </si>
  <si>
    <t>CLASS B GRASS STRIP ACRES</t>
  </si>
  <si>
    <t>CLASS B GRASS STRIP DAMAGES</t>
  </si>
  <si>
    <t>WETLAND BUFFER STRIP</t>
  </si>
  <si>
    <t>WETLAND BUFFER STRIP DAMAGES</t>
  </si>
  <si>
    <t>DITCH ACRES</t>
  </si>
  <si>
    <t>NON-BENEFITTED ACRES</t>
  </si>
  <si>
    <t>TOTAL PARCEL BENEFITS</t>
  </si>
  <si>
    <t>PERCENT TOTAL BENEFITS</t>
  </si>
  <si>
    <t>NOTIONAL ASSESSMENT ON $100,000 REPAIR</t>
  </si>
  <si>
    <t>CLASS 5 ACRES</t>
  </si>
  <si>
    <t>CLASS 5 BEENFIT</t>
  </si>
  <si>
    <t>CLASS 6 ACRE</t>
  </si>
  <si>
    <t>CLASS 6 BENEFIT</t>
  </si>
  <si>
    <t>CLASS 7 ACRES</t>
  </si>
  <si>
    <t>CLASS 7 BENEFIT</t>
  </si>
  <si>
    <t>CLASS 8 ACRES</t>
  </si>
  <si>
    <t>CLASS 8 BENEFIT</t>
  </si>
  <si>
    <t>PROTECTION ACRES</t>
  </si>
  <si>
    <t>PROTECTION BENEFITS</t>
  </si>
  <si>
    <t>03-016-0500</t>
  </si>
  <si>
    <t>OSLAND/CRAIG/&amp; - CHARYEL OSLAND TRUST</t>
  </si>
  <si>
    <t>23176 NETTLE AVE</t>
  </si>
  <si>
    <t>SESE</t>
  </si>
  <si>
    <t>16</t>
  </si>
  <si>
    <t>108</t>
  </si>
  <si>
    <t>038</t>
  </si>
  <si>
    <t>NWSE</t>
  </si>
  <si>
    <t>SWSE</t>
  </si>
  <si>
    <t>NESE</t>
  </si>
  <si>
    <t>03-016-0600</t>
  </si>
  <si>
    <t>ERICKSON/FRANKLIN &amp; JUDEEN</t>
  </si>
  <si>
    <t>36771 260TH ST</t>
  </si>
  <si>
    <t>NWSW</t>
  </si>
  <si>
    <t>SWSW</t>
  </si>
  <si>
    <t>SESW</t>
  </si>
  <si>
    <t>NESW</t>
  </si>
  <si>
    <t>03-016-0601</t>
  </si>
  <si>
    <t>BAKKEN/JOHN &amp; SHARON</t>
  </si>
  <si>
    <t>545 FIR AVE</t>
  </si>
  <si>
    <t>03-016-0602</t>
  </si>
  <si>
    <t>03-016-0700</t>
  </si>
  <si>
    <t>PETERSON/HELEN PATRICIA</t>
  </si>
  <si>
    <t>947 9TH ST S</t>
  </si>
  <si>
    <t>03-020-0100</t>
  </si>
  <si>
    <t>WIGGINS/JOHN A</t>
  </si>
  <si>
    <t>32683 COUNTY RD 11</t>
  </si>
  <si>
    <t>SENE</t>
  </si>
  <si>
    <t>20</t>
  </si>
  <si>
    <t>NENE</t>
  </si>
  <si>
    <t>SWNE</t>
  </si>
  <si>
    <t>03-020-0200</t>
  </si>
  <si>
    <t>MCKASY/MARY/&amp; JULIE NADEAU</t>
  </si>
  <si>
    <t>2161 EDGECUMBE RD</t>
  </si>
  <si>
    <t>03-020-0400</t>
  </si>
  <si>
    <t>TAKLE/JEROME &amp; ROBERTA/TSTE - JEROME TST, ROBERTA TST</t>
  </si>
  <si>
    <t>18914 BOSTON ST NW</t>
  </si>
  <si>
    <t>03-020-0401</t>
  </si>
  <si>
    <t>VUE/KOR K/&amp; SAI LEE</t>
  </si>
  <si>
    <t>32868 240TH ST PO BOX 426</t>
  </si>
  <si>
    <t>03-020-0500</t>
  </si>
  <si>
    <t>03-020-0501</t>
  </si>
  <si>
    <t>03-020-0601</t>
  </si>
  <si>
    <t>03-021-0100</t>
  </si>
  <si>
    <t>OSLAND/CHAD R</t>
  </si>
  <si>
    <t>52910 COUNTY RD 13</t>
  </si>
  <si>
    <t>21</t>
  </si>
  <si>
    <t>NENW</t>
  </si>
  <si>
    <t>NWNE</t>
  </si>
  <si>
    <t>03-021-0201</t>
  </si>
  <si>
    <t>MATHIASON/BRUCE J &amp; THEA</t>
  </si>
  <si>
    <t>23343 340TH AVE</t>
  </si>
  <si>
    <t>SENW</t>
  </si>
  <si>
    <t>03-021-0300</t>
  </si>
  <si>
    <t>NWNW</t>
  </si>
  <si>
    <t>03-021-0301</t>
  </si>
  <si>
    <t>TAKLE/EUGENE &amp; MIRIAM/TRUSTEES - EUGENE &amp; MIRIAM TAKLE TRUST</t>
  </si>
  <si>
    <t>2720 MEADOW GLEN RD</t>
  </si>
  <si>
    <t>SWNW</t>
  </si>
  <si>
    <t>03-021-0400</t>
  </si>
  <si>
    <t>ANDERSON/ROGER/ETAL</t>
  </si>
  <si>
    <t>1329 4TH AVE BOX 127</t>
  </si>
  <si>
    <t>03-021-0401</t>
  </si>
  <si>
    <t>03-021-0600</t>
  </si>
  <si>
    <t>MATHIASON/GLEN B &amp; PATTI A</t>
  </si>
  <si>
    <t>23649 340TH AVE</t>
  </si>
  <si>
    <t>03-028-0500</t>
  </si>
  <si>
    <t>ANDERSON/ARLIE &amp; DIANNE</t>
  </si>
  <si>
    <t>PO BOX 204</t>
  </si>
  <si>
    <t>28</t>
  </si>
  <si>
    <t>CSAH 11</t>
  </si>
  <si>
    <t>TOTAL WATERSHED ACRES:</t>
  </si>
  <si>
    <t>MASON CITY IA 50401</t>
  </si>
  <si>
    <t>WALNUT GROVE MN 56180</t>
  </si>
  <si>
    <t>SAINT PAUL MN 55116</t>
  </si>
  <si>
    <t>BINGHAM LAKE MN 56118</t>
  </si>
  <si>
    <t>WESTBROOK MN 56183</t>
  </si>
  <si>
    <t>ELK RIVER MN 55330</t>
  </si>
  <si>
    <t>AMES IA 50014</t>
  </si>
  <si>
    <t>WINDOM MN 56101</t>
  </si>
  <si>
    <t>LAMBERTON MN 56152-0204</t>
  </si>
  <si>
    <t>ANN TWP RDS</t>
  </si>
  <si>
    <t>COTTONWOOD CTY RDS</t>
  </si>
  <si>
    <t>330TH AVE</t>
  </si>
  <si>
    <t>240TH ST</t>
  </si>
  <si>
    <t>COTTONWOOD COUNTY HWY DEPT. 46705 COUNTY RD 15</t>
  </si>
  <si>
    <t>WINDOM, MN 56101</t>
  </si>
  <si>
    <t>RON KEOTTKE 24884 COUNTY RD 7</t>
  </si>
  <si>
    <t>WALNUT GROVE, 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</si>
</sst>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$#,##0.00"/>
    <numFmt numFmtId="165" formatCode="#,##0.0000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CE4D6"/>
        <bgColor indexed="64"/>
      </patternFill>
    </fill>
    <fill>
      <patternFill patternType="solid">
        <fgColor rgb="FFEA989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BE4F1"/>
        <bgColor indexed="64"/>
      </patternFill>
    </fill>
    <fill>
      <patternFill patternType="solid">
        <fgColor rgb="FFBBF1ED"/>
        <bgColor indexed="64"/>
      </patternFill>
    </fill>
    <fill>
      <patternFill patternType="solid">
        <fgColor rgb="FFCFBDEF"/>
        <bgColor indexed="64"/>
      </patternFill>
    </fill>
    <fill>
      <patternFill patternType="solid">
        <fgColor rgb="FFEDBDEF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/>
    </xf>
    <xf numFmtId="4" fontId="1" fillId="0" borderId="0" xfId="0" applyNumberFormat="1" applyFont="1" applyAlignment="1">
      <alignment horizontal="center"/>
    </xf>
    <xf numFmtId="4" fontId="1" fillId="2" borderId="0" xfId="0" applyNumberFormat="1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164" fontId="1" fillId="0" borderId="0" xfId="0" applyNumberFormat="1" applyFont="1" applyAlignment="1">
      <alignment horizontal="center"/>
    </xf>
    <xf numFmtId="4" fontId="1" fillId="4" borderId="0" xfId="0" applyNumberFormat="1" applyFont="1" applyFill="1" applyAlignment="1">
      <alignment horizontal="center"/>
    </xf>
    <xf numFmtId="4" fontId="1" fillId="5" borderId="0" xfId="0" applyNumberFormat="1" applyFont="1" applyFill="1" applyAlignment="1">
      <alignment horizontal="center"/>
    </xf>
    <xf numFmtId="4" fontId="1" fillId="6" borderId="0" xfId="0" applyNumberFormat="1" applyFont="1" applyFill="1" applyAlignment="1">
      <alignment horizontal="center"/>
    </xf>
    <xf numFmtId="4" fontId="1" fillId="7" borderId="0" xfId="0" applyNumberFormat="1" applyFont="1" applyFill="1" applyAlignment="1">
      <alignment horizontal="center"/>
    </xf>
    <xf numFmtId="4" fontId="1" fillId="8" borderId="0" xfId="0" applyNumberFormat="1" applyFont="1" applyFill="1" applyAlignment="1">
      <alignment horizontal="center"/>
    </xf>
    <xf numFmtId="165" fontId="1" fillId="0" borderId="0" xfId="0" applyNumberFormat="1" applyFont="1" applyAlignment="1">
      <alignment horizontal="center"/>
    </xf>
    <xf numFmtId="4" fontId="1" fillId="9" borderId="0" xfId="0" applyNumberFormat="1" applyFont="1" applyFill="1" applyAlignment="1">
      <alignment horizontal="center"/>
    </xf>
    <xf numFmtId="4" fontId="1" fillId="10" borderId="0" xfId="0" applyNumberFormat="1" applyFont="1" applyFill="1" applyAlignment="1">
      <alignment horizontal="center"/>
    </xf>
    <xf numFmtId="4" fontId="1" fillId="11" borderId="0" xfId="0" applyNumberFormat="1" applyFont="1" applyFill="1" applyAlignment="1">
      <alignment horizontal="center"/>
    </xf>
    <xf numFmtId="4" fontId="1" fillId="12" borderId="0" xfId="0" applyNumberFormat="1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0" fontId="2" fillId="4" borderId="0" xfId="0" applyFont="1" applyFill="1" applyAlignment="1">
      <alignment horizontal="center" wrapText="1"/>
    </xf>
    <xf numFmtId="0" fontId="2" fillId="5" borderId="0" xfId="0" applyFont="1" applyFill="1" applyAlignment="1">
      <alignment horizontal="center" wrapText="1"/>
    </xf>
    <xf numFmtId="0" fontId="2" fillId="6" borderId="0" xfId="0" applyFont="1" applyFill="1" applyAlignment="1">
      <alignment horizontal="center" wrapText="1"/>
    </xf>
    <xf numFmtId="0" fontId="2" fillId="7" borderId="0" xfId="0" applyFont="1" applyFill="1" applyAlignment="1">
      <alignment horizontal="center" wrapText="1"/>
    </xf>
    <xf numFmtId="0" fontId="2" fillId="8" borderId="0" xfId="0" applyFont="1" applyFill="1" applyAlignment="1">
      <alignment horizontal="center" wrapText="1"/>
    </xf>
    <xf numFmtId="0" fontId="2" fillId="9" borderId="0" xfId="0" applyFont="1" applyFill="1" applyAlignment="1">
      <alignment horizontal="center" wrapText="1"/>
    </xf>
    <xf numFmtId="0" fontId="2" fillId="10" borderId="0" xfId="0" applyFont="1" applyFill="1" applyAlignment="1">
      <alignment horizontal="center" wrapText="1"/>
    </xf>
    <xf numFmtId="0" fontId="2" fillId="11" borderId="0" xfId="0" applyFont="1" applyFill="1" applyAlignment="1">
      <alignment horizontal="center" wrapText="1"/>
    </xf>
    <xf numFmtId="0" fontId="2" fillId="12" borderId="0" xfId="0" applyFont="1" applyFill="1" applyAlignment="1">
      <alignment horizontal="center" wrapText="1"/>
    </xf>
    <xf numFmtId="4" fontId="1" fillId="0" borderId="1" xfId="0" applyNumberFormat="1" applyFont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4" fontId="1" fillId="3" borderId="1" xfId="0" applyNumberFormat="1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4" fontId="1" fillId="4" borderId="1" xfId="0" applyNumberFormat="1" applyFont="1" applyFill="1" applyBorder="1" applyAlignment="1">
      <alignment horizontal="center"/>
    </xf>
    <xf numFmtId="4" fontId="1" fillId="5" borderId="1" xfId="0" applyNumberFormat="1" applyFont="1" applyFill="1" applyBorder="1" applyAlignment="1">
      <alignment horizontal="center"/>
    </xf>
    <xf numFmtId="4" fontId="1" fillId="6" borderId="1" xfId="0" applyNumberFormat="1" applyFont="1" applyFill="1" applyBorder="1" applyAlignment="1">
      <alignment horizontal="center"/>
    </xf>
    <xf numFmtId="4" fontId="1" fillId="7" borderId="1" xfId="0" applyNumberFormat="1" applyFont="1" applyFill="1" applyBorder="1" applyAlignment="1">
      <alignment horizontal="center"/>
    </xf>
    <xf numFmtId="4" fontId="1" fillId="8" borderId="1" xfId="0" applyNumberFormat="1" applyFont="1" applyFill="1" applyBorder="1" applyAlignment="1">
      <alignment horizontal="center"/>
    </xf>
    <xf numFmtId="4" fontId="1" fillId="9" borderId="1" xfId="0" applyNumberFormat="1" applyFont="1" applyFill="1" applyBorder="1" applyAlignment="1">
      <alignment horizontal="center"/>
    </xf>
    <xf numFmtId="4" fontId="1" fillId="10" borderId="1" xfId="0" applyNumberFormat="1" applyFont="1" applyFill="1" applyBorder="1" applyAlignment="1">
      <alignment horizontal="center"/>
    </xf>
    <xf numFmtId="4" fontId="1" fillId="11" borderId="1" xfId="0" applyNumberFormat="1" applyFont="1" applyFill="1" applyBorder="1" applyAlignment="1">
      <alignment horizontal="center"/>
    </xf>
    <xf numFmtId="4" fontId="1" fillId="12" borderId="1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69"/>
  <sheetViews>
    <sheetView tabSelected="1" workbookViewId="0">
      <pane xSplit="1" ySplit="2" topLeftCell="N39" activePane="bottomRight" state="frozen"/>
      <selection pane="topRight" activeCell="B1" sqref="B1"/>
      <selection pane="bottomLeft" activeCell="A3" sqref="A3"/>
      <selection pane="bottomRight" activeCell="AA41" sqref="AA41"/>
    </sheetView>
  </sheetViews>
  <sheetFormatPr defaultRowHeight="15" x14ac:dyDescent="0.25"/>
  <cols>
    <col min="1" max="1" width="14.7109375" style="1" customWidth="1"/>
    <col min="2" max="2" width="35.7109375" style="1" customWidth="1"/>
    <col min="3" max="3" width="46.85546875" style="1" bestFit="1" customWidth="1"/>
    <col min="4" max="4" width="25.7109375" style="1" customWidth="1"/>
    <col min="5" max="5" width="20.7109375" style="1" customWidth="1"/>
    <col min="6" max="8" width="9.7109375" style="1" customWidth="1"/>
    <col min="9" max="12" width="17.7109375" style="2" customWidth="1"/>
    <col min="13" max="13" width="20.7109375" style="3" customWidth="1"/>
    <col min="14" max="14" width="13.7109375" style="4" customWidth="1"/>
    <col min="15" max="15" width="13.7109375" style="5" customWidth="1"/>
    <col min="16" max="16" width="13.7109375" style="6" customWidth="1"/>
    <col min="17" max="17" width="13.7109375" style="5" customWidth="1"/>
    <col min="18" max="18" width="13.7109375" style="7" customWidth="1"/>
    <col min="19" max="19" width="13.7109375" style="5" customWidth="1"/>
    <col min="20" max="20" width="13.7109375" style="8" customWidth="1"/>
    <col min="21" max="21" width="13.7109375" style="5" customWidth="1"/>
    <col min="22" max="22" width="17.7109375" style="2" hidden="1" customWidth="1"/>
    <col min="23" max="23" width="17.7109375" style="5" hidden="1" customWidth="1"/>
    <col min="24" max="24" width="17.7109375" style="2" hidden="1" customWidth="1"/>
    <col min="25" max="25" width="17.7109375" style="5" hidden="1" customWidth="1"/>
    <col min="26" max="26" width="17.7109375" style="9" customWidth="1"/>
    <col min="27" max="27" width="17.7109375" style="5" customWidth="1"/>
    <col min="28" max="28" width="17.7109375" style="10" hidden="1" customWidth="1"/>
    <col min="29" max="29" width="17.7109375" style="5" hidden="1" customWidth="1"/>
    <col min="30" max="31" width="17.7109375" style="2" hidden="1" customWidth="1"/>
    <col min="32" max="32" width="17.7109375" style="5" hidden="1" customWidth="1"/>
    <col min="33" max="33" width="17.7109375" style="9" customWidth="1"/>
    <col min="34" max="34" width="17.7109375" style="5" customWidth="1"/>
    <col min="35" max="35" width="19.7109375" style="2" hidden="1" customWidth="1"/>
    <col min="36" max="36" width="19.7109375" style="5" hidden="1" customWidth="1"/>
    <col min="37" max="37" width="17.7109375" style="3" hidden="1" customWidth="1"/>
    <col min="38" max="38" width="17.7109375" style="5" hidden="1" customWidth="1"/>
    <col min="39" max="39" width="17.7109375" style="3" hidden="1" customWidth="1"/>
    <col min="40" max="40" width="17.7109375" style="5" hidden="1" customWidth="1"/>
    <col min="41" max="41" width="17.7109375" style="2" hidden="1" customWidth="1"/>
    <col min="42" max="42" width="17.7109375" style="5" hidden="1" customWidth="1"/>
    <col min="43" max="43" width="17.7109375" style="2" hidden="1" customWidth="1"/>
    <col min="44" max="44" width="17.7109375" style="2" customWidth="1"/>
    <col min="45" max="45" width="17.7109375" style="5" customWidth="1"/>
    <col min="46" max="46" width="17.7109375" style="11" customWidth="1"/>
    <col min="47" max="47" width="17.7109375" style="5" customWidth="1"/>
    <col min="48" max="48" width="13.7109375" style="12" hidden="1" customWidth="1"/>
    <col min="49" max="49" width="13.7109375" style="5" hidden="1" customWidth="1"/>
    <col min="50" max="50" width="13.7109375" style="13" hidden="1" customWidth="1"/>
    <col min="51" max="51" width="13.7109375" style="5" hidden="1" customWidth="1"/>
    <col min="52" max="52" width="13.7109375" style="14" hidden="1" customWidth="1"/>
    <col min="53" max="53" width="13.7109375" style="5" hidden="1" customWidth="1"/>
    <col min="54" max="54" width="13.7109375" style="15" hidden="1" customWidth="1"/>
    <col min="55" max="55" width="13.7109375" style="5" hidden="1" customWidth="1"/>
    <col min="56" max="56" width="13.7109375" style="2" hidden="1" customWidth="1"/>
    <col min="57" max="57" width="13.7109375" style="5" hidden="1" customWidth="1"/>
  </cols>
  <sheetData>
    <row r="1" spans="1:57" x14ac:dyDescent="0.25">
      <c r="AL1" s="5">
        <v>0</v>
      </c>
      <c r="AN1" s="5">
        <v>0</v>
      </c>
      <c r="AP1" s="5">
        <v>0</v>
      </c>
      <c r="AU1" s="5" t="s">
        <v>0</v>
      </c>
    </row>
    <row r="2" spans="1:57" ht="67.900000000000006" customHeight="1" x14ac:dyDescent="0.25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  <c r="I2" s="16" t="s">
        <v>9</v>
      </c>
      <c r="J2" s="16" t="s">
        <v>10</v>
      </c>
      <c r="K2" s="16" t="s">
        <v>11</v>
      </c>
      <c r="L2" s="16" t="s">
        <v>12</v>
      </c>
      <c r="M2" s="17" t="s">
        <v>13</v>
      </c>
      <c r="N2" s="18" t="s">
        <v>14</v>
      </c>
      <c r="O2" s="16" t="s">
        <v>15</v>
      </c>
      <c r="P2" s="19" t="s">
        <v>16</v>
      </c>
      <c r="Q2" s="16" t="s">
        <v>17</v>
      </c>
      <c r="R2" s="20" t="s">
        <v>18</v>
      </c>
      <c r="S2" s="16" t="s">
        <v>19</v>
      </c>
      <c r="T2" s="21" t="s">
        <v>20</v>
      </c>
      <c r="U2" s="16" t="s">
        <v>21</v>
      </c>
      <c r="V2" s="16" t="s">
        <v>22</v>
      </c>
      <c r="W2" s="16" t="s">
        <v>23</v>
      </c>
      <c r="X2" s="16" t="s">
        <v>24</v>
      </c>
      <c r="Y2" s="16" t="s">
        <v>25</v>
      </c>
      <c r="Z2" s="22" t="s">
        <v>26</v>
      </c>
      <c r="AA2" s="16" t="s">
        <v>27</v>
      </c>
      <c r="AB2" s="23" t="s">
        <v>28</v>
      </c>
      <c r="AC2" s="16" t="s">
        <v>29</v>
      </c>
      <c r="AD2" s="16" t="s">
        <v>30</v>
      </c>
      <c r="AE2" s="16" t="s">
        <v>31</v>
      </c>
      <c r="AF2" s="16" t="s">
        <v>32</v>
      </c>
      <c r="AG2" s="22" t="s">
        <v>33</v>
      </c>
      <c r="AH2" s="16" t="s">
        <v>34</v>
      </c>
      <c r="AI2" s="16" t="s">
        <v>35</v>
      </c>
      <c r="AJ2" s="16" t="s">
        <v>36</v>
      </c>
      <c r="AK2" s="17" t="s">
        <v>37</v>
      </c>
      <c r="AL2" s="16" t="s">
        <v>38</v>
      </c>
      <c r="AM2" s="17" t="s">
        <v>39</v>
      </c>
      <c r="AN2" s="16" t="s">
        <v>40</v>
      </c>
      <c r="AO2" s="16" t="s">
        <v>41</v>
      </c>
      <c r="AP2" s="16" t="s">
        <v>42</v>
      </c>
      <c r="AQ2" s="16" t="s">
        <v>43</v>
      </c>
      <c r="AR2" s="16" t="s">
        <v>44</v>
      </c>
      <c r="AS2" s="16" t="s">
        <v>45</v>
      </c>
      <c r="AT2" s="16" t="s">
        <v>46</v>
      </c>
      <c r="AU2" s="16" t="s">
        <v>47</v>
      </c>
      <c r="AV2" s="24" t="s">
        <v>48</v>
      </c>
      <c r="AW2" s="16" t="s">
        <v>49</v>
      </c>
      <c r="AX2" s="25" t="s">
        <v>50</v>
      </c>
      <c r="AY2" s="16" t="s">
        <v>51</v>
      </c>
      <c r="AZ2" s="26" t="s">
        <v>52</v>
      </c>
      <c r="BA2" s="16" t="s">
        <v>53</v>
      </c>
      <c r="BB2" s="27" t="s">
        <v>54</v>
      </c>
      <c r="BC2" s="16" t="s">
        <v>55</v>
      </c>
      <c r="BD2" s="16" t="s">
        <v>56</v>
      </c>
      <c r="BE2" s="16" t="s">
        <v>57</v>
      </c>
    </row>
    <row r="3" spans="1:57" x14ac:dyDescent="0.25">
      <c r="A3" s="1" t="s">
        <v>58</v>
      </c>
      <c r="B3" s="1" t="s">
        <v>59</v>
      </c>
      <c r="C3" s="1" t="s">
        <v>60</v>
      </c>
      <c r="D3" s="1" t="s">
        <v>130</v>
      </c>
      <c r="E3" s="1" t="s">
        <v>61</v>
      </c>
      <c r="F3" s="1" t="s">
        <v>62</v>
      </c>
      <c r="G3" s="1" t="s">
        <v>63</v>
      </c>
      <c r="H3" s="1" t="s">
        <v>64</v>
      </c>
      <c r="I3" s="2">
        <v>80</v>
      </c>
      <c r="J3" s="2">
        <v>36.47</v>
      </c>
      <c r="K3" s="2">
        <f>SUM(N3,P3,R3,T3,V3,X3,Z3,AB3,AE3,AG3,AI3,AV3,AX3,AZ3,BB3,BD3)</f>
        <v>4.6099999044090509</v>
      </c>
      <c r="L3" s="2">
        <f>SUM(M3,AD3,AK3,AM3,AO3,AQ3,AR3)</f>
        <v>0</v>
      </c>
      <c r="P3" s="6">
        <v>4.6099999044090509</v>
      </c>
      <c r="Q3" s="5">
        <v>20943.229565730318</v>
      </c>
      <c r="AL3" s="5" t="str">
        <f t="shared" ref="AL3:AL34" si="0">IF(AK3&gt;0,AK3*$AL$1,"")</f>
        <v/>
      </c>
      <c r="AN3" s="5" t="str">
        <f t="shared" ref="AN3:AN34" si="1">IF(AM3&gt;0,AM3*$AN$1,"")</f>
        <v/>
      </c>
      <c r="AP3" s="5" t="str">
        <f t="shared" ref="AP3:AP34" si="2">IF(AO3&gt;0,AO3*$AP$1,"")</f>
        <v/>
      </c>
      <c r="AS3" s="5">
        <f>SUM(O3,Q3,S3,U3,W3,Y3,AA3,AC3,AF3,AH3,AJ3,AW3,AY3,BA3,BC3,BE3)</f>
        <v>20943.229565730318</v>
      </c>
      <c r="AT3" s="11">
        <f>(AS3/$AS$66)*100</f>
        <v>0.90449251090266447</v>
      </c>
      <c r="AU3" s="5">
        <f t="shared" ref="AU3" si="3">(AT3/100)*$AU$1</f>
        <v>904.49251090266443</v>
      </c>
    </row>
    <row r="4" spans="1:57" x14ac:dyDescent="0.25">
      <c r="A4" s="1" t="s">
        <v>58</v>
      </c>
      <c r="B4" s="1" t="s">
        <v>59</v>
      </c>
      <c r="C4" s="1" t="s">
        <v>60</v>
      </c>
      <c r="D4" s="1" t="s">
        <v>130</v>
      </c>
      <c r="E4" s="1" t="s">
        <v>65</v>
      </c>
      <c r="F4" s="1" t="s">
        <v>62</v>
      </c>
      <c r="G4" s="1" t="s">
        <v>63</v>
      </c>
      <c r="H4" s="1" t="s">
        <v>64</v>
      </c>
      <c r="I4" s="2">
        <v>80</v>
      </c>
      <c r="J4" s="2">
        <v>7.0000000000000007E-2</v>
      </c>
      <c r="K4" s="2">
        <f>SUM(N4,P4,R4,T4,V4,X4,Z4,AB4,AE4,AG4,AI4,AV4,AX4,AZ4,BB4,BD4)</f>
        <v>2.9999999329447743E-2</v>
      </c>
      <c r="L4" s="2">
        <f>SUM(M4,AD4,AK4,AM4,AO4,AQ4,AR4)</f>
        <v>0</v>
      </c>
      <c r="P4" s="6">
        <v>1.9999999552965161E-2</v>
      </c>
      <c r="Q4" s="5">
        <v>90.859997969120741</v>
      </c>
      <c r="R4" s="7">
        <v>9.9999997764825821E-3</v>
      </c>
      <c r="S4" s="5">
        <v>25.919999420642849</v>
      </c>
      <c r="AL4" s="5" t="str">
        <f t="shared" si="0"/>
        <v/>
      </c>
      <c r="AN4" s="5" t="str">
        <f t="shared" si="1"/>
        <v/>
      </c>
      <c r="AP4" s="5" t="str">
        <f t="shared" si="2"/>
        <v/>
      </c>
      <c r="AS4" s="5">
        <f>SUM(O4,Q4,S4,U4,W4,Y4,AA4,AC4,AF4,AH4,AJ4,AW4,AY4,BA4,BC4,BE4)</f>
        <v>116.77999738976359</v>
      </c>
      <c r="AT4" s="11">
        <f>(AS4/$AS$66)*100</f>
        <v>5.0434739652146154E-3</v>
      </c>
      <c r="AU4" s="5">
        <f t="shared" ref="AU4:AU65" si="4">(AT4/100)*$AU$1</f>
        <v>5.0434739652146154</v>
      </c>
    </row>
    <row r="5" spans="1:57" x14ac:dyDescent="0.25">
      <c r="A5" s="1" t="s">
        <v>58</v>
      </c>
      <c r="B5" s="1" t="s">
        <v>59</v>
      </c>
      <c r="C5" s="1" t="s">
        <v>60</v>
      </c>
      <c r="D5" s="1" t="s">
        <v>130</v>
      </c>
      <c r="E5" s="1" t="s">
        <v>66</v>
      </c>
      <c r="F5" s="1" t="s">
        <v>62</v>
      </c>
      <c r="G5" s="1" t="s">
        <v>63</v>
      </c>
      <c r="H5" s="1" t="s">
        <v>64</v>
      </c>
      <c r="I5" s="2">
        <v>80</v>
      </c>
      <c r="J5" s="2">
        <v>0.06</v>
      </c>
      <c r="K5" s="2">
        <f>SUM(N5,P5,R5,T5,V5,X5,Z5,AB5,AE5,AG5,AI5,AV5,AX5,AZ5,BB5,BD5)</f>
        <v>4.999999888241291E-2</v>
      </c>
      <c r="L5" s="2">
        <f>SUM(M5,AD5,AK5,AM5,AO5,AQ5,AR5)</f>
        <v>0</v>
      </c>
      <c r="P5" s="6">
        <v>4.999999888241291E-2</v>
      </c>
      <c r="Q5" s="5">
        <v>227.14999492280191</v>
      </c>
      <c r="AL5" s="5" t="str">
        <f t="shared" si="0"/>
        <v/>
      </c>
      <c r="AN5" s="5" t="str">
        <f t="shared" si="1"/>
        <v/>
      </c>
      <c r="AP5" s="5" t="str">
        <f t="shared" si="2"/>
        <v/>
      </c>
      <c r="AS5" s="5">
        <f>SUM(O5,Q5,S5,U5,W5,Y5,AA5,AC5,AF5,AH5,AJ5,AW5,AY5,BA5,BC5,BE5)</f>
        <v>227.14999492280191</v>
      </c>
      <c r="AT5" s="11">
        <f>(AS5/$AS$66)*100</f>
        <v>9.8101139852586079E-3</v>
      </c>
      <c r="AU5" s="5">
        <f t="shared" si="4"/>
        <v>9.8101139852586083</v>
      </c>
    </row>
    <row r="6" spans="1:57" x14ac:dyDescent="0.25">
      <c r="A6" s="1" t="s">
        <v>58</v>
      </c>
      <c r="B6" s="1" t="s">
        <v>59</v>
      </c>
      <c r="C6" s="1" t="s">
        <v>60</v>
      </c>
      <c r="D6" s="1" t="s">
        <v>130</v>
      </c>
      <c r="E6" s="1" t="s">
        <v>67</v>
      </c>
      <c r="F6" s="1" t="s">
        <v>62</v>
      </c>
      <c r="G6" s="1" t="s">
        <v>63</v>
      </c>
      <c r="H6" s="1" t="s">
        <v>64</v>
      </c>
      <c r="I6" s="2">
        <v>80</v>
      </c>
      <c r="J6" s="2">
        <v>39.04</v>
      </c>
      <c r="K6" s="2">
        <f>SUM(N6,P6,R6,T6,V6,X6,Z6,AB6,AE6,AG6,AI6,AV6,AX6,AZ6,BB6,BD6)</f>
        <v>0.16000000387430191</v>
      </c>
      <c r="L6" s="2">
        <f>SUM(M6,AD6,AK6,AM6,AO6,AQ6,AR6)</f>
        <v>0</v>
      </c>
      <c r="P6" s="6">
        <v>9.0000003576278687E-2</v>
      </c>
      <c r="Q6" s="5">
        <v>408.87001624703407</v>
      </c>
      <c r="R6" s="7">
        <v>7.0000000298023224E-2</v>
      </c>
      <c r="S6" s="5">
        <v>181.4400007724762</v>
      </c>
      <c r="AL6" s="5" t="str">
        <f t="shared" si="0"/>
        <v/>
      </c>
      <c r="AN6" s="5" t="str">
        <f t="shared" si="1"/>
        <v/>
      </c>
      <c r="AP6" s="5" t="str">
        <f t="shared" si="2"/>
        <v/>
      </c>
      <c r="AS6" s="5">
        <f>SUM(O6,Q6,S6,U6,W6,Y6,AA6,AC6,AF6,AH6,AJ6,AW6,AY6,BA6,BC6,BE6)</f>
        <v>590.31001701951027</v>
      </c>
      <c r="AT6" s="11">
        <f>(AS6/$AS$66)*100</f>
        <v>2.5494205076119186E-2</v>
      </c>
      <c r="AU6" s="5">
        <f t="shared" si="4"/>
        <v>25.494205076119187</v>
      </c>
    </row>
    <row r="7" spans="1:57" x14ac:dyDescent="0.25">
      <c r="A7" s="1" t="s">
        <v>68</v>
      </c>
      <c r="B7" s="1" t="s">
        <v>69</v>
      </c>
      <c r="C7" s="1" t="s">
        <v>70</v>
      </c>
      <c r="D7" s="1" t="s">
        <v>134</v>
      </c>
      <c r="E7" s="1" t="s">
        <v>71</v>
      </c>
      <c r="F7" s="1" t="s">
        <v>62</v>
      </c>
      <c r="G7" s="1" t="s">
        <v>63</v>
      </c>
      <c r="H7" s="1" t="s">
        <v>64</v>
      </c>
      <c r="I7" s="2">
        <v>80</v>
      </c>
      <c r="J7" s="2">
        <v>7.0000000000000007E-2</v>
      </c>
      <c r="K7" s="2">
        <f>SUM(N7,P7,R7,T7,V7,X7,Z7,AB7,AE7,AG7,AI7,AV7,AX7,AZ7,BB7,BD7)</f>
        <v>2.9999999329447743E-2</v>
      </c>
      <c r="L7" s="2">
        <f>SUM(M7,AD7,AK7,AM7,AO7,AQ7,AR7)</f>
        <v>0</v>
      </c>
      <c r="P7" s="6">
        <v>9.9999997764825821E-3</v>
      </c>
      <c r="Q7" s="5">
        <v>45.42999898456037</v>
      </c>
      <c r="R7" s="7">
        <v>1.9999999552965161E-2</v>
      </c>
      <c r="S7" s="5">
        <v>51.839998841285713</v>
      </c>
      <c r="AL7" s="5" t="str">
        <f t="shared" si="0"/>
        <v/>
      </c>
      <c r="AN7" s="5" t="str">
        <f t="shared" si="1"/>
        <v/>
      </c>
      <c r="AP7" s="5" t="str">
        <f t="shared" si="2"/>
        <v/>
      </c>
      <c r="AS7" s="5">
        <f>SUM(O7,Q7,S7,U7,W7,Y7,AA7,AC7,AF7,AH7,AJ7,AW7,AY7,BA7,BC7,BE7)</f>
        <v>97.269997825846076</v>
      </c>
      <c r="AT7" s="11">
        <f>(AS7/$AS$66)*100</f>
        <v>4.2008795392740684E-3</v>
      </c>
      <c r="AU7" s="5">
        <f t="shared" si="4"/>
        <v>4.2008795392740685</v>
      </c>
    </row>
    <row r="8" spans="1:57" x14ac:dyDescent="0.25">
      <c r="A8" s="1" t="s">
        <v>68</v>
      </c>
      <c r="B8" s="1" t="s">
        <v>69</v>
      </c>
      <c r="C8" s="1" t="s">
        <v>70</v>
      </c>
      <c r="D8" s="1" t="s">
        <v>134</v>
      </c>
      <c r="E8" s="1" t="s">
        <v>72</v>
      </c>
      <c r="F8" s="1" t="s">
        <v>62</v>
      </c>
      <c r="G8" s="1" t="s">
        <v>63</v>
      </c>
      <c r="H8" s="1" t="s">
        <v>64</v>
      </c>
      <c r="I8" s="2">
        <v>80</v>
      </c>
      <c r="J8" s="2">
        <v>0.06</v>
      </c>
      <c r="K8" s="2">
        <f>SUM(N8,P8,R8,T8,V8,X8,Z8,AB8,AE8,AG8,AI8,AV8,AX8,AZ8,BB8,BD8)</f>
        <v>5.9999998658895493E-2</v>
      </c>
      <c r="L8" s="2">
        <f>SUM(M8,AD8,AK8,AM8,AO8,AQ8,AR8)</f>
        <v>0</v>
      </c>
      <c r="N8" s="4">
        <v>3.9999999105930328E-2</v>
      </c>
      <c r="O8" s="5">
        <v>227.87999490648511</v>
      </c>
      <c r="P8" s="6">
        <v>1.9999999552965161E-2</v>
      </c>
      <c r="Q8" s="5">
        <v>90.859997969120741</v>
      </c>
      <c r="AL8" s="5" t="str">
        <f t="shared" si="0"/>
        <v/>
      </c>
      <c r="AN8" s="5" t="str">
        <f t="shared" si="1"/>
        <v/>
      </c>
      <c r="AP8" s="5" t="str">
        <f t="shared" si="2"/>
        <v/>
      </c>
      <c r="AS8" s="5">
        <f>SUM(O8,Q8,S8,U8,W8,Y8,AA8,AC8,AF8,AH8,AJ8,AW8,AY8,BA8,BC8,BE8)</f>
        <v>318.73999287560582</v>
      </c>
      <c r="AT8" s="11">
        <f>(AS8/$AS$66)*100</f>
        <v>1.3765686690122509E-2</v>
      </c>
      <c r="AU8" s="5">
        <f t="shared" si="4"/>
        <v>13.765686690122509</v>
      </c>
    </row>
    <row r="9" spans="1:57" x14ac:dyDescent="0.25">
      <c r="A9" s="1" t="s">
        <v>68</v>
      </c>
      <c r="B9" s="1" t="s">
        <v>69</v>
      </c>
      <c r="C9" s="1" t="s">
        <v>70</v>
      </c>
      <c r="D9" s="1" t="s">
        <v>134</v>
      </c>
      <c r="E9" s="1" t="s">
        <v>73</v>
      </c>
      <c r="F9" s="1" t="s">
        <v>62</v>
      </c>
      <c r="G9" s="1" t="s">
        <v>63</v>
      </c>
      <c r="H9" s="1" t="s">
        <v>64</v>
      </c>
      <c r="I9" s="2">
        <v>80</v>
      </c>
      <c r="J9" s="2">
        <v>37.950000000000003</v>
      </c>
      <c r="K9" s="2">
        <f>SUM(N9,P9,R9,T9,V9,X9,Z9,AB9,AE9,AG9,AI9,AV9,AX9,AZ9,BB9,BD9)</f>
        <v>37.939999938011169</v>
      </c>
      <c r="L9" s="2">
        <f>SUM(M9,AD9,AK9,AM9,AO9,AQ9,AR9)</f>
        <v>0</v>
      </c>
      <c r="N9" s="4">
        <v>6.1099998950958252</v>
      </c>
      <c r="O9" s="5">
        <v>34808.669402360923</v>
      </c>
      <c r="P9" s="6">
        <v>28.420000076293949</v>
      </c>
      <c r="Q9" s="5">
        <v>120628.0078141093</v>
      </c>
      <c r="R9" s="7">
        <v>3.4099999666213989</v>
      </c>
      <c r="S9" s="5">
        <v>5903.2799320220947</v>
      </c>
      <c r="AL9" s="5" t="str">
        <f t="shared" si="0"/>
        <v/>
      </c>
      <c r="AN9" s="5" t="str">
        <f t="shared" si="1"/>
        <v/>
      </c>
      <c r="AP9" s="5" t="str">
        <f t="shared" si="2"/>
        <v/>
      </c>
      <c r="AS9" s="5">
        <f>SUM(O9,Q9,S9,U9,W9,Y9,AA9,AC9,AF9,AH9,AJ9,AW9,AY9,BA9,BC9,BE9)</f>
        <v>161339.95714849231</v>
      </c>
      <c r="AT9" s="11">
        <f>(AS9/$AS$66)*100</f>
        <v>6.9679216613733983</v>
      </c>
      <c r="AU9" s="5">
        <f t="shared" si="4"/>
        <v>6967.9216613733979</v>
      </c>
    </row>
    <row r="10" spans="1:57" x14ac:dyDescent="0.25">
      <c r="A10" s="1" t="s">
        <v>68</v>
      </c>
      <c r="B10" s="1" t="s">
        <v>69</v>
      </c>
      <c r="C10" s="1" t="s">
        <v>70</v>
      </c>
      <c r="D10" s="1" t="s">
        <v>134</v>
      </c>
      <c r="E10" s="1" t="s">
        <v>74</v>
      </c>
      <c r="F10" s="1" t="s">
        <v>62</v>
      </c>
      <c r="G10" s="1" t="s">
        <v>63</v>
      </c>
      <c r="H10" s="1" t="s">
        <v>64</v>
      </c>
      <c r="I10" s="2">
        <v>80</v>
      </c>
      <c r="J10" s="2">
        <v>40.130000000000003</v>
      </c>
      <c r="K10" s="2">
        <f>SUM(N10,P10,R10,T10,V10,X10,Z10,AB10,AE10,AG10,AI10,AV10,AX10,AZ10,BB10,BD10)</f>
        <v>23.049999499693513</v>
      </c>
      <c r="L10" s="2">
        <f>SUM(M10,AD10,AK10,AM10,AO10,AQ10,AR10)</f>
        <v>0</v>
      </c>
      <c r="N10" s="4">
        <v>0.93999999761581421</v>
      </c>
      <c r="O10" s="5">
        <v>5355.1799864172935</v>
      </c>
      <c r="P10" s="6">
        <v>11.779999807476999</v>
      </c>
      <c r="Q10" s="5">
        <v>53516.539125367999</v>
      </c>
      <c r="R10" s="7">
        <v>10.3299996946007</v>
      </c>
      <c r="S10" s="5">
        <v>26775.359208405021</v>
      </c>
      <c r="AL10" s="5" t="str">
        <f t="shared" si="0"/>
        <v/>
      </c>
      <c r="AN10" s="5" t="str">
        <f t="shared" si="1"/>
        <v/>
      </c>
      <c r="AP10" s="5" t="str">
        <f t="shared" si="2"/>
        <v/>
      </c>
      <c r="AS10" s="5">
        <f>SUM(O10,Q10,S10,U10,W10,Y10,AA10,AC10,AF10,AH10,AJ10,AW10,AY10,BA10,BC10,BE10)</f>
        <v>85647.07832019031</v>
      </c>
      <c r="AT10" s="11">
        <f>(AS10/$AS$66)*100</f>
        <v>3.698910938170997</v>
      </c>
      <c r="AU10" s="5">
        <f t="shared" si="4"/>
        <v>3698.9109381709968</v>
      </c>
    </row>
    <row r="11" spans="1:57" x14ac:dyDescent="0.25">
      <c r="A11" s="1" t="s">
        <v>75</v>
      </c>
      <c r="B11" s="1" t="s">
        <v>76</v>
      </c>
      <c r="C11" s="1" t="s">
        <v>77</v>
      </c>
      <c r="D11" s="1" t="s">
        <v>134</v>
      </c>
      <c r="E11" s="1" t="s">
        <v>71</v>
      </c>
      <c r="F11" s="1" t="s">
        <v>62</v>
      </c>
      <c r="G11" s="1" t="s">
        <v>63</v>
      </c>
      <c r="H11" s="1" t="s">
        <v>64</v>
      </c>
      <c r="I11" s="2">
        <v>40</v>
      </c>
      <c r="J11" s="2">
        <v>38.81</v>
      </c>
      <c r="K11" s="2">
        <f>SUM(N11,P11,R11,T11,V11,X11,Z11,AB11,AE11,AG11,AI11,AV11,AX11,AZ11,BB11,BD11)</f>
        <v>2.4800000376999378</v>
      </c>
      <c r="L11" s="2">
        <f>SUM(M11,AD11,AK11,AM11,AO11,AQ11,AR11)</f>
        <v>0</v>
      </c>
      <c r="P11" s="6">
        <v>0.25</v>
      </c>
      <c r="Q11" s="5">
        <v>1135.75</v>
      </c>
      <c r="R11" s="7">
        <v>2.2300000376999378</v>
      </c>
      <c r="S11" s="5">
        <v>5767.2000980079174</v>
      </c>
      <c r="AL11" s="5" t="str">
        <f t="shared" si="0"/>
        <v/>
      </c>
      <c r="AN11" s="5" t="str">
        <f t="shared" si="1"/>
        <v/>
      </c>
      <c r="AP11" s="5" t="str">
        <f t="shared" si="2"/>
        <v/>
      </c>
      <c r="AS11" s="5">
        <f>SUM(O11,Q11,S11,U11,W11,Y11,AA11,AC11,AF11,AH11,AJ11,AW11,AY11,BA11,BC11,BE11)</f>
        <v>6902.9500980079174</v>
      </c>
      <c r="AT11" s="11">
        <f>(AS11/$AS$66)*100</f>
        <v>0.29812339339485483</v>
      </c>
      <c r="AU11" s="5">
        <f t="shared" si="4"/>
        <v>298.12339339485487</v>
      </c>
    </row>
    <row r="12" spans="1:57" x14ac:dyDescent="0.25">
      <c r="A12" s="1" t="s">
        <v>78</v>
      </c>
      <c r="B12" s="1" t="s">
        <v>76</v>
      </c>
      <c r="C12" s="1" t="s">
        <v>77</v>
      </c>
      <c r="D12" s="1" t="s">
        <v>134</v>
      </c>
      <c r="E12" s="1" t="s">
        <v>71</v>
      </c>
      <c r="F12" s="1" t="s">
        <v>62</v>
      </c>
      <c r="G12" s="1" t="s">
        <v>63</v>
      </c>
      <c r="H12" s="1" t="s">
        <v>64</v>
      </c>
      <c r="I12" s="2">
        <v>40</v>
      </c>
      <c r="J12" s="2">
        <v>0.08</v>
      </c>
      <c r="K12" s="2">
        <f>SUM(N12,P12,R12,T12,V12,X12,Z12,AB12,AE12,AG12,AI12,AV12,AX12,AZ12,BB12,BD12)</f>
        <v>4.999999888241291E-2</v>
      </c>
      <c r="L12" s="2">
        <f>SUM(M12,AD12,AK12,AM12,AO12,AQ12,AR12)</f>
        <v>0</v>
      </c>
      <c r="P12" s="6">
        <v>9.9999997764825821E-3</v>
      </c>
      <c r="Q12" s="5">
        <v>45.42999898456037</v>
      </c>
      <c r="R12" s="7">
        <v>3.9999999105930328E-2</v>
      </c>
      <c r="S12" s="5">
        <v>97.199997827410698</v>
      </c>
      <c r="AL12" s="5" t="str">
        <f t="shared" si="0"/>
        <v/>
      </c>
      <c r="AN12" s="5" t="str">
        <f t="shared" si="1"/>
        <v/>
      </c>
      <c r="AP12" s="5" t="str">
        <f t="shared" si="2"/>
        <v/>
      </c>
      <c r="AS12" s="5">
        <f>SUM(O12,Q12,S12,U12,W12,Y12,AA12,AC12,AF12,AH12,AJ12,AW12,AY12,BA12,BC12,BE12)</f>
        <v>142.62999681197107</v>
      </c>
      <c r="AT12" s="11">
        <f>(AS12/$AS$66)*100</f>
        <v>6.1598791887186224E-3</v>
      </c>
      <c r="AU12" s="5">
        <f t="shared" si="4"/>
        <v>6.1598791887186222</v>
      </c>
    </row>
    <row r="13" spans="1:57" x14ac:dyDescent="0.25">
      <c r="A13" s="1" t="s">
        <v>78</v>
      </c>
      <c r="B13" s="1" t="s">
        <v>76</v>
      </c>
      <c r="C13" s="1" t="s">
        <v>77</v>
      </c>
      <c r="D13" s="1" t="s">
        <v>134</v>
      </c>
      <c r="E13" s="1" t="s">
        <v>72</v>
      </c>
      <c r="F13" s="1" t="s">
        <v>62</v>
      </c>
      <c r="G13" s="1" t="s">
        <v>63</v>
      </c>
      <c r="H13" s="1" t="s">
        <v>64</v>
      </c>
      <c r="I13" s="2">
        <v>40</v>
      </c>
      <c r="J13" s="2">
        <v>36.93</v>
      </c>
      <c r="K13" s="2">
        <f>SUM(N13,P13,R13,T13,V13,X13,Z13,AB13,AE13,AG13,AI13,AV13,AX13,AZ13,BB13,BD13)</f>
        <v>33.090000227093689</v>
      </c>
      <c r="L13" s="2">
        <f>SUM(M13,AD13,AK13,AM13,AO13,AQ13,AR13)</f>
        <v>0</v>
      </c>
      <c r="N13" s="4">
        <v>15.880000647157431</v>
      </c>
      <c r="O13" s="5">
        <v>80783.463415201753</v>
      </c>
      <c r="P13" s="6">
        <v>10.179999846965069</v>
      </c>
      <c r="Q13" s="5">
        <v>39455.954283099622</v>
      </c>
      <c r="R13" s="7">
        <v>7.0299997329711914</v>
      </c>
      <c r="S13" s="5">
        <v>15014.15943145752</v>
      </c>
      <c r="AL13" s="5" t="str">
        <f t="shared" si="0"/>
        <v/>
      </c>
      <c r="AN13" s="5" t="str">
        <f t="shared" si="1"/>
        <v/>
      </c>
      <c r="AP13" s="5" t="str">
        <f t="shared" si="2"/>
        <v/>
      </c>
      <c r="AS13" s="5">
        <f>SUM(O13,Q13,S13,U13,W13,Y13,AA13,AC13,AF13,AH13,AJ13,AW13,AY13,BA13,BC13,BE13)</f>
        <v>135253.57712975889</v>
      </c>
      <c r="AT13" s="11">
        <f>(AS13/$AS$66)*100</f>
        <v>5.8413076742873766</v>
      </c>
      <c r="AU13" s="5">
        <f t="shared" si="4"/>
        <v>5841.3076742873764</v>
      </c>
    </row>
    <row r="14" spans="1:57" x14ac:dyDescent="0.25">
      <c r="A14" s="1" t="s">
        <v>79</v>
      </c>
      <c r="B14" s="1" t="s">
        <v>80</v>
      </c>
      <c r="C14" s="1" t="s">
        <v>81</v>
      </c>
      <c r="D14" s="1" t="s">
        <v>134</v>
      </c>
      <c r="E14" s="1" t="s">
        <v>73</v>
      </c>
      <c r="F14" s="1" t="s">
        <v>62</v>
      </c>
      <c r="G14" s="1" t="s">
        <v>63</v>
      </c>
      <c r="H14" s="1" t="s">
        <v>64</v>
      </c>
      <c r="I14" s="2">
        <v>80</v>
      </c>
      <c r="J14" s="2">
        <v>0.06</v>
      </c>
      <c r="K14" s="2">
        <f>SUM(N14,P14,R14,T14,V14,X14,Z14,AB14,AE14,AG14,AI14,AV14,AX14,AZ14,BB14,BD14)</f>
        <v>5.9999998658895493E-2</v>
      </c>
      <c r="L14" s="2">
        <f>SUM(M14,AD14,AK14,AM14,AO14,AQ14,AR14)</f>
        <v>0</v>
      </c>
      <c r="N14" s="4">
        <v>9.9999997764825821E-3</v>
      </c>
      <c r="O14" s="5">
        <v>56.96999872662127</v>
      </c>
      <c r="P14" s="6">
        <v>2.999999932944775E-2</v>
      </c>
      <c r="Q14" s="5">
        <v>85.181248096050695</v>
      </c>
      <c r="R14" s="7">
        <v>1.9999999552965161E-2</v>
      </c>
      <c r="S14" s="5">
        <v>32.399999275803573</v>
      </c>
      <c r="AL14" s="5" t="str">
        <f t="shared" si="0"/>
        <v/>
      </c>
      <c r="AN14" s="5" t="str">
        <f t="shared" si="1"/>
        <v/>
      </c>
      <c r="AP14" s="5" t="str">
        <f t="shared" si="2"/>
        <v/>
      </c>
      <c r="AS14" s="5">
        <f>SUM(O14,Q14,S14,U14,W14,Y14,AA14,AC14,AF14,AH14,AJ14,AW14,AY14,BA14,BC14,BE14)</f>
        <v>174.55124609847553</v>
      </c>
      <c r="AT14" s="11">
        <f>(AS14/$AS$66)*100</f>
        <v>7.538488482365711E-3</v>
      </c>
      <c r="AU14" s="5">
        <f t="shared" si="4"/>
        <v>7.5384884823657119</v>
      </c>
    </row>
    <row r="15" spans="1:57" x14ac:dyDescent="0.25">
      <c r="A15" s="1" t="s">
        <v>79</v>
      </c>
      <c r="B15" s="1" t="s">
        <v>80</v>
      </c>
      <c r="C15" s="1" t="s">
        <v>81</v>
      </c>
      <c r="D15" s="1" t="s">
        <v>134</v>
      </c>
      <c r="E15" s="1" t="s">
        <v>74</v>
      </c>
      <c r="F15" s="1" t="s">
        <v>62</v>
      </c>
      <c r="G15" s="1" t="s">
        <v>63</v>
      </c>
      <c r="H15" s="1" t="s">
        <v>64</v>
      </c>
      <c r="I15" s="2">
        <v>80</v>
      </c>
      <c r="J15" s="2">
        <v>7.0000000000000007E-2</v>
      </c>
      <c r="K15" s="2">
        <f>SUM(N15,P15,R15,T15,V15,X15,Z15,AB15,AE15,AG15,AI15,AV15,AX15,AZ15,BB15,BD15)</f>
        <v>4.9999998882412904E-2</v>
      </c>
      <c r="L15" s="2">
        <f>SUM(M15,AD15,AK15,AM15,AO15,AQ15,AR15)</f>
        <v>0</v>
      </c>
      <c r="N15" s="4">
        <v>9.9999997764825821E-3</v>
      </c>
      <c r="O15" s="5">
        <v>56.96999872662127</v>
      </c>
      <c r="P15" s="6">
        <v>1.9999999552965161E-2</v>
      </c>
      <c r="Q15" s="5">
        <v>90.859997969120741</v>
      </c>
      <c r="R15" s="7">
        <v>1.9999999552965161E-2</v>
      </c>
      <c r="S15" s="5">
        <v>51.839998841285713</v>
      </c>
      <c r="AL15" s="5" t="str">
        <f t="shared" si="0"/>
        <v/>
      </c>
      <c r="AN15" s="5" t="str">
        <f t="shared" si="1"/>
        <v/>
      </c>
      <c r="AP15" s="5" t="str">
        <f t="shared" si="2"/>
        <v/>
      </c>
      <c r="AS15" s="5">
        <f>SUM(O15,Q15,S15,U15,W15,Y15,AA15,AC15,AF15,AH15,AJ15,AW15,AY15,BA15,BC15,BE15)</f>
        <v>199.66999553702772</v>
      </c>
      <c r="AT15" s="11">
        <f>(AS15/$AS$66)*100</f>
        <v>8.6233126103305562E-3</v>
      </c>
      <c r="AU15" s="5">
        <f t="shared" si="4"/>
        <v>8.6233126103305562</v>
      </c>
    </row>
    <row r="16" spans="1:57" x14ac:dyDescent="0.25">
      <c r="A16" s="1" t="s">
        <v>79</v>
      </c>
      <c r="B16" s="1" t="s">
        <v>80</v>
      </c>
      <c r="C16" s="1" t="s">
        <v>81</v>
      </c>
      <c r="D16" s="1" t="s">
        <v>134</v>
      </c>
      <c r="E16" s="1" t="s">
        <v>65</v>
      </c>
      <c r="F16" s="1" t="s">
        <v>62</v>
      </c>
      <c r="G16" s="1" t="s">
        <v>63</v>
      </c>
      <c r="H16" s="1" t="s">
        <v>64</v>
      </c>
      <c r="I16" s="2">
        <v>80</v>
      </c>
      <c r="J16" s="2">
        <v>40.200000000000003</v>
      </c>
      <c r="K16" s="2">
        <f>SUM(N16,P16,R16,T16,V16,X16,Z16,AB16,AE16,AG16,AI16,AV16,AX16,AZ16,BB16,BD16)</f>
        <v>17.730000365525484</v>
      </c>
      <c r="L16" s="2">
        <f>SUM(M16,AD16,AK16,AM16,AO16,AQ16,AR16)</f>
        <v>0</v>
      </c>
      <c r="N16" s="4">
        <v>0.43000000715255737</v>
      </c>
      <c r="O16" s="5">
        <v>2449.7100407481189</v>
      </c>
      <c r="P16" s="6">
        <v>9.5000001676380634</v>
      </c>
      <c r="Q16" s="5">
        <v>43158.500761579722</v>
      </c>
      <c r="R16" s="7">
        <v>7.8000001907348633</v>
      </c>
      <c r="S16" s="5">
        <v>20217.600494384769</v>
      </c>
      <c r="AL16" s="5" t="str">
        <f t="shared" si="0"/>
        <v/>
      </c>
      <c r="AN16" s="5" t="str">
        <f t="shared" si="1"/>
        <v/>
      </c>
      <c r="AP16" s="5" t="str">
        <f t="shared" si="2"/>
        <v/>
      </c>
      <c r="AS16" s="5">
        <f>SUM(O16,Q16,S16,U16,W16,Y16,AA16,AC16,AF16,AH16,AJ16,AW16,AY16,BA16,BC16,BE16)</f>
        <v>65825.811296712607</v>
      </c>
      <c r="AT16" s="11">
        <f>(AS16/$AS$66)*100</f>
        <v>2.8428735479934257</v>
      </c>
      <c r="AU16" s="5">
        <f t="shared" si="4"/>
        <v>2842.8735479934257</v>
      </c>
    </row>
    <row r="17" spans="1:47" x14ac:dyDescent="0.25">
      <c r="A17" s="1" t="s">
        <v>79</v>
      </c>
      <c r="B17" s="1" t="s">
        <v>80</v>
      </c>
      <c r="C17" s="1" t="s">
        <v>81</v>
      </c>
      <c r="D17" s="1" t="s">
        <v>134</v>
      </c>
      <c r="E17" s="1" t="s">
        <v>66</v>
      </c>
      <c r="F17" s="1" t="s">
        <v>62</v>
      </c>
      <c r="G17" s="1" t="s">
        <v>63</v>
      </c>
      <c r="H17" s="1" t="s">
        <v>64</v>
      </c>
      <c r="I17" s="2">
        <v>80</v>
      </c>
      <c r="J17" s="2">
        <v>37.81</v>
      </c>
      <c r="K17" s="2">
        <f>SUM(N17,P17,R17,T17,V17,X17,Z17,AB17,AE17,AG17,AI17,AV17,AX17,AZ17,BB17,BD17)</f>
        <v>37.810000207275152</v>
      </c>
      <c r="L17" s="2">
        <f>SUM(M17,AD17,AK17,AM17,AO17,AQ17,AR17)</f>
        <v>0</v>
      </c>
      <c r="N17" s="4">
        <v>1.620000034570694</v>
      </c>
      <c r="O17" s="5">
        <v>8524.1364189349115</v>
      </c>
      <c r="P17" s="6">
        <v>30.880000110715631</v>
      </c>
      <c r="Q17" s="5">
        <v>135994.70553547519</v>
      </c>
      <c r="R17" s="7">
        <v>5.3100000619888306</v>
      </c>
      <c r="S17" s="5">
        <v>11994.48010969162</v>
      </c>
      <c r="AL17" s="5" t="str">
        <f t="shared" si="0"/>
        <v/>
      </c>
      <c r="AN17" s="5" t="str">
        <f t="shared" si="1"/>
        <v/>
      </c>
      <c r="AP17" s="5" t="str">
        <f t="shared" si="2"/>
        <v/>
      </c>
      <c r="AS17" s="5">
        <f>SUM(O17,Q17,S17,U17,W17,Y17,AA17,AC17,AF17,AH17,AJ17,AW17,AY17,BA17,BC17,BE17)</f>
        <v>156513.32206410173</v>
      </c>
      <c r="AT17" s="11">
        <f>(AS17/$AS$66)*100</f>
        <v>6.7594697951991911</v>
      </c>
      <c r="AU17" s="5">
        <f t="shared" si="4"/>
        <v>6759.4697951991911</v>
      </c>
    </row>
    <row r="18" spans="1:47" x14ac:dyDescent="0.25">
      <c r="A18" s="1" t="s">
        <v>82</v>
      </c>
      <c r="B18" s="1" t="s">
        <v>83</v>
      </c>
      <c r="C18" s="1" t="s">
        <v>84</v>
      </c>
      <c r="D18" s="1" t="s">
        <v>131</v>
      </c>
      <c r="E18" s="1" t="s">
        <v>85</v>
      </c>
      <c r="F18" s="1" t="s">
        <v>86</v>
      </c>
      <c r="G18" s="1" t="s">
        <v>63</v>
      </c>
      <c r="H18" s="1" t="s">
        <v>64</v>
      </c>
      <c r="I18" s="2">
        <v>100</v>
      </c>
      <c r="J18" s="2">
        <v>9.91</v>
      </c>
      <c r="K18" s="2">
        <f>SUM(N18,P18,R18,T18,V18,X18,Z18,AB18,AE18,AG18,AI18,AV18,AX18,AZ18,BB18,BD18)</f>
        <v>9.5499998182058334</v>
      </c>
      <c r="L18" s="2">
        <f>SUM(M18,AD18,AK18,AM18,AO18,AQ18,AR18)</f>
        <v>0</v>
      </c>
      <c r="P18" s="6">
        <v>2.1599999517202382</v>
      </c>
      <c r="Q18" s="5">
        <v>7359.65983549878</v>
      </c>
      <c r="R18" s="7">
        <v>7.3899998664855957</v>
      </c>
      <c r="S18" s="5">
        <v>14366.159740448</v>
      </c>
      <c r="AL18" s="5" t="str">
        <f t="shared" si="0"/>
        <v/>
      </c>
      <c r="AN18" s="5" t="str">
        <f t="shared" si="1"/>
        <v/>
      </c>
      <c r="AP18" s="5" t="str">
        <f t="shared" si="2"/>
        <v/>
      </c>
      <c r="AS18" s="5">
        <f>SUM(O18,Q18,S18,U18,W18,Y18,AA18,AC18,AF18,AH18,AJ18,AW18,AY18,BA18,BC18,BE18)</f>
        <v>21725.819575946778</v>
      </c>
      <c r="AT18" s="11">
        <f>(AS18/$AS$66)*100</f>
        <v>0.93829087046924642</v>
      </c>
      <c r="AU18" s="5">
        <f t="shared" si="4"/>
        <v>938.29087046924644</v>
      </c>
    </row>
    <row r="19" spans="1:47" x14ac:dyDescent="0.25">
      <c r="A19" s="1" t="s">
        <v>82</v>
      </c>
      <c r="B19" s="1" t="s">
        <v>83</v>
      </c>
      <c r="C19" s="1" t="s">
        <v>84</v>
      </c>
      <c r="D19" s="1" t="s">
        <v>131</v>
      </c>
      <c r="E19" s="1" t="s">
        <v>87</v>
      </c>
      <c r="F19" s="1" t="s">
        <v>86</v>
      </c>
      <c r="G19" s="1" t="s">
        <v>63</v>
      </c>
      <c r="H19" s="1" t="s">
        <v>64</v>
      </c>
      <c r="I19" s="2">
        <v>100</v>
      </c>
      <c r="J19" s="2">
        <v>9.4600000000000009</v>
      </c>
      <c r="K19" s="2">
        <f>SUM(N19,P19,R19,T19,V19,X19,Z19,AB19,AE19,AG19,AI19,AV19,AX19,AZ19,BB19,BD19)</f>
        <v>1.11999998241663</v>
      </c>
      <c r="L19" s="2">
        <f>SUM(M19,AD19,AK19,AM19,AO19,AQ19,AR19)</f>
        <v>0</v>
      </c>
      <c r="P19" s="6">
        <v>0.10000000149011611</v>
      </c>
      <c r="Q19" s="5">
        <v>340.72500507719809</v>
      </c>
      <c r="R19" s="7">
        <v>1.0199999809265139</v>
      </c>
      <c r="S19" s="5">
        <v>1982.879962921143</v>
      </c>
      <c r="AL19" s="5" t="str">
        <f t="shared" si="0"/>
        <v/>
      </c>
      <c r="AN19" s="5" t="str">
        <f t="shared" si="1"/>
        <v/>
      </c>
      <c r="AP19" s="5" t="str">
        <f t="shared" si="2"/>
        <v/>
      </c>
      <c r="AS19" s="5">
        <f>SUM(O19,Q19,S19,U19,W19,Y19,AA19,AC19,AF19,AH19,AJ19,AW19,AY19,BA19,BC19,BE19)</f>
        <v>2323.6049679983412</v>
      </c>
      <c r="AT19" s="11">
        <f>(AS19/$AS$66)*100</f>
        <v>0.10035144222884022</v>
      </c>
      <c r="AU19" s="5">
        <f t="shared" si="4"/>
        <v>100.35144222884023</v>
      </c>
    </row>
    <row r="20" spans="1:47" x14ac:dyDescent="0.25">
      <c r="A20" s="1" t="s">
        <v>82</v>
      </c>
      <c r="B20" s="1" t="s">
        <v>83</v>
      </c>
      <c r="C20" s="1" t="s">
        <v>84</v>
      </c>
      <c r="D20" s="1" t="s">
        <v>131</v>
      </c>
      <c r="E20" s="1" t="s">
        <v>88</v>
      </c>
      <c r="F20" s="1" t="s">
        <v>86</v>
      </c>
      <c r="G20" s="1" t="s">
        <v>63</v>
      </c>
      <c r="H20" s="1" t="s">
        <v>64</v>
      </c>
      <c r="I20" s="2">
        <v>100</v>
      </c>
      <c r="J20" s="2">
        <v>39.82</v>
      </c>
      <c r="K20" s="2">
        <f>SUM(N20,P20,R20,T20,V20,X20,Z20,AB20,AE20,AG20,AI20,AV20,AX20,AZ20,BB20,BD20)</f>
        <v>12.539999673143035</v>
      </c>
      <c r="L20" s="2">
        <f>SUM(M20,AD20,AK20,AM20,AO20,AQ20,AR20)</f>
        <v>0</v>
      </c>
      <c r="P20" s="6">
        <v>0.1699999962002039</v>
      </c>
      <c r="Q20" s="5">
        <v>579.23248705314472</v>
      </c>
      <c r="R20" s="7">
        <v>12.369999676942831</v>
      </c>
      <c r="S20" s="5">
        <v>24047.279371976849</v>
      </c>
      <c r="AL20" s="5" t="str">
        <f t="shared" si="0"/>
        <v/>
      </c>
      <c r="AN20" s="5" t="str">
        <f t="shared" si="1"/>
        <v/>
      </c>
      <c r="AP20" s="5" t="str">
        <f t="shared" si="2"/>
        <v/>
      </c>
      <c r="AS20" s="5">
        <f>SUM(O20,Q20,S20,U20,W20,Y20,AA20,AC20,AF20,AH20,AJ20,AW20,AY20,BA20,BC20,BE20)</f>
        <v>24626.511859029994</v>
      </c>
      <c r="AT20" s="11">
        <f>(AS20/$AS$66)*100</f>
        <v>1.0635654580512421</v>
      </c>
      <c r="AU20" s="5">
        <f t="shared" si="4"/>
        <v>1063.5654580512421</v>
      </c>
    </row>
    <row r="21" spans="1:47" x14ac:dyDescent="0.25">
      <c r="A21" s="1" t="s">
        <v>89</v>
      </c>
      <c r="B21" s="1" t="s">
        <v>90</v>
      </c>
      <c r="C21" s="1" t="s">
        <v>91</v>
      </c>
      <c r="D21" s="1" t="s">
        <v>132</v>
      </c>
      <c r="E21" s="1" t="s">
        <v>85</v>
      </c>
      <c r="F21" s="1" t="s">
        <v>86</v>
      </c>
      <c r="G21" s="1" t="s">
        <v>63</v>
      </c>
      <c r="H21" s="1" t="s">
        <v>64</v>
      </c>
      <c r="I21" s="2">
        <v>60</v>
      </c>
      <c r="J21" s="2">
        <v>29.3</v>
      </c>
      <c r="K21" s="2">
        <f>SUM(N21,P21,R21,T21,V21,X21,Z21,AB21,AE21,AG21,AI21,AV21,AX21,AZ21,BB21,BD21)</f>
        <v>29.279999965801835</v>
      </c>
      <c r="L21" s="2">
        <f>SUM(M21,AD21,AK21,AM21,AO21,AQ21,AR21)</f>
        <v>0</v>
      </c>
      <c r="P21" s="6">
        <v>27.059999942779541</v>
      </c>
      <c r="Q21" s="5">
        <v>92200.184805035591</v>
      </c>
      <c r="R21" s="7">
        <v>2.220000023022294</v>
      </c>
      <c r="S21" s="5">
        <v>4315.6800447553396</v>
      </c>
      <c r="AL21" s="5" t="str">
        <f t="shared" si="0"/>
        <v/>
      </c>
      <c r="AN21" s="5" t="str">
        <f t="shared" si="1"/>
        <v/>
      </c>
      <c r="AP21" s="5" t="str">
        <f t="shared" si="2"/>
        <v/>
      </c>
      <c r="AS21" s="5">
        <f>SUM(O21,Q21,S21,U21,W21,Y21,AA21,AC21,AF21,AH21,AJ21,AW21,AY21,BA21,BC21,BE21)</f>
        <v>96515.864849790931</v>
      </c>
      <c r="AT21" s="11">
        <f>(AS21/$AS$66)*100</f>
        <v>4.1683101770882685</v>
      </c>
      <c r="AU21" s="5">
        <f t="shared" si="4"/>
        <v>4168.3101770882686</v>
      </c>
    </row>
    <row r="22" spans="1:47" x14ac:dyDescent="0.25">
      <c r="A22" s="1" t="s">
        <v>89</v>
      </c>
      <c r="B22" s="1" t="s">
        <v>90</v>
      </c>
      <c r="C22" s="1" t="s">
        <v>91</v>
      </c>
      <c r="D22" s="1" t="s">
        <v>132</v>
      </c>
      <c r="E22" s="1" t="s">
        <v>87</v>
      </c>
      <c r="F22" s="1" t="s">
        <v>86</v>
      </c>
      <c r="G22" s="1" t="s">
        <v>63</v>
      </c>
      <c r="H22" s="1" t="s">
        <v>64</v>
      </c>
      <c r="I22" s="2">
        <v>60</v>
      </c>
      <c r="J22" s="2">
        <v>27.89</v>
      </c>
      <c r="K22" s="2">
        <f>SUM(N22,P22,R22,T22,V22,X22,Z22,AB22,AE22,AG22,AI22,AV22,AX22,AZ22,BB22,BD22)</f>
        <v>18.500000238418576</v>
      </c>
      <c r="L22" s="2">
        <f>SUM(M22,AD22,AK22,AM22,AO22,AQ22,AR22)</f>
        <v>0</v>
      </c>
      <c r="N22" s="4">
        <v>0.10999999940395359</v>
      </c>
      <c r="O22" s="5">
        <v>470.00249745324248</v>
      </c>
      <c r="P22" s="6">
        <v>10.49000000953674</v>
      </c>
      <c r="Q22" s="5">
        <v>35742.052532494068</v>
      </c>
      <c r="R22" s="7">
        <v>7.9000002294778824</v>
      </c>
      <c r="S22" s="5">
        <v>15357.600446105</v>
      </c>
      <c r="AL22" s="5" t="str">
        <f t="shared" si="0"/>
        <v/>
      </c>
      <c r="AN22" s="5" t="str">
        <f t="shared" si="1"/>
        <v/>
      </c>
      <c r="AP22" s="5" t="str">
        <f t="shared" si="2"/>
        <v/>
      </c>
      <c r="AS22" s="5">
        <f>SUM(O22,Q22,S22,U22,W22,Y22,AA22,AC22,AF22,AH22,AJ22,AW22,AY22,BA22,BC22,BE22)</f>
        <v>51569.655476052314</v>
      </c>
      <c r="AT22" s="11">
        <f>(AS22/$AS$66)*100</f>
        <v>2.2271812005653935</v>
      </c>
      <c r="AU22" s="5">
        <f t="shared" si="4"/>
        <v>2227.1812005653933</v>
      </c>
    </row>
    <row r="23" spans="1:47" x14ac:dyDescent="0.25">
      <c r="A23" s="1" t="s">
        <v>92</v>
      </c>
      <c r="B23" s="1" t="s">
        <v>93</v>
      </c>
      <c r="C23" s="1" t="s">
        <v>94</v>
      </c>
      <c r="D23" s="1" t="s">
        <v>135</v>
      </c>
      <c r="E23" s="1" t="s">
        <v>67</v>
      </c>
      <c r="F23" s="1" t="s">
        <v>86</v>
      </c>
      <c r="G23" s="1" t="s">
        <v>63</v>
      </c>
      <c r="H23" s="1" t="s">
        <v>64</v>
      </c>
      <c r="I23" s="2">
        <v>75.040000000000006</v>
      </c>
      <c r="J23" s="2">
        <v>39.5</v>
      </c>
      <c r="K23" s="2">
        <f>SUM(N23,P23,R23,T23,V23,X23,Z23,AB23,AE23,AG23,AI23,AV23,AX23,AZ23,BB23,BD23)</f>
        <v>39.500000176951289</v>
      </c>
      <c r="L23" s="2">
        <f>SUM(M23,AD23,AK23,AM23,AO23,AQ23,AR23)</f>
        <v>0</v>
      </c>
      <c r="P23" s="6">
        <v>32.299999982118607</v>
      </c>
      <c r="Q23" s="5">
        <v>110054.17493907359</v>
      </c>
      <c r="R23" s="7">
        <v>7.2000001948326826</v>
      </c>
      <c r="S23" s="5">
        <v>13996.80037875473</v>
      </c>
      <c r="AL23" s="5" t="str">
        <f t="shared" si="0"/>
        <v/>
      </c>
      <c r="AN23" s="5" t="str">
        <f t="shared" si="1"/>
        <v/>
      </c>
      <c r="AP23" s="5" t="str">
        <f t="shared" si="2"/>
        <v/>
      </c>
      <c r="AS23" s="5">
        <f>SUM(O23,Q23,S23,U23,W23,Y23,AA23,AC23,AF23,AH23,AJ23,AW23,AY23,BA23,BC23,BE23)</f>
        <v>124050.97531782833</v>
      </c>
      <c r="AT23" s="11">
        <f>(AS23/$AS$66)*100</f>
        <v>5.3574916797334122</v>
      </c>
      <c r="AU23" s="5">
        <f t="shared" si="4"/>
        <v>5357.4916797334126</v>
      </c>
    </row>
    <row r="24" spans="1:47" x14ac:dyDescent="0.25">
      <c r="A24" s="1" t="s">
        <v>92</v>
      </c>
      <c r="B24" s="1" t="s">
        <v>93</v>
      </c>
      <c r="C24" s="1" t="s">
        <v>94</v>
      </c>
      <c r="D24" s="1" t="s">
        <v>135</v>
      </c>
      <c r="E24" s="1" t="s">
        <v>85</v>
      </c>
      <c r="F24" s="1" t="s">
        <v>86</v>
      </c>
      <c r="G24" s="1" t="s">
        <v>63</v>
      </c>
      <c r="H24" s="1" t="s">
        <v>64</v>
      </c>
      <c r="I24" s="2">
        <v>75.040000000000006</v>
      </c>
      <c r="J24" s="2">
        <v>0.08</v>
      </c>
      <c r="K24" s="2">
        <f>SUM(N24,P24,R24,T24,V24,X24,Z24,AB24,AE24,AG24,AI24,AV24,AX24,AZ24,BB24,BD24)</f>
        <v>8.0000000074505806E-2</v>
      </c>
      <c r="L24" s="2">
        <f>SUM(M24,AD24,AK24,AM24,AO24,AQ24,AR24)</f>
        <v>0</v>
      </c>
      <c r="P24" s="6">
        <v>8.0000000074505806E-2</v>
      </c>
      <c r="Q24" s="5">
        <v>272.58000025385991</v>
      </c>
      <c r="AL24" s="5" t="str">
        <f t="shared" si="0"/>
        <v/>
      </c>
      <c r="AN24" s="5" t="str">
        <f t="shared" si="1"/>
        <v/>
      </c>
      <c r="AP24" s="5" t="str">
        <f t="shared" si="2"/>
        <v/>
      </c>
      <c r="AS24" s="5">
        <f>SUM(O24,Q24,S24,U24,W24,Y24,AA24,AC24,AF24,AH24,AJ24,AW24,AY24,BA24,BC24,BE24)</f>
        <v>272.58000025385991</v>
      </c>
      <c r="AT24" s="11">
        <f>(AS24/$AS$66)*100</f>
        <v>1.1772137056401752E-2</v>
      </c>
      <c r="AU24" s="5">
        <f t="shared" si="4"/>
        <v>11.772137056401752</v>
      </c>
    </row>
    <row r="25" spans="1:47" x14ac:dyDescent="0.25">
      <c r="A25" s="1" t="s">
        <v>92</v>
      </c>
      <c r="B25" s="1" t="s">
        <v>93</v>
      </c>
      <c r="C25" s="1" t="s">
        <v>94</v>
      </c>
      <c r="D25" s="1" t="s">
        <v>135</v>
      </c>
      <c r="E25" s="1" t="s">
        <v>65</v>
      </c>
      <c r="F25" s="1" t="s">
        <v>86</v>
      </c>
      <c r="G25" s="1" t="s">
        <v>63</v>
      </c>
      <c r="H25" s="1" t="s">
        <v>64</v>
      </c>
      <c r="I25" s="2">
        <v>75.040000000000006</v>
      </c>
      <c r="J25" s="2">
        <v>7.0000000000000007E-2</v>
      </c>
      <c r="K25" s="2">
        <f>SUM(N25,P25,R25,T25,V25,X25,Z25,AB25,AE25,AG25,AI25,AV25,AX25,AZ25,BB25,BD25)</f>
        <v>5.9999998658895493E-2</v>
      </c>
      <c r="L25" s="2">
        <f>SUM(M25,AD25,AK25,AM25,AO25,AQ25,AR25)</f>
        <v>0</v>
      </c>
      <c r="P25" s="6">
        <v>3.9999999105930328E-2</v>
      </c>
      <c r="Q25" s="5">
        <v>136.28999695368111</v>
      </c>
      <c r="R25" s="7">
        <v>1.9999999552965161E-2</v>
      </c>
      <c r="S25" s="5">
        <v>38.879999130964279</v>
      </c>
      <c r="AL25" s="5" t="str">
        <f t="shared" si="0"/>
        <v/>
      </c>
      <c r="AN25" s="5" t="str">
        <f t="shared" si="1"/>
        <v/>
      </c>
      <c r="AP25" s="5" t="str">
        <f t="shared" si="2"/>
        <v/>
      </c>
      <c r="AS25" s="5">
        <f>SUM(O25,Q25,S25,U25,W25,Y25,AA25,AC25,AF25,AH25,AJ25,AW25,AY25,BA25,BC25,BE25)</f>
        <v>175.16999608464539</v>
      </c>
      <c r="AT25" s="11">
        <f>(AS25/$AS$66)*100</f>
        <v>7.5652109478219244E-3</v>
      </c>
      <c r="AU25" s="5">
        <f t="shared" si="4"/>
        <v>7.5652109478219245</v>
      </c>
    </row>
    <row r="26" spans="1:47" x14ac:dyDescent="0.25">
      <c r="A26" s="1" t="s">
        <v>92</v>
      </c>
      <c r="B26" s="1" t="s">
        <v>93</v>
      </c>
      <c r="C26" s="1" t="s">
        <v>94</v>
      </c>
      <c r="D26" s="1" t="s">
        <v>135</v>
      </c>
      <c r="E26" s="1" t="s">
        <v>66</v>
      </c>
      <c r="F26" s="1" t="s">
        <v>86</v>
      </c>
      <c r="G26" s="1" t="s">
        <v>63</v>
      </c>
      <c r="H26" s="1" t="s">
        <v>64</v>
      </c>
      <c r="I26" s="2">
        <v>75.040000000000006</v>
      </c>
      <c r="J26" s="2">
        <v>0.06</v>
      </c>
      <c r="K26" s="2">
        <f>SUM(N26,P26,R26,T26,V26,X26,Z26,AB26,AE26,AG26,AI26,AV26,AX26,AZ26,BB26,BD26)</f>
        <v>4.999999888241291E-2</v>
      </c>
      <c r="L26" s="2">
        <f>SUM(M26,AD26,AK26,AM26,AO26,AQ26,AR26)</f>
        <v>0</v>
      </c>
      <c r="P26" s="6">
        <v>9.9999997764825821E-3</v>
      </c>
      <c r="Q26" s="5">
        <v>34.072499238420278</v>
      </c>
      <c r="R26" s="7">
        <v>9.9999997764825821E-3</v>
      </c>
      <c r="S26" s="5">
        <v>19.43999956548214</v>
      </c>
      <c r="T26" s="8">
        <v>2.999999932944775E-2</v>
      </c>
      <c r="U26" s="5">
        <v>17.50499960873276</v>
      </c>
      <c r="AL26" s="5" t="str">
        <f t="shared" si="0"/>
        <v/>
      </c>
      <c r="AN26" s="5" t="str">
        <f t="shared" si="1"/>
        <v/>
      </c>
      <c r="AP26" s="5" t="str">
        <f t="shared" si="2"/>
        <v/>
      </c>
      <c r="AS26" s="5">
        <f>SUM(O26,Q26,S26,U26,W26,Y26,AA26,AC26,AF26,AH26,AJ26,AW26,AY26,BA26,BC26,BE26)</f>
        <v>71.017498412635177</v>
      </c>
      <c r="AT26" s="11">
        <f>(AS26/$AS$66)*100</f>
        <v>3.067091217028849E-3</v>
      </c>
      <c r="AU26" s="5">
        <f t="shared" si="4"/>
        <v>3.0670912170288491</v>
      </c>
    </row>
    <row r="27" spans="1:47" x14ac:dyDescent="0.25">
      <c r="A27" s="1" t="s">
        <v>92</v>
      </c>
      <c r="B27" s="1" t="s">
        <v>93</v>
      </c>
      <c r="C27" s="1" t="s">
        <v>94</v>
      </c>
      <c r="D27" s="1" t="s">
        <v>135</v>
      </c>
      <c r="E27" s="1" t="s">
        <v>61</v>
      </c>
      <c r="F27" s="1" t="s">
        <v>86</v>
      </c>
      <c r="G27" s="1" t="s">
        <v>63</v>
      </c>
      <c r="H27" s="1" t="s">
        <v>64</v>
      </c>
      <c r="I27" s="2">
        <v>75.040000000000006</v>
      </c>
      <c r="J27" s="2">
        <v>33.83</v>
      </c>
      <c r="K27" s="2">
        <f>SUM(N27,P27,R27,T27,V27,X27,Z27,AB27,AE27,AG27,AI27,AV27,AX27,AZ27,BB27,BD27)</f>
        <v>31.789999693632122</v>
      </c>
      <c r="L27" s="2">
        <f>SUM(M27,AD27,AK27,AM27,AO27,AQ27,AR27)</f>
        <v>0.32999999821186071</v>
      </c>
      <c r="P27" s="6">
        <v>5.0899998545646667</v>
      </c>
      <c r="Q27" s="5">
        <v>17342.902004465461</v>
      </c>
      <c r="R27" s="7">
        <v>8.8399998545646667</v>
      </c>
      <c r="S27" s="5">
        <v>17184.959717273709</v>
      </c>
      <c r="T27" s="8">
        <v>17.859999984502789</v>
      </c>
      <c r="U27" s="5">
        <v>10421.309990957379</v>
      </c>
      <c r="AL27" s="5" t="str">
        <f t="shared" si="0"/>
        <v/>
      </c>
      <c r="AN27" s="5" t="str">
        <f t="shared" si="1"/>
        <v/>
      </c>
      <c r="AP27" s="5" t="str">
        <f t="shared" si="2"/>
        <v/>
      </c>
      <c r="AR27" s="2">
        <v>0.32999999821186071</v>
      </c>
      <c r="AS27" s="5">
        <f>SUM(O27,Q27,S27,U27,W27,Y27,AA27,AC27,AF27,AH27,AJ27,AW27,AY27,BA27,BC27,BE27)</f>
        <v>44949.171712696552</v>
      </c>
      <c r="AT27" s="11">
        <f>(AS27/$AS$66)*100</f>
        <v>1.9412569134961963</v>
      </c>
      <c r="AU27" s="5">
        <f t="shared" si="4"/>
        <v>1941.2569134961964</v>
      </c>
    </row>
    <row r="28" spans="1:47" x14ac:dyDescent="0.25">
      <c r="A28" s="1" t="s">
        <v>95</v>
      </c>
      <c r="B28" s="1" t="s">
        <v>96</v>
      </c>
      <c r="C28" s="1" t="s">
        <v>97</v>
      </c>
      <c r="D28" s="1" t="s">
        <v>131</v>
      </c>
      <c r="E28" s="1" t="s">
        <v>61</v>
      </c>
      <c r="F28" s="1" t="s">
        <v>86</v>
      </c>
      <c r="G28" s="1" t="s">
        <v>63</v>
      </c>
      <c r="H28" s="1" t="s">
        <v>64</v>
      </c>
      <c r="I28" s="2">
        <v>4.96</v>
      </c>
      <c r="J28" s="2">
        <v>4.76</v>
      </c>
      <c r="K28" s="2">
        <f>SUM(N28,P28,R28,T28,V28,X28,Z28,AB28,AE28,AG28,AI28,AV28,AX28,AZ28,BB28,BD28)</f>
        <v>1.2200000304728746</v>
      </c>
      <c r="L28" s="2">
        <f>SUM(M28,AD28,AK28,AM28,AO28,AQ28,AR28)</f>
        <v>2.7400000095367432</v>
      </c>
      <c r="T28" s="8">
        <v>9.9999997764825821E-3</v>
      </c>
      <c r="U28" s="5">
        <v>5.8349998695775867</v>
      </c>
      <c r="Z28" s="9">
        <v>1.2100000306963921</v>
      </c>
      <c r="AA28" s="5">
        <v>254.0092564439401</v>
      </c>
      <c r="AL28" s="5" t="str">
        <f t="shared" si="0"/>
        <v/>
      </c>
      <c r="AN28" s="5" t="str">
        <f t="shared" si="1"/>
        <v/>
      </c>
      <c r="AP28" s="5" t="str">
        <f t="shared" si="2"/>
        <v/>
      </c>
      <c r="AR28" s="2">
        <v>2.7400000095367432</v>
      </c>
      <c r="AS28" s="5">
        <f>SUM(O28,Q28,S28,U28,W28,Y28,AA28,AC28,AF28,AH28,AJ28,AW28,AY28,BA28,BC28,BE28)</f>
        <v>259.84425631351769</v>
      </c>
      <c r="AT28" s="11">
        <f>(AS28/$AS$66)*100</f>
        <v>1.1222107989554161E-2</v>
      </c>
      <c r="AU28" s="5">
        <f t="shared" si="4"/>
        <v>11.222107989554161</v>
      </c>
    </row>
    <row r="29" spans="1:47" x14ac:dyDescent="0.25">
      <c r="A29" s="1" t="s">
        <v>98</v>
      </c>
      <c r="B29" s="1" t="s">
        <v>76</v>
      </c>
      <c r="C29" s="1" t="s">
        <v>77</v>
      </c>
      <c r="D29" s="1" t="s">
        <v>134</v>
      </c>
      <c r="E29" s="1" t="s">
        <v>88</v>
      </c>
      <c r="F29" s="1" t="s">
        <v>86</v>
      </c>
      <c r="G29" s="1" t="s">
        <v>63</v>
      </c>
      <c r="H29" s="1" t="s">
        <v>64</v>
      </c>
      <c r="I29" s="2">
        <v>40</v>
      </c>
      <c r="J29" s="2">
        <v>0.04</v>
      </c>
      <c r="K29" s="2">
        <f>SUM(N29,P29,R29,T29,V29,X29,Z29,AB29,AE29,AG29,AI29,AV29,AX29,AZ29,BB29,BD29)</f>
        <v>3.9999999105930328E-2</v>
      </c>
      <c r="L29" s="2">
        <f>SUM(M29,AD29,AK29,AM29,AO29,AQ29,AR29)</f>
        <v>0</v>
      </c>
      <c r="P29" s="6">
        <v>9.9999997764825821E-3</v>
      </c>
      <c r="Q29" s="5">
        <v>34.072499238420278</v>
      </c>
      <c r="R29" s="7">
        <v>2.999999932944775E-2</v>
      </c>
      <c r="S29" s="5">
        <v>58.319998696446419</v>
      </c>
      <c r="AL29" s="5" t="str">
        <f t="shared" si="0"/>
        <v/>
      </c>
      <c r="AN29" s="5" t="str">
        <f t="shared" si="1"/>
        <v/>
      </c>
      <c r="AP29" s="5" t="str">
        <f t="shared" si="2"/>
        <v/>
      </c>
      <c r="AS29" s="5">
        <f>SUM(O29,Q29,S29,U29,W29,Y29,AA29,AC29,AF29,AH29,AJ29,AW29,AY29,BA29,BC29,BE29)</f>
        <v>92.392497934866697</v>
      </c>
      <c r="AT29" s="11">
        <f>(AS29/$AS$66)*100</f>
        <v>3.9902309327889312E-3</v>
      </c>
      <c r="AU29" s="5">
        <f t="shared" si="4"/>
        <v>3.9902309327889309</v>
      </c>
    </row>
    <row r="30" spans="1:47" x14ac:dyDescent="0.25">
      <c r="A30" s="1" t="s">
        <v>98</v>
      </c>
      <c r="B30" s="1" t="s">
        <v>76</v>
      </c>
      <c r="C30" s="1" t="s">
        <v>77</v>
      </c>
      <c r="D30" s="1" t="s">
        <v>134</v>
      </c>
      <c r="E30" s="1" t="s">
        <v>65</v>
      </c>
      <c r="F30" s="1" t="s">
        <v>86</v>
      </c>
      <c r="G30" s="1" t="s">
        <v>63</v>
      </c>
      <c r="H30" s="1" t="s">
        <v>64</v>
      </c>
      <c r="I30" s="2">
        <v>40</v>
      </c>
      <c r="J30" s="2">
        <v>20.13</v>
      </c>
      <c r="K30" s="2">
        <f>SUM(N30,P30,R30,T30,V30,X30,Z30,AB30,AE30,AG30,AI30,AV30,AX30,AZ30,BB30,BD30)</f>
        <v>20.130000013858076</v>
      </c>
      <c r="L30" s="2">
        <f>SUM(M30,AD30,AK30,AM30,AO30,AQ30,AR30)</f>
        <v>0</v>
      </c>
      <c r="P30" s="6">
        <v>4.0100001282989979</v>
      </c>
      <c r="Q30" s="5">
        <v>13663.072937146761</v>
      </c>
      <c r="R30" s="7">
        <v>16.119999885559078</v>
      </c>
      <c r="S30" s="5">
        <v>31337.279777526859</v>
      </c>
      <c r="AL30" s="5" t="str">
        <f t="shared" si="0"/>
        <v/>
      </c>
      <c r="AN30" s="5" t="str">
        <f t="shared" si="1"/>
        <v/>
      </c>
      <c r="AP30" s="5" t="str">
        <f t="shared" si="2"/>
        <v/>
      </c>
      <c r="AS30" s="5">
        <f>SUM(O30,Q30,S30,U30,W30,Y30,AA30,AC30,AF30,AH30,AJ30,AW30,AY30,BA30,BC30,BE30)</f>
        <v>45000.352714673616</v>
      </c>
      <c r="AT30" s="11">
        <f>(AS30/$AS$66)*100</f>
        <v>1.9434673095978794</v>
      </c>
      <c r="AU30" s="5">
        <f t="shared" si="4"/>
        <v>1943.4673095978794</v>
      </c>
    </row>
    <row r="31" spans="1:47" x14ac:dyDescent="0.25">
      <c r="A31" s="1" t="s">
        <v>98</v>
      </c>
      <c r="B31" s="1" t="s">
        <v>76</v>
      </c>
      <c r="C31" s="1" t="s">
        <v>77</v>
      </c>
      <c r="D31" s="1" t="s">
        <v>134</v>
      </c>
      <c r="E31" s="1" t="s">
        <v>66</v>
      </c>
      <c r="F31" s="1" t="s">
        <v>86</v>
      </c>
      <c r="G31" s="1" t="s">
        <v>63</v>
      </c>
      <c r="H31" s="1" t="s">
        <v>64</v>
      </c>
      <c r="I31" s="2">
        <v>40</v>
      </c>
      <c r="J31" s="2">
        <v>19.66</v>
      </c>
      <c r="K31" s="2">
        <f>SUM(N31,P31,R31,T31,V31,X31,Z31,AB31,AE31,AG31,AI31,AV31,AX31,AZ31,BB31,BD31)</f>
        <v>9.0499998368322849</v>
      </c>
      <c r="L31" s="2">
        <f>SUM(M31,AD31,AK31,AM31,AO31,AQ31,AR31)</f>
        <v>0</v>
      </c>
      <c r="P31" s="6">
        <v>0.2300000078976154</v>
      </c>
      <c r="Q31" s="5">
        <v>783.66752690915018</v>
      </c>
      <c r="R31" s="7">
        <v>2.6300000101327901</v>
      </c>
      <c r="S31" s="5">
        <v>5112.720019698143</v>
      </c>
      <c r="T31" s="8">
        <v>6.1899998188018799</v>
      </c>
      <c r="U31" s="5">
        <v>3611.8648942708969</v>
      </c>
      <c r="AL31" s="5" t="str">
        <f t="shared" si="0"/>
        <v/>
      </c>
      <c r="AN31" s="5" t="str">
        <f t="shared" si="1"/>
        <v/>
      </c>
      <c r="AP31" s="5" t="str">
        <f t="shared" si="2"/>
        <v/>
      </c>
      <c r="AS31" s="5">
        <f>SUM(O31,Q31,S31,U31,W31,Y31,AA31,AC31,AF31,AH31,AJ31,AW31,AY31,BA31,BC31,BE31)</f>
        <v>9508.2524408781901</v>
      </c>
      <c r="AT31" s="11">
        <f>(AS31/$AS$66)*100</f>
        <v>0.41064073224975906</v>
      </c>
      <c r="AU31" s="5">
        <f t="shared" si="4"/>
        <v>410.64073224975908</v>
      </c>
    </row>
    <row r="32" spans="1:47" x14ac:dyDescent="0.25">
      <c r="A32" s="1" t="s">
        <v>99</v>
      </c>
      <c r="B32" s="1" t="s">
        <v>76</v>
      </c>
      <c r="C32" s="1" t="s">
        <v>77</v>
      </c>
      <c r="D32" s="1" t="s">
        <v>134</v>
      </c>
      <c r="E32" s="1" t="s">
        <v>74</v>
      </c>
      <c r="F32" s="1" t="s">
        <v>86</v>
      </c>
      <c r="G32" s="1" t="s">
        <v>63</v>
      </c>
      <c r="H32" s="1" t="s">
        <v>64</v>
      </c>
      <c r="I32" s="2">
        <v>40</v>
      </c>
      <c r="J32" s="2">
        <v>7.0000000000000007E-2</v>
      </c>
      <c r="K32" s="2">
        <f>SUM(N32,P32,R32,T32,V32,X32,Z32,AB32,AE32,AG32,AI32,AV32,AX32,AZ32,BB32,BD32)</f>
        <v>1.9999999552965164E-2</v>
      </c>
      <c r="L32" s="2">
        <f>SUM(M32,AD32,AK32,AM32,AO32,AQ32,AR32)</f>
        <v>0</v>
      </c>
      <c r="R32" s="7">
        <v>9.9999997764825821E-3</v>
      </c>
      <c r="S32" s="5">
        <v>19.43999956548214</v>
      </c>
      <c r="T32" s="8">
        <v>9.9999997764825821E-3</v>
      </c>
      <c r="U32" s="5">
        <v>5.8349998695775867</v>
      </c>
      <c r="AL32" s="5" t="str">
        <f t="shared" si="0"/>
        <v/>
      </c>
      <c r="AN32" s="5" t="str">
        <f t="shared" si="1"/>
        <v/>
      </c>
      <c r="AP32" s="5" t="str">
        <f t="shared" si="2"/>
        <v/>
      </c>
      <c r="AS32" s="5">
        <f>SUM(O32,Q32,S32,U32,W32,Y32,AA32,AC32,AF32,AH32,AJ32,AW32,AY32,BA32,BC32,BE32)</f>
        <v>25.274999435059726</v>
      </c>
      <c r="AT32" s="11">
        <f>(AS32/$AS$66)*100</f>
        <v>1.0915722253022728E-3</v>
      </c>
      <c r="AU32" s="5">
        <f t="shared" si="4"/>
        <v>1.0915722253022728</v>
      </c>
    </row>
    <row r="33" spans="1:47" x14ac:dyDescent="0.25">
      <c r="A33" s="1" t="s">
        <v>99</v>
      </c>
      <c r="B33" s="1" t="s">
        <v>76</v>
      </c>
      <c r="C33" s="1" t="s">
        <v>77</v>
      </c>
      <c r="D33" s="1" t="s">
        <v>134</v>
      </c>
      <c r="E33" s="1" t="s">
        <v>65</v>
      </c>
      <c r="F33" s="1" t="s">
        <v>86</v>
      </c>
      <c r="G33" s="1" t="s">
        <v>63</v>
      </c>
      <c r="H33" s="1" t="s">
        <v>64</v>
      </c>
      <c r="I33" s="2">
        <v>40</v>
      </c>
      <c r="J33" s="2">
        <v>20.03</v>
      </c>
      <c r="K33" s="2">
        <f>SUM(N33,P33,R33,T33,V33,X33,Z33,AB33,AE33,AG33,AI33,AV33,AX33,AZ33,BB33,BD33)</f>
        <v>15.850000381469727</v>
      </c>
      <c r="L33" s="2">
        <f>SUM(M33,AD33,AK33,AM33,AO33,AQ33,AR33)</f>
        <v>0</v>
      </c>
      <c r="R33" s="7">
        <v>14.310000419616699</v>
      </c>
      <c r="S33" s="5">
        <v>27818.64081573486</v>
      </c>
      <c r="T33" s="8">
        <v>1.5399999618530269</v>
      </c>
      <c r="U33" s="5">
        <v>898.58997774124146</v>
      </c>
      <c r="AL33" s="5" t="str">
        <f t="shared" si="0"/>
        <v/>
      </c>
      <c r="AN33" s="5" t="str">
        <f t="shared" si="1"/>
        <v/>
      </c>
      <c r="AP33" s="5" t="str">
        <f t="shared" si="2"/>
        <v/>
      </c>
      <c r="AS33" s="5">
        <f>SUM(O33,Q33,S33,U33,W33,Y33,AA33,AC33,AF33,AH33,AJ33,AW33,AY33,BA33,BC33,BE33)</f>
        <v>28717.230793476101</v>
      </c>
      <c r="AT33" s="11">
        <f>(AS33/$AS$66)*100</f>
        <v>1.2402347071181878</v>
      </c>
      <c r="AU33" s="5">
        <f t="shared" si="4"/>
        <v>1240.234707118188</v>
      </c>
    </row>
    <row r="34" spans="1:47" x14ac:dyDescent="0.25">
      <c r="A34" s="1" t="s">
        <v>99</v>
      </c>
      <c r="B34" s="1" t="s">
        <v>76</v>
      </c>
      <c r="C34" s="1" t="s">
        <v>77</v>
      </c>
      <c r="D34" s="1" t="s">
        <v>134</v>
      </c>
      <c r="E34" s="1" t="s">
        <v>66</v>
      </c>
      <c r="F34" s="1" t="s">
        <v>86</v>
      </c>
      <c r="G34" s="1" t="s">
        <v>63</v>
      </c>
      <c r="H34" s="1" t="s">
        <v>64</v>
      </c>
      <c r="I34" s="2">
        <v>40</v>
      </c>
      <c r="J34" s="2">
        <v>19.62</v>
      </c>
      <c r="K34" s="2">
        <f>SUM(N34,P34,R34,T34,V34,X34,Z34,AB34,AE34,AG34,AI34,AV34,AX34,AZ34,BB34,BD34)</f>
        <v>1.2899999916553495</v>
      </c>
      <c r="L34" s="2">
        <f>SUM(M34,AD34,AK34,AM34,AO34,AQ34,AR34)</f>
        <v>0</v>
      </c>
      <c r="R34" s="7">
        <v>0.15000000596046451</v>
      </c>
      <c r="S34" s="5">
        <v>291.60001158714289</v>
      </c>
      <c r="T34" s="8">
        <v>1.139999985694885</v>
      </c>
      <c r="U34" s="5">
        <v>665.18999165296555</v>
      </c>
      <c r="AL34" s="5" t="str">
        <f t="shared" si="0"/>
        <v/>
      </c>
      <c r="AN34" s="5" t="str">
        <f t="shared" si="1"/>
        <v/>
      </c>
      <c r="AP34" s="5" t="str">
        <f t="shared" si="2"/>
        <v/>
      </c>
      <c r="AS34" s="5">
        <f>SUM(O34,Q34,S34,U34,W34,Y34,AA34,AC34,AF34,AH34,AJ34,AW34,AY34,BA34,BC34,BE34)</f>
        <v>956.79000324010849</v>
      </c>
      <c r="AT34" s="11">
        <f>(AS34/$AS$66)*100</f>
        <v>4.132167819299918E-2</v>
      </c>
      <c r="AU34" s="5">
        <f t="shared" si="4"/>
        <v>41.32167819299918</v>
      </c>
    </row>
    <row r="35" spans="1:47" x14ac:dyDescent="0.25">
      <c r="A35" s="1" t="s">
        <v>100</v>
      </c>
      <c r="B35" s="1" t="s">
        <v>76</v>
      </c>
      <c r="C35" s="1" t="s">
        <v>77</v>
      </c>
      <c r="D35" s="1" t="s">
        <v>134</v>
      </c>
      <c r="E35" s="1" t="s">
        <v>74</v>
      </c>
      <c r="F35" s="1" t="s">
        <v>86</v>
      </c>
      <c r="G35" s="1" t="s">
        <v>63</v>
      </c>
      <c r="H35" s="1" t="s">
        <v>64</v>
      </c>
      <c r="I35" s="2">
        <v>150.19</v>
      </c>
      <c r="J35" s="2">
        <v>38.86</v>
      </c>
      <c r="K35" s="2">
        <f>SUM(N35,P35,R35,T35,V35,X35,Z35,AB35,AE35,AG35,AI35,AV35,AX35,AZ35,BB35,BD35)</f>
        <v>2.25</v>
      </c>
      <c r="L35" s="2">
        <f>SUM(M35,AD35,AK35,AM35,AO35,AQ35,AR35)</f>
        <v>0</v>
      </c>
      <c r="R35" s="7">
        <v>1.070000052452087</v>
      </c>
      <c r="S35" s="5">
        <v>2080.0801019668579</v>
      </c>
      <c r="T35" s="8">
        <v>1.179999947547913</v>
      </c>
      <c r="U35" s="5">
        <v>688.529969394207</v>
      </c>
      <c r="AL35" s="5" t="str">
        <f t="shared" ref="AL35:AL65" si="5">IF(AK35&gt;0,AK35*$AL$1,"")</f>
        <v/>
      </c>
      <c r="AN35" s="5" t="str">
        <f t="shared" ref="AN35:AN65" si="6">IF(AM35&gt;0,AM35*$AN$1,"")</f>
        <v/>
      </c>
      <c r="AP35" s="5" t="str">
        <f t="shared" ref="AP35:AP65" si="7">IF(AO35&gt;0,AO35*$AP$1,"")</f>
        <v/>
      </c>
      <c r="AS35" s="5">
        <f>SUM(O35,Q35,S35,U35,W35,Y35,AA35,AC35,AF35,AH35,AJ35,AW35,AY35,BA35,BC35,BE35)</f>
        <v>2768.6100713610649</v>
      </c>
      <c r="AT35" s="11">
        <f>(AS35/$AS$66)*100</f>
        <v>0.11957024427853329</v>
      </c>
      <c r="AU35" s="5">
        <f t="shared" si="4"/>
        <v>119.57024427853328</v>
      </c>
    </row>
    <row r="36" spans="1:47" x14ac:dyDescent="0.25">
      <c r="A36" s="1" t="s">
        <v>101</v>
      </c>
      <c r="B36" s="1" t="s">
        <v>102</v>
      </c>
      <c r="C36" s="1" t="s">
        <v>103</v>
      </c>
      <c r="D36" s="1" t="s">
        <v>133</v>
      </c>
      <c r="E36" s="1" t="s">
        <v>87</v>
      </c>
      <c r="F36" s="1" t="s">
        <v>104</v>
      </c>
      <c r="G36" s="1" t="s">
        <v>63</v>
      </c>
      <c r="H36" s="1" t="s">
        <v>64</v>
      </c>
      <c r="I36" s="2">
        <v>80</v>
      </c>
      <c r="J36" s="2">
        <v>37.229999999999997</v>
      </c>
      <c r="K36" s="2">
        <f>SUM(N36,P36,R36,T36,V36,X36,Z36,AB36,AE36,AG36,AI36,AV36,AX36,AZ36,BB36,BD36)</f>
        <v>0.15999999642372131</v>
      </c>
      <c r="L36" s="2">
        <f>SUM(M36,AD36,AK36,AM36,AO36,AQ36,AR36)</f>
        <v>0</v>
      </c>
      <c r="P36" s="6">
        <v>0.15999999642372131</v>
      </c>
      <c r="Q36" s="5">
        <v>726.87998375296593</v>
      </c>
      <c r="AL36" s="5" t="str">
        <f t="shared" si="5"/>
        <v/>
      </c>
      <c r="AN36" s="5" t="str">
        <f t="shared" si="6"/>
        <v/>
      </c>
      <c r="AP36" s="5" t="str">
        <f t="shared" si="7"/>
        <v/>
      </c>
      <c r="AS36" s="5">
        <f>SUM(O36,Q36,S36,U36,W36,Y36,AA36,AC36,AF36,AH36,AJ36,AW36,AY36,BA36,BC36,BE36)</f>
        <v>726.87998375296593</v>
      </c>
      <c r="AT36" s="11">
        <f>(AS36/$AS$66)*100</f>
        <v>3.1392364752827535E-2</v>
      </c>
      <c r="AU36" s="5">
        <f t="shared" si="4"/>
        <v>31.39236475282754</v>
      </c>
    </row>
    <row r="37" spans="1:47" x14ac:dyDescent="0.25">
      <c r="A37" s="1" t="s">
        <v>101</v>
      </c>
      <c r="B37" s="1" t="s">
        <v>102</v>
      </c>
      <c r="C37" s="1" t="s">
        <v>103</v>
      </c>
      <c r="D37" s="1" t="s">
        <v>133</v>
      </c>
      <c r="E37" s="1" t="s">
        <v>105</v>
      </c>
      <c r="F37" s="1" t="s">
        <v>104</v>
      </c>
      <c r="G37" s="1" t="s">
        <v>63</v>
      </c>
      <c r="H37" s="1" t="s">
        <v>64</v>
      </c>
      <c r="I37" s="2">
        <v>80</v>
      </c>
      <c r="J37" s="2">
        <v>0.06</v>
      </c>
      <c r="K37" s="2">
        <f>SUM(N37,P37,R37,T37,V37,X37,Z37,AB37,AE37,AG37,AI37,AV37,AX37,AZ37,BB37,BD37)</f>
        <v>5.9999998658895493E-2</v>
      </c>
      <c r="L37" s="2">
        <f>SUM(M37,AD37,AK37,AM37,AO37,AQ37,AR37)</f>
        <v>0</v>
      </c>
      <c r="R37" s="7">
        <v>5.9999998658895493E-2</v>
      </c>
      <c r="S37" s="5">
        <v>136.07999695837501</v>
      </c>
      <c r="AL37" s="5" t="str">
        <f t="shared" si="5"/>
        <v/>
      </c>
      <c r="AN37" s="5" t="str">
        <f t="shared" si="6"/>
        <v/>
      </c>
      <c r="AP37" s="5" t="str">
        <f t="shared" si="7"/>
        <v/>
      </c>
      <c r="AS37" s="5">
        <f>SUM(O37,Q37,S37,U37,W37,Y37,AA37,AC37,AF37,AH37,AJ37,AW37,AY37,BA37,BC37,BE37)</f>
        <v>136.07999695837501</v>
      </c>
      <c r="AT37" s="11">
        <f>(AS37/$AS$66)*100</f>
        <v>5.8769989483336621E-3</v>
      </c>
      <c r="AU37" s="5">
        <f t="shared" si="4"/>
        <v>5.8769989483336618</v>
      </c>
    </row>
    <row r="38" spans="1:47" x14ac:dyDescent="0.25">
      <c r="A38" s="1" t="s">
        <v>101</v>
      </c>
      <c r="B38" s="1" t="s">
        <v>102</v>
      </c>
      <c r="C38" s="1" t="s">
        <v>103</v>
      </c>
      <c r="D38" s="1" t="s">
        <v>133</v>
      </c>
      <c r="E38" s="1" t="s">
        <v>106</v>
      </c>
      <c r="F38" s="1" t="s">
        <v>104</v>
      </c>
      <c r="G38" s="1" t="s">
        <v>63</v>
      </c>
      <c r="H38" s="1" t="s">
        <v>64</v>
      </c>
      <c r="I38" s="2">
        <v>80</v>
      </c>
      <c r="J38" s="2">
        <v>38.159999999999997</v>
      </c>
      <c r="K38" s="2">
        <f>SUM(N38,P38,R38,T38,V38,X38,Z38,AB38,AE38,AG38,AI38,AV38,AX38,AZ38,BB38,BD38)</f>
        <v>32.82000020891428</v>
      </c>
      <c r="L38" s="2">
        <f>SUM(M38,AD38,AK38,AM38,AO38,AQ38,AR38)</f>
        <v>0</v>
      </c>
      <c r="P38" s="6">
        <v>10.789999980479481</v>
      </c>
      <c r="Q38" s="5">
        <v>49018.969911318272</v>
      </c>
      <c r="R38" s="7">
        <v>22.030000228434801</v>
      </c>
      <c r="S38" s="5">
        <v>57082.320592537522</v>
      </c>
      <c r="AL38" s="5" t="str">
        <f t="shared" si="5"/>
        <v/>
      </c>
      <c r="AN38" s="5" t="str">
        <f t="shared" si="6"/>
        <v/>
      </c>
      <c r="AP38" s="5" t="str">
        <f t="shared" si="7"/>
        <v/>
      </c>
      <c r="AS38" s="5">
        <f>SUM(O38,Q38,S38,U38,W38,Y38,AA38,AC38,AF38,AH38,AJ38,AW38,AY38,BA38,BC38,BE38)</f>
        <v>106101.29050385579</v>
      </c>
      <c r="AT38" s="11">
        <f>(AS38/$AS$66)*100</f>
        <v>4.5822838524808489</v>
      </c>
      <c r="AU38" s="5">
        <f t="shared" si="4"/>
        <v>4582.2838524808485</v>
      </c>
    </row>
    <row r="39" spans="1:47" x14ac:dyDescent="0.25">
      <c r="A39" s="1" t="s">
        <v>107</v>
      </c>
      <c r="B39" s="1" t="s">
        <v>108</v>
      </c>
      <c r="C39" s="1" t="s">
        <v>109</v>
      </c>
      <c r="D39" s="1" t="s">
        <v>131</v>
      </c>
      <c r="E39" s="1" t="s">
        <v>110</v>
      </c>
      <c r="F39" s="1" t="s">
        <v>104</v>
      </c>
      <c r="G39" s="1" t="s">
        <v>63</v>
      </c>
      <c r="H39" s="1" t="s">
        <v>64</v>
      </c>
      <c r="I39" s="2">
        <v>71.989999999999995</v>
      </c>
      <c r="J39" s="2">
        <v>7.0000000000000007E-2</v>
      </c>
      <c r="K39" s="2">
        <f>SUM(N39,P39,R39,T39,V39,X39,Z39,AB39,AE39,AG39,AI39,AV39,AX39,AZ39,BB39,BD39)</f>
        <v>5.9999998658895493E-2</v>
      </c>
      <c r="L39" s="2">
        <f>SUM(M39,AD39,AK39,AM39,AO39,AQ39,AR39)</f>
        <v>0</v>
      </c>
      <c r="P39" s="6">
        <v>9.9999997764825821E-3</v>
      </c>
      <c r="Q39" s="5">
        <v>34.072499238420278</v>
      </c>
      <c r="T39" s="8">
        <v>4.999999888241291E-2</v>
      </c>
      <c r="U39" s="5">
        <v>38.899999130517237</v>
      </c>
      <c r="AL39" s="5" t="str">
        <f t="shared" si="5"/>
        <v/>
      </c>
      <c r="AN39" s="5" t="str">
        <f t="shared" si="6"/>
        <v/>
      </c>
      <c r="AP39" s="5" t="str">
        <f t="shared" si="7"/>
        <v/>
      </c>
      <c r="AS39" s="5">
        <f>SUM(O39,Q39,S39,U39,W39,Y39,AA39,AC39,AF39,AH39,AJ39,AW39,AY39,BA39,BC39,BE39)</f>
        <v>72.972498368937522</v>
      </c>
      <c r="AT39" s="11">
        <f>(AS39/$AS$66)*100</f>
        <v>3.1515234109147417E-3</v>
      </c>
      <c r="AU39" s="5">
        <f t="shared" si="4"/>
        <v>3.1515234109147419</v>
      </c>
    </row>
    <row r="40" spans="1:47" x14ac:dyDescent="0.25">
      <c r="A40" s="1" t="s">
        <v>107</v>
      </c>
      <c r="B40" s="1" t="s">
        <v>108</v>
      </c>
      <c r="C40" s="1" t="s">
        <v>109</v>
      </c>
      <c r="D40" s="1" t="s">
        <v>131</v>
      </c>
      <c r="E40" s="1" t="s">
        <v>106</v>
      </c>
      <c r="F40" s="1" t="s">
        <v>104</v>
      </c>
      <c r="G40" s="1" t="s">
        <v>63</v>
      </c>
      <c r="H40" s="1" t="s">
        <v>64</v>
      </c>
      <c r="I40" s="2">
        <v>71.989999999999995</v>
      </c>
      <c r="J40" s="2">
        <v>0.09</v>
      </c>
      <c r="K40" s="2">
        <f>SUM(N40,P40,R40,T40,V40,X40,Z40,AB40,AE40,AG40,AI40,AV40,AX40,AZ40,BB40,BD40)</f>
        <v>7.0000000298023224E-2</v>
      </c>
      <c r="L40" s="2">
        <f>SUM(M40,AD40,AK40,AM40,AO40,AQ40,AR40)</f>
        <v>0</v>
      </c>
      <c r="P40" s="6">
        <v>1.9999999552965161E-2</v>
      </c>
      <c r="Q40" s="5">
        <v>90.859997969120741</v>
      </c>
      <c r="R40" s="7">
        <v>5.000000074505806E-2</v>
      </c>
      <c r="S40" s="5">
        <v>129.60000193119049</v>
      </c>
      <c r="AL40" s="5" t="str">
        <f t="shared" si="5"/>
        <v/>
      </c>
      <c r="AN40" s="5" t="str">
        <f t="shared" si="6"/>
        <v/>
      </c>
      <c r="AP40" s="5" t="str">
        <f t="shared" si="7"/>
        <v/>
      </c>
      <c r="AS40" s="5">
        <f>SUM(O40,Q40,S40,U40,W40,Y40,AA40,AC40,AF40,AH40,AJ40,AW40,AY40,BA40,BC40,BE40)</f>
        <v>220.45999990031123</v>
      </c>
      <c r="AT40" s="11">
        <f>(AS40/$AS$66)*100</f>
        <v>9.5211876581690977E-3</v>
      </c>
      <c r="AU40" s="5">
        <f t="shared" si="4"/>
        <v>9.5211876581690973</v>
      </c>
    </row>
    <row r="41" spans="1:47" x14ac:dyDescent="0.25">
      <c r="A41" s="1" t="s">
        <v>107</v>
      </c>
      <c r="B41" s="1" t="s">
        <v>108</v>
      </c>
      <c r="C41" s="1" t="s">
        <v>109</v>
      </c>
      <c r="D41" s="1" t="s">
        <v>131</v>
      </c>
      <c r="E41" s="1" t="s">
        <v>88</v>
      </c>
      <c r="F41" s="1" t="s">
        <v>104</v>
      </c>
      <c r="G41" s="1" t="s">
        <v>63</v>
      </c>
      <c r="H41" s="1" t="s">
        <v>64</v>
      </c>
      <c r="I41" s="2">
        <v>71.989999999999995</v>
      </c>
      <c r="J41" s="2">
        <v>40.03</v>
      </c>
      <c r="K41" s="2">
        <f>SUM(N41,P41,R41,T41,V41,X41,Z41,AB41,AE41,AG41,AI41,AV41,AX41,AZ41,BB41,BD41)</f>
        <v>30.32000011950732</v>
      </c>
      <c r="L41" s="2">
        <f>SUM(M41,AD41,AK41,AM41,AO41,AQ41,AR41)</f>
        <v>0</v>
      </c>
      <c r="P41" s="6">
        <v>4.0599998906254768</v>
      </c>
      <c r="Q41" s="5">
        <v>15730.13707859255</v>
      </c>
      <c r="R41" s="7">
        <v>14.340000152587891</v>
      </c>
      <c r="S41" s="5">
        <v>37169.280395507813</v>
      </c>
      <c r="T41" s="8">
        <v>11.920000076293951</v>
      </c>
      <c r="U41" s="5">
        <v>9273.7600593566895</v>
      </c>
      <c r="AL41" s="5" t="str">
        <f t="shared" si="5"/>
        <v/>
      </c>
      <c r="AN41" s="5" t="str">
        <f t="shared" si="6"/>
        <v/>
      </c>
      <c r="AP41" s="5" t="str">
        <f t="shared" si="7"/>
        <v/>
      </c>
      <c r="AS41" s="5">
        <f>SUM(O41,Q41,S41,U41,W41,Y41,AA41,AC41,AF41,AH41,AJ41,AW41,AY41,BA41,BC41,BE41)</f>
        <v>62173.177533457056</v>
      </c>
      <c r="AT41" s="11">
        <f>(AS41/$AS$66)*100</f>
        <v>2.6851242441639491</v>
      </c>
      <c r="AU41" s="5">
        <f t="shared" si="4"/>
        <v>2685.1242441639488</v>
      </c>
    </row>
    <row r="42" spans="1:47" x14ac:dyDescent="0.25">
      <c r="A42" s="1" t="s">
        <v>111</v>
      </c>
      <c r="B42" s="1" t="s">
        <v>93</v>
      </c>
      <c r="C42" s="1" t="s">
        <v>94</v>
      </c>
      <c r="D42" s="1" t="s">
        <v>135</v>
      </c>
      <c r="E42" s="1" t="s">
        <v>112</v>
      </c>
      <c r="F42" s="1" t="s">
        <v>104</v>
      </c>
      <c r="G42" s="1" t="s">
        <v>63</v>
      </c>
      <c r="H42" s="1" t="s">
        <v>64</v>
      </c>
      <c r="I42" s="2">
        <v>80</v>
      </c>
      <c r="J42" s="2">
        <v>36.840000000000003</v>
      </c>
      <c r="K42" s="2">
        <f>SUM(N42,P42,R42,T42,V42,X42,Z42,AB42,AE42,AG42,AI42,AV42,AX42,AZ42,BB42,BD42)</f>
        <v>36.839999593794346</v>
      </c>
      <c r="L42" s="2">
        <f>SUM(M42,AD42,AK42,AM42,AO42,AQ42,AR42)</f>
        <v>0</v>
      </c>
      <c r="N42" s="4">
        <v>11.18999981880188</v>
      </c>
      <c r="O42" s="5">
        <v>57682.123981297023</v>
      </c>
      <c r="P42" s="6">
        <v>25.64999977499247</v>
      </c>
      <c r="Q42" s="5">
        <v>102774.0166900177</v>
      </c>
      <c r="AL42" s="5" t="str">
        <f t="shared" si="5"/>
        <v/>
      </c>
      <c r="AN42" s="5" t="str">
        <f t="shared" si="6"/>
        <v/>
      </c>
      <c r="AP42" s="5" t="str">
        <f t="shared" si="7"/>
        <v/>
      </c>
      <c r="AS42" s="5">
        <f>SUM(O42,Q42,S42,U42,W42,Y42,AA42,AC42,AF42,AH42,AJ42,AW42,AY42,BA42,BC42,BE42)</f>
        <v>160456.14067131473</v>
      </c>
      <c r="AT42" s="11">
        <f>(AS42/$AS$66)*100</f>
        <v>6.9297515509751646</v>
      </c>
      <c r="AU42" s="5">
        <f t="shared" si="4"/>
        <v>6929.7515509751647</v>
      </c>
    </row>
    <row r="43" spans="1:47" x14ac:dyDescent="0.25">
      <c r="A43" s="1" t="s">
        <v>111</v>
      </c>
      <c r="B43" s="1" t="s">
        <v>93</v>
      </c>
      <c r="C43" s="1" t="s">
        <v>94</v>
      </c>
      <c r="D43" s="1" t="s">
        <v>135</v>
      </c>
      <c r="E43" s="1" t="s">
        <v>105</v>
      </c>
      <c r="F43" s="1" t="s">
        <v>104</v>
      </c>
      <c r="G43" s="1" t="s">
        <v>63</v>
      </c>
      <c r="H43" s="1" t="s">
        <v>64</v>
      </c>
      <c r="I43" s="2">
        <v>80</v>
      </c>
      <c r="J43" s="2">
        <v>37.880000000000003</v>
      </c>
      <c r="K43" s="2">
        <f>SUM(N43,P43,R43,T43,V43,X43,Z43,AB43,AE43,AG43,AI43,AV43,AX43,AZ43,BB43,BD43)</f>
        <v>37.879999157041304</v>
      </c>
      <c r="L43" s="2">
        <f>SUM(M43,AD43,AK43,AM43,AO43,AQ43,AR43)</f>
        <v>0</v>
      </c>
      <c r="N43" s="4">
        <v>2.5499999523162842</v>
      </c>
      <c r="O43" s="5">
        <v>14527.349728345869</v>
      </c>
      <c r="P43" s="6">
        <v>15.03999966010451</v>
      </c>
      <c r="Q43" s="5">
        <v>68224.500958139542</v>
      </c>
      <c r="R43" s="7">
        <v>20.28999954462051</v>
      </c>
      <c r="S43" s="5">
        <v>46273.678819656372</v>
      </c>
      <c r="AL43" s="5" t="str">
        <f t="shared" si="5"/>
        <v/>
      </c>
      <c r="AN43" s="5" t="str">
        <f t="shared" si="6"/>
        <v/>
      </c>
      <c r="AP43" s="5" t="str">
        <f t="shared" si="7"/>
        <v/>
      </c>
      <c r="AS43" s="5">
        <f>SUM(O43,Q43,S43,U43,W43,Y43,AA43,AC43,AF43,AH43,AJ43,AW43,AY43,BA43,BC43,BE43)</f>
        <v>129025.52950614179</v>
      </c>
      <c r="AT43" s="11">
        <f>(AS43/$AS$66)*100</f>
        <v>5.5723318501229642</v>
      </c>
      <c r="AU43" s="5">
        <f t="shared" si="4"/>
        <v>5572.3318501229642</v>
      </c>
    </row>
    <row r="44" spans="1:47" x14ac:dyDescent="0.25">
      <c r="A44" s="1" t="s">
        <v>113</v>
      </c>
      <c r="B44" s="1" t="s">
        <v>114</v>
      </c>
      <c r="C44" s="1" t="s">
        <v>115</v>
      </c>
      <c r="D44" s="1" t="s">
        <v>136</v>
      </c>
      <c r="E44" s="1" t="s">
        <v>112</v>
      </c>
      <c r="F44" s="1" t="s">
        <v>104</v>
      </c>
      <c r="G44" s="1" t="s">
        <v>63</v>
      </c>
      <c r="H44" s="1" t="s">
        <v>64</v>
      </c>
      <c r="I44" s="2">
        <v>80</v>
      </c>
      <c r="J44" s="2">
        <v>0.08</v>
      </c>
      <c r="K44" s="2">
        <f>SUM(N44,P44,R44,T44,V44,X44,Z44,AB44,AE44,AG44,AI44,AV44,AX44,AZ44,BB44,BD44)</f>
        <v>8.9999999850988388E-2</v>
      </c>
      <c r="L44" s="2">
        <f>SUM(M44,AD44,AK44,AM44,AO44,AQ44,AR44)</f>
        <v>0</v>
      </c>
      <c r="P44" s="6">
        <v>8.9999999850988388E-2</v>
      </c>
      <c r="Q44" s="5">
        <v>352.08249847684061</v>
      </c>
      <c r="AL44" s="5" t="str">
        <f t="shared" si="5"/>
        <v/>
      </c>
      <c r="AN44" s="5" t="str">
        <f t="shared" si="6"/>
        <v/>
      </c>
      <c r="AP44" s="5" t="str">
        <f t="shared" si="7"/>
        <v/>
      </c>
      <c r="AS44" s="5">
        <f>SUM(O44,Q44,S44,U44,W44,Y44,AA44,AC44,AF44,AH44,AJ44,AW44,AY44,BA44,BC44,BE44)</f>
        <v>352.08249847684061</v>
      </c>
      <c r="AT44" s="11">
        <f>(AS44/$AS$66)*100</f>
        <v>1.5205676951242267E-2</v>
      </c>
      <c r="AU44" s="5">
        <f t="shared" si="4"/>
        <v>15.205676951242266</v>
      </c>
    </row>
    <row r="45" spans="1:47" x14ac:dyDescent="0.25">
      <c r="A45" s="1" t="s">
        <v>113</v>
      </c>
      <c r="B45" s="1" t="s">
        <v>114</v>
      </c>
      <c r="C45" s="1" t="s">
        <v>115</v>
      </c>
      <c r="D45" s="1" t="s">
        <v>136</v>
      </c>
      <c r="E45" s="1" t="s">
        <v>116</v>
      </c>
      <c r="F45" s="1" t="s">
        <v>104</v>
      </c>
      <c r="G45" s="1" t="s">
        <v>63</v>
      </c>
      <c r="H45" s="1" t="s">
        <v>64</v>
      </c>
      <c r="I45" s="2">
        <v>80</v>
      </c>
      <c r="J45" s="2">
        <v>38.89</v>
      </c>
      <c r="K45" s="2">
        <f>SUM(N45,P45,R45,T45,V45,X45,Z45,AB45,AE45,AG45,AI45,AV45,AX45,AZ45,BB45,BD45)</f>
        <v>38.889999553561211</v>
      </c>
      <c r="L45" s="2">
        <f>SUM(M45,AD45,AK45,AM45,AO45,AQ45,AR45)</f>
        <v>0</v>
      </c>
      <c r="P45" s="6">
        <v>38.889999553561211</v>
      </c>
      <c r="Q45" s="5">
        <v>136159.3871313892</v>
      </c>
      <c r="AL45" s="5" t="str">
        <f t="shared" si="5"/>
        <v/>
      </c>
      <c r="AN45" s="5" t="str">
        <f t="shared" si="6"/>
        <v/>
      </c>
      <c r="AP45" s="5" t="str">
        <f t="shared" si="7"/>
        <v/>
      </c>
      <c r="AS45" s="5">
        <f>SUM(O45,Q45,S45,U45,W45,Y45,AA45,AC45,AF45,AH45,AJ45,AW45,AY45,BA45,BC45,BE45)</f>
        <v>136159.3871313892</v>
      </c>
      <c r="AT45" s="11">
        <f>(AS45/$AS$66)*100</f>
        <v>5.8804276371471635</v>
      </c>
      <c r="AU45" s="5">
        <f t="shared" si="4"/>
        <v>5880.4276371471633</v>
      </c>
    </row>
    <row r="46" spans="1:47" x14ac:dyDescent="0.25">
      <c r="A46" s="1" t="s">
        <v>113</v>
      </c>
      <c r="B46" s="1" t="s">
        <v>114</v>
      </c>
      <c r="C46" s="1" t="s">
        <v>115</v>
      </c>
      <c r="D46" s="1" t="s">
        <v>136</v>
      </c>
      <c r="E46" s="1" t="s">
        <v>110</v>
      </c>
      <c r="F46" s="1" t="s">
        <v>104</v>
      </c>
      <c r="G46" s="1" t="s">
        <v>63</v>
      </c>
      <c r="H46" s="1" t="s">
        <v>64</v>
      </c>
      <c r="I46" s="2">
        <v>80</v>
      </c>
      <c r="J46" s="2">
        <v>39.86</v>
      </c>
      <c r="K46" s="2">
        <f>SUM(N46,P46,R46,T46,V46,X46,Z46,AB46,AE46,AG46,AI46,AV46,AX46,AZ46,BB46,BD46)</f>
        <v>39.869999647140503</v>
      </c>
      <c r="L46" s="2">
        <f>SUM(M46,AD46,AK46,AM46,AO46,AQ46,AR46)</f>
        <v>0</v>
      </c>
      <c r="P46" s="6">
        <v>26.839999586343769</v>
      </c>
      <c r="Q46" s="5">
        <v>96277.525989025831</v>
      </c>
      <c r="R46" s="7">
        <v>6.8899998962879181</v>
      </c>
      <c r="S46" s="5">
        <v>17858.87973117828</v>
      </c>
      <c r="T46" s="8">
        <v>6.1400001645088196</v>
      </c>
      <c r="U46" s="5">
        <v>4776.9201279878616</v>
      </c>
      <c r="AL46" s="5" t="str">
        <f t="shared" si="5"/>
        <v/>
      </c>
      <c r="AN46" s="5" t="str">
        <f t="shared" si="6"/>
        <v/>
      </c>
      <c r="AP46" s="5" t="str">
        <f t="shared" si="7"/>
        <v/>
      </c>
      <c r="AS46" s="5">
        <f>SUM(O46,Q46,S46,U46,W46,Y46,AA46,AC46,AF46,AH46,AJ46,AW46,AY46,BA46,BC46,BE46)</f>
        <v>118913.32584819198</v>
      </c>
      <c r="AT46" s="11">
        <f>(AS46/$AS$66)*100</f>
        <v>5.1356077790511119</v>
      </c>
      <c r="AU46" s="5">
        <f t="shared" si="4"/>
        <v>5135.6077790511126</v>
      </c>
    </row>
    <row r="47" spans="1:47" x14ac:dyDescent="0.25">
      <c r="A47" s="1" t="s">
        <v>113</v>
      </c>
      <c r="B47" s="1" t="s">
        <v>114</v>
      </c>
      <c r="C47" s="1" t="s">
        <v>115</v>
      </c>
      <c r="D47" s="1" t="s">
        <v>136</v>
      </c>
      <c r="E47" s="1" t="s">
        <v>105</v>
      </c>
      <c r="F47" s="1" t="s">
        <v>104</v>
      </c>
      <c r="G47" s="1" t="s">
        <v>63</v>
      </c>
      <c r="H47" s="1" t="s">
        <v>64</v>
      </c>
      <c r="I47" s="2">
        <v>80</v>
      </c>
      <c r="J47" s="2">
        <v>0.09</v>
      </c>
      <c r="K47" s="2">
        <f>SUM(N47,P47,R47,T47,V47,X47,Z47,AB47,AE47,AG47,AI47,AV47,AX47,AZ47,BB47,BD47)</f>
        <v>8.0000000074505806E-2</v>
      </c>
      <c r="L47" s="2">
        <f>SUM(M47,AD47,AK47,AM47,AO47,AQ47,AR47)</f>
        <v>0</v>
      </c>
      <c r="P47" s="6">
        <v>5.000000074505806E-2</v>
      </c>
      <c r="Q47" s="5">
        <v>227.15000338479879</v>
      </c>
      <c r="R47" s="7">
        <v>2.999999932944775E-2</v>
      </c>
      <c r="S47" s="5">
        <v>77.759998261928558</v>
      </c>
      <c r="AL47" s="5" t="str">
        <f t="shared" si="5"/>
        <v/>
      </c>
      <c r="AN47" s="5" t="str">
        <f t="shared" si="6"/>
        <v/>
      </c>
      <c r="AP47" s="5" t="str">
        <f t="shared" si="7"/>
        <v/>
      </c>
      <c r="AS47" s="5">
        <f>SUM(O47,Q47,S47,U47,W47,Y47,AA47,AC47,AF47,AH47,AJ47,AW47,AY47,BA47,BC47,BE47)</f>
        <v>304.91000164672732</v>
      </c>
      <c r="AT47" s="11">
        <f>(AS47/$AS$66)*100</f>
        <v>1.3168399464047359E-2</v>
      </c>
      <c r="AU47" s="5">
        <f t="shared" si="4"/>
        <v>13.168399464047358</v>
      </c>
    </row>
    <row r="48" spans="1:47" x14ac:dyDescent="0.25">
      <c r="A48" s="1" t="s">
        <v>117</v>
      </c>
      <c r="B48" s="1" t="s">
        <v>118</v>
      </c>
      <c r="C48" s="1" t="s">
        <v>119</v>
      </c>
      <c r="D48" s="1" t="s">
        <v>137</v>
      </c>
      <c r="E48" s="1" t="s">
        <v>116</v>
      </c>
      <c r="F48" s="1" t="s">
        <v>104</v>
      </c>
      <c r="G48" s="1" t="s">
        <v>63</v>
      </c>
      <c r="H48" s="1" t="s">
        <v>64</v>
      </c>
      <c r="I48" s="2">
        <v>80</v>
      </c>
      <c r="J48" s="2">
        <v>0.08</v>
      </c>
      <c r="K48" s="2">
        <f>SUM(N48,P48,R48,T48,V48,X48,Z48,AB48,AE48,AG48,AI48,AV48,AX48,AZ48,BB48,BD48)</f>
        <v>6.9999998435378075E-2</v>
      </c>
      <c r="L48" s="2">
        <f>SUM(M48,AD48,AK48,AM48,AO48,AQ48,AR48)</f>
        <v>0</v>
      </c>
      <c r="P48" s="6">
        <v>6.9999998435378075E-2</v>
      </c>
      <c r="Q48" s="5">
        <v>244.18624454201199</v>
      </c>
      <c r="AL48" s="5" t="str">
        <f t="shared" si="5"/>
        <v/>
      </c>
      <c r="AN48" s="5" t="str">
        <f t="shared" si="6"/>
        <v/>
      </c>
      <c r="AP48" s="5" t="str">
        <f t="shared" si="7"/>
        <v/>
      </c>
      <c r="AS48" s="5">
        <f>SUM(O48,Q48,S48,U48,W48,Y48,AA48,AC48,AF48,AH48,AJ48,AW48,AY48,BA48,BC48,BE48)</f>
        <v>244.18624454201199</v>
      </c>
      <c r="AT48" s="11">
        <f>(AS48/$AS$66)*100</f>
        <v>1.0545872534153001E-2</v>
      </c>
      <c r="AU48" s="5">
        <f t="shared" si="4"/>
        <v>10.545872534153</v>
      </c>
    </row>
    <row r="49" spans="1:47" x14ac:dyDescent="0.25">
      <c r="A49" s="1" t="s">
        <v>117</v>
      </c>
      <c r="B49" s="1" t="s">
        <v>118</v>
      </c>
      <c r="C49" s="1" t="s">
        <v>119</v>
      </c>
      <c r="D49" s="1" t="s">
        <v>137</v>
      </c>
      <c r="E49" s="1" t="s">
        <v>71</v>
      </c>
      <c r="F49" s="1" t="s">
        <v>104</v>
      </c>
      <c r="G49" s="1" t="s">
        <v>63</v>
      </c>
      <c r="H49" s="1" t="s">
        <v>64</v>
      </c>
      <c r="I49" s="2">
        <v>80</v>
      </c>
      <c r="J49" s="2">
        <v>38.869999999999997</v>
      </c>
      <c r="K49" s="2">
        <f>SUM(N49,P49,R49,T49,V49,X49,Z49,AB49,AE49,AG49,AI49,AV49,AX49,AZ49,BB49,BD49)</f>
        <v>38.849999852478504</v>
      </c>
      <c r="L49" s="2">
        <f>SUM(M49,AD49,AK49,AM49,AO49,AQ49,AR49)</f>
        <v>0</v>
      </c>
      <c r="P49" s="6">
        <v>19.129999656230211</v>
      </c>
      <c r="Q49" s="5">
        <v>72120.123720122967</v>
      </c>
      <c r="R49" s="7">
        <v>19.720000196248289</v>
      </c>
      <c r="S49" s="5">
        <v>40846.680381506681</v>
      </c>
      <c r="AL49" s="5" t="str">
        <f t="shared" si="5"/>
        <v/>
      </c>
      <c r="AN49" s="5" t="str">
        <f t="shared" si="6"/>
        <v/>
      </c>
      <c r="AP49" s="5" t="str">
        <f t="shared" si="7"/>
        <v/>
      </c>
      <c r="AS49" s="5">
        <f>SUM(O49,Q49,S49,U49,W49,Y49,AA49,AC49,AF49,AH49,AJ49,AW49,AY49,BA49,BC49,BE49)</f>
        <v>112966.80410162965</v>
      </c>
      <c r="AT49" s="11">
        <f>(AS49/$AS$66)*100</f>
        <v>4.8787904448952331</v>
      </c>
      <c r="AU49" s="5">
        <f t="shared" si="4"/>
        <v>4878.7904448952331</v>
      </c>
    </row>
    <row r="50" spans="1:47" x14ac:dyDescent="0.25">
      <c r="A50" s="1" t="s">
        <v>117</v>
      </c>
      <c r="B50" s="1" t="s">
        <v>118</v>
      </c>
      <c r="C50" s="1" t="s">
        <v>119</v>
      </c>
      <c r="D50" s="1" t="s">
        <v>137</v>
      </c>
      <c r="E50" s="1" t="s">
        <v>72</v>
      </c>
      <c r="F50" s="1" t="s">
        <v>104</v>
      </c>
      <c r="G50" s="1" t="s">
        <v>63</v>
      </c>
      <c r="H50" s="1" t="s">
        <v>64</v>
      </c>
      <c r="I50" s="2">
        <v>80</v>
      </c>
      <c r="J50" s="2">
        <v>37.950000000000003</v>
      </c>
      <c r="K50" s="2">
        <f>SUM(N50,P50,R50,T50,V50,X50,Z50,AB50,AE50,AG50,AI50,AV50,AX50,AZ50,BB50,BD50)</f>
        <v>37.950000625103705</v>
      </c>
      <c r="L50" s="2">
        <f>SUM(M50,AD50,AK50,AM50,AO50,AQ50,AR50)</f>
        <v>0</v>
      </c>
      <c r="P50" s="6">
        <v>18.130000170320269</v>
      </c>
      <c r="Q50" s="5">
        <v>74709.635699468665</v>
      </c>
      <c r="R50" s="7">
        <v>15.82000035047531</v>
      </c>
      <c r="S50" s="5">
        <v>37509.480920791633</v>
      </c>
      <c r="T50" s="8">
        <v>4.0000001043081284</v>
      </c>
      <c r="U50" s="5">
        <v>3040.035083122551</v>
      </c>
      <c r="AL50" s="5" t="str">
        <f t="shared" si="5"/>
        <v/>
      </c>
      <c r="AN50" s="5" t="str">
        <f t="shared" si="6"/>
        <v/>
      </c>
      <c r="AP50" s="5" t="str">
        <f t="shared" si="7"/>
        <v/>
      </c>
      <c r="AS50" s="5">
        <f>SUM(O50,Q50,S50,U50,W50,Y50,AA50,AC50,AF50,AH50,AJ50,AW50,AY50,BA50,BC50,BE50)</f>
        <v>115259.15170338284</v>
      </c>
      <c r="AT50" s="11">
        <f>(AS50/$AS$66)*100</f>
        <v>4.9777919494943221</v>
      </c>
      <c r="AU50" s="5">
        <f t="shared" si="4"/>
        <v>4977.7919494943226</v>
      </c>
    </row>
    <row r="51" spans="1:47" x14ac:dyDescent="0.25">
      <c r="A51" s="1" t="s">
        <v>120</v>
      </c>
      <c r="B51" s="1" t="s">
        <v>118</v>
      </c>
      <c r="C51" s="1" t="s">
        <v>119</v>
      </c>
      <c r="D51" s="1" t="s">
        <v>137</v>
      </c>
      <c r="E51" s="1" t="s">
        <v>71</v>
      </c>
      <c r="F51" s="1" t="s">
        <v>104</v>
      </c>
      <c r="G51" s="1" t="s">
        <v>63</v>
      </c>
      <c r="H51" s="1" t="s">
        <v>64</v>
      </c>
      <c r="I51" s="2">
        <v>80</v>
      </c>
      <c r="J51" s="2">
        <v>0.21</v>
      </c>
      <c r="K51" s="2">
        <f>SUM(N51,P51,R51,T51,V51,X51,Z51,AB51,AE51,AG51,AI51,AV51,AX51,AZ51,BB51,BD51)</f>
        <v>0.20999999716877937</v>
      </c>
      <c r="L51" s="2">
        <f>SUM(M51,AD51,AK51,AM51,AO51,AQ51,AR51)</f>
        <v>0</v>
      </c>
      <c r="P51" s="6">
        <v>1.9999999552965161E-2</v>
      </c>
      <c r="Q51" s="5">
        <v>68.144998476840556</v>
      </c>
      <c r="R51" s="7">
        <v>0.18999999761581421</v>
      </c>
      <c r="S51" s="5">
        <v>369.35999536514282</v>
      </c>
      <c r="AL51" s="5" t="str">
        <f t="shared" si="5"/>
        <v/>
      </c>
      <c r="AN51" s="5" t="str">
        <f t="shared" si="6"/>
        <v/>
      </c>
      <c r="AP51" s="5" t="str">
        <f t="shared" si="7"/>
        <v/>
      </c>
      <c r="AS51" s="5">
        <f>SUM(O51,Q51,S51,U51,W51,Y51,AA51,AC51,AF51,AH51,AJ51,AW51,AY51,BA51,BC51,BE51)</f>
        <v>437.50499384198338</v>
      </c>
      <c r="AT51" s="11">
        <f>(AS51/$AS$66)*100</f>
        <v>1.8894888640294146E-2</v>
      </c>
      <c r="AU51" s="5">
        <f t="shared" si="4"/>
        <v>18.894888640294145</v>
      </c>
    </row>
    <row r="52" spans="1:47" x14ac:dyDescent="0.25">
      <c r="A52" s="1" t="s">
        <v>120</v>
      </c>
      <c r="B52" s="1" t="s">
        <v>118</v>
      </c>
      <c r="C52" s="1" t="s">
        <v>119</v>
      </c>
      <c r="D52" s="1" t="s">
        <v>137</v>
      </c>
      <c r="E52" s="1" t="s">
        <v>72</v>
      </c>
      <c r="F52" s="1" t="s">
        <v>104</v>
      </c>
      <c r="G52" s="1" t="s">
        <v>63</v>
      </c>
      <c r="H52" s="1" t="s">
        <v>64</v>
      </c>
      <c r="I52" s="2">
        <v>80</v>
      </c>
      <c r="J52" s="2">
        <v>0.31</v>
      </c>
      <c r="K52" s="2">
        <f>SUM(N52,P52,R52,T52,V52,X52,Z52,AB52,AE52,AG52,AI52,AV52,AX52,AZ52,BB52,BD52)</f>
        <v>0.31000000610947603</v>
      </c>
      <c r="L52" s="2">
        <f>SUM(M52,AD52,AK52,AM52,AO52,AQ52,AR52)</f>
        <v>0</v>
      </c>
      <c r="P52" s="6">
        <v>5.000000074505806E-2</v>
      </c>
      <c r="Q52" s="5">
        <v>227.15000338479879</v>
      </c>
      <c r="R52" s="7">
        <v>0.26000000536441797</v>
      </c>
      <c r="S52" s="5">
        <v>576.72001004219055</v>
      </c>
      <c r="AL52" s="5" t="str">
        <f t="shared" si="5"/>
        <v/>
      </c>
      <c r="AN52" s="5" t="str">
        <f t="shared" si="6"/>
        <v/>
      </c>
      <c r="AP52" s="5" t="str">
        <f t="shared" si="7"/>
        <v/>
      </c>
      <c r="AS52" s="5">
        <f>SUM(O52,Q52,S52,U52,W52,Y52,AA52,AC52,AF52,AH52,AJ52,AW52,AY52,BA52,BC52,BE52)</f>
        <v>803.87001342698932</v>
      </c>
      <c r="AT52" s="11">
        <f>(AS52/$AS$66)*100</f>
        <v>3.4717396598358936E-2</v>
      </c>
      <c r="AU52" s="5">
        <f t="shared" si="4"/>
        <v>34.717396598358938</v>
      </c>
    </row>
    <row r="53" spans="1:47" x14ac:dyDescent="0.25">
      <c r="A53" s="1" t="s">
        <v>120</v>
      </c>
      <c r="B53" s="1" t="s">
        <v>118</v>
      </c>
      <c r="C53" s="1" t="s">
        <v>119</v>
      </c>
      <c r="D53" s="1" t="s">
        <v>137</v>
      </c>
      <c r="E53" s="1" t="s">
        <v>73</v>
      </c>
      <c r="F53" s="1" t="s">
        <v>104</v>
      </c>
      <c r="G53" s="1" t="s">
        <v>63</v>
      </c>
      <c r="H53" s="1" t="s">
        <v>64</v>
      </c>
      <c r="I53" s="2">
        <v>80</v>
      </c>
      <c r="J53" s="2">
        <v>38.799999999999997</v>
      </c>
      <c r="K53" s="2">
        <f>SUM(N53,P53,R53,T53,V53,X53,Z53,AB53,AE53,AG53,AI53,AV53,AX53,AZ53,BB53,BD53)</f>
        <v>18.110000241547823</v>
      </c>
      <c r="L53" s="2">
        <f>SUM(M53,AD53,AK53,AM53,AO53,AQ53,AR53)</f>
        <v>0</v>
      </c>
      <c r="P53" s="6">
        <v>5.000000074505806E-2</v>
      </c>
      <c r="Q53" s="5">
        <v>227.15000338479879</v>
      </c>
      <c r="R53" s="7">
        <v>13.28000020980835</v>
      </c>
      <c r="S53" s="5">
        <v>27611.280395507809</v>
      </c>
      <c r="T53" s="8">
        <v>4.7800000309944153</v>
      </c>
      <c r="U53" s="5">
        <v>2973.9050157666211</v>
      </c>
      <c r="AL53" s="5" t="str">
        <f t="shared" si="5"/>
        <v/>
      </c>
      <c r="AN53" s="5" t="str">
        <f t="shared" si="6"/>
        <v/>
      </c>
      <c r="AP53" s="5" t="str">
        <f t="shared" si="7"/>
        <v/>
      </c>
      <c r="AS53" s="5">
        <f>SUM(O53,Q53,S53,U53,W53,Y53,AA53,AC53,AF53,AH53,AJ53,AW53,AY53,BA53,BC53,BE53)</f>
        <v>30812.335414659228</v>
      </c>
      <c r="AT53" s="11">
        <f>(AS53/$AS$66)*100</f>
        <v>1.3307177166020032</v>
      </c>
      <c r="AU53" s="5">
        <f t="shared" si="4"/>
        <v>1330.7177166020033</v>
      </c>
    </row>
    <row r="54" spans="1:47" x14ac:dyDescent="0.25">
      <c r="A54" s="1" t="s">
        <v>120</v>
      </c>
      <c r="B54" s="1" t="s">
        <v>118</v>
      </c>
      <c r="C54" s="1" t="s">
        <v>119</v>
      </c>
      <c r="D54" s="1" t="s">
        <v>137</v>
      </c>
      <c r="E54" s="1" t="s">
        <v>74</v>
      </c>
      <c r="F54" s="1" t="s">
        <v>104</v>
      </c>
      <c r="G54" s="1" t="s">
        <v>63</v>
      </c>
      <c r="H54" s="1" t="s">
        <v>64</v>
      </c>
      <c r="I54" s="2">
        <v>80</v>
      </c>
      <c r="J54" s="2">
        <v>39.74</v>
      </c>
      <c r="K54" s="2">
        <f>SUM(N54,P54,R54,T54,V54,X54,Z54,AB54,AE54,AG54,AI54,AV54,AX54,AZ54,BB54,BD54)</f>
        <v>38.329999685287468</v>
      </c>
      <c r="L54" s="2">
        <f>SUM(M54,AD54,AK54,AM54,AO54,AQ54,AR54)</f>
        <v>0</v>
      </c>
      <c r="P54" s="6">
        <v>15.95000028610229</v>
      </c>
      <c r="Q54" s="5">
        <v>54345.638474822037</v>
      </c>
      <c r="R54" s="7">
        <v>22.379999399185181</v>
      </c>
      <c r="S54" s="5">
        <v>43506.718832015991</v>
      </c>
      <c r="AL54" s="5" t="str">
        <f t="shared" si="5"/>
        <v/>
      </c>
      <c r="AN54" s="5" t="str">
        <f t="shared" si="6"/>
        <v/>
      </c>
      <c r="AP54" s="5" t="str">
        <f t="shared" si="7"/>
        <v/>
      </c>
      <c r="AS54" s="5">
        <f>SUM(O54,Q54,S54,U54,W54,Y54,AA54,AC54,AF54,AH54,AJ54,AW54,AY54,BA54,BC54,BE54)</f>
        <v>97852.357306838036</v>
      </c>
      <c r="AT54" s="11">
        <f>(AS54/$AS$66)*100</f>
        <v>4.2260303780001216</v>
      </c>
      <c r="AU54" s="5">
        <f t="shared" si="4"/>
        <v>4226.0303780001213</v>
      </c>
    </row>
    <row r="55" spans="1:47" x14ac:dyDescent="0.25">
      <c r="A55" s="1" t="s">
        <v>120</v>
      </c>
      <c r="B55" s="1" t="s">
        <v>118</v>
      </c>
      <c r="C55" s="1" t="s">
        <v>119</v>
      </c>
      <c r="D55" s="1" t="s">
        <v>137</v>
      </c>
      <c r="E55" s="1" t="s">
        <v>110</v>
      </c>
      <c r="F55" s="1" t="s">
        <v>104</v>
      </c>
      <c r="G55" s="1" t="s">
        <v>63</v>
      </c>
      <c r="H55" s="1" t="s">
        <v>64</v>
      </c>
      <c r="I55" s="2">
        <v>80</v>
      </c>
      <c r="J55" s="2">
        <v>0.08</v>
      </c>
      <c r="K55" s="2">
        <f>SUM(N55,P55,R55,T55,V55,X55,Z55,AB55,AE55,AG55,AI55,AV55,AX55,AZ55,BB55,BD55)</f>
        <v>8.0000000074505806E-2</v>
      </c>
      <c r="L55" s="2">
        <f>SUM(M55,AD55,AK55,AM55,AO55,AQ55,AR55)</f>
        <v>0</v>
      </c>
      <c r="P55" s="6">
        <v>8.0000000074505806E-2</v>
      </c>
      <c r="Q55" s="5">
        <v>272.58000025385991</v>
      </c>
      <c r="AL55" s="5" t="str">
        <f t="shared" si="5"/>
        <v/>
      </c>
      <c r="AN55" s="5" t="str">
        <f t="shared" si="6"/>
        <v/>
      </c>
      <c r="AP55" s="5" t="str">
        <f t="shared" si="7"/>
        <v/>
      </c>
      <c r="AS55" s="5">
        <f>SUM(O55,Q55,S55,U55,W55,Y55,AA55,AC55,AF55,AH55,AJ55,AW55,AY55,BA55,BC55,BE55)</f>
        <v>272.58000025385991</v>
      </c>
      <c r="AT55" s="11">
        <f>(AS55/$AS$66)*100</f>
        <v>1.1772137056401752E-2</v>
      </c>
      <c r="AU55" s="5">
        <f t="shared" si="4"/>
        <v>11.772137056401752</v>
      </c>
    </row>
    <row r="56" spans="1:47" x14ac:dyDescent="0.25">
      <c r="A56" s="1" t="s">
        <v>121</v>
      </c>
      <c r="B56" s="1" t="s">
        <v>122</v>
      </c>
      <c r="C56" s="1" t="s">
        <v>123</v>
      </c>
      <c r="D56" s="1" t="s">
        <v>131</v>
      </c>
      <c r="E56" s="1" t="s">
        <v>74</v>
      </c>
      <c r="F56" s="1" t="s">
        <v>104</v>
      </c>
      <c r="G56" s="1" t="s">
        <v>63</v>
      </c>
      <c r="H56" s="1" t="s">
        <v>64</v>
      </c>
      <c r="I56" s="2">
        <v>80</v>
      </c>
      <c r="J56" s="2">
        <v>0.06</v>
      </c>
      <c r="K56" s="2">
        <f>SUM(N56,P56,R56,T56,V56,X56,Z56,AB56,AE56,AG56,AI56,AV56,AX56,AZ56,BB56,BD56)</f>
        <v>2.9999999329447743E-2</v>
      </c>
      <c r="L56" s="2">
        <f>SUM(M56,AD56,AK56,AM56,AO56,AQ56,AR56)</f>
        <v>0</v>
      </c>
      <c r="P56" s="6">
        <v>9.9999997764825821E-3</v>
      </c>
      <c r="Q56" s="5">
        <v>34.072499238420278</v>
      </c>
      <c r="R56" s="7">
        <v>1.9999999552965161E-2</v>
      </c>
      <c r="S56" s="5">
        <v>38.879999130964279</v>
      </c>
      <c r="AL56" s="5" t="str">
        <f t="shared" si="5"/>
        <v/>
      </c>
      <c r="AN56" s="5" t="str">
        <f t="shared" si="6"/>
        <v/>
      </c>
      <c r="AP56" s="5" t="str">
        <f t="shared" si="7"/>
        <v/>
      </c>
      <c r="AS56" s="5">
        <f>SUM(O56,Q56,S56,U56,W56,Y56,AA56,AC56,AF56,AH56,AJ56,AW56,AY56,BA56,BC56,BE56)</f>
        <v>72.952498369384557</v>
      </c>
      <c r="AT56" s="11">
        <f>(AS56/$AS$66)*100</f>
        <v>3.1506596544555515E-3</v>
      </c>
      <c r="AU56" s="5">
        <f t="shared" si="4"/>
        <v>3.1506596544555512</v>
      </c>
    </row>
    <row r="57" spans="1:47" x14ac:dyDescent="0.25">
      <c r="A57" s="1" t="s">
        <v>121</v>
      </c>
      <c r="B57" s="1" t="s">
        <v>122</v>
      </c>
      <c r="C57" s="1" t="s">
        <v>123</v>
      </c>
      <c r="D57" s="1" t="s">
        <v>131</v>
      </c>
      <c r="E57" s="1" t="s">
        <v>88</v>
      </c>
      <c r="F57" s="1" t="s">
        <v>104</v>
      </c>
      <c r="G57" s="1" t="s">
        <v>63</v>
      </c>
      <c r="H57" s="1" t="s">
        <v>64</v>
      </c>
      <c r="I57" s="2">
        <v>80</v>
      </c>
      <c r="J57" s="2">
        <v>0.08</v>
      </c>
      <c r="K57" s="2">
        <f>SUM(N57,P57,R57,T57,V57,X57,Z57,AB57,AE57,AG57,AI57,AV57,AX57,AZ57,BB57,BD57)</f>
        <v>3.9999999105930328E-2</v>
      </c>
      <c r="L57" s="2">
        <f>SUM(M57,AD57,AK57,AM57,AO57,AQ57,AR57)</f>
        <v>0</v>
      </c>
      <c r="P57" s="6">
        <v>3.9999999105930328E-2</v>
      </c>
      <c r="Q57" s="5">
        <v>136.28999695368111</v>
      </c>
      <c r="AL57" s="5" t="str">
        <f t="shared" si="5"/>
        <v/>
      </c>
      <c r="AN57" s="5" t="str">
        <f t="shared" si="6"/>
        <v/>
      </c>
      <c r="AP57" s="5" t="str">
        <f t="shared" si="7"/>
        <v/>
      </c>
      <c r="AS57" s="5">
        <f>SUM(O57,Q57,S57,U57,W57,Y57,AA57,AC57,AF57,AH57,AJ57,AW57,AY57,BA57,BC57,BE57)</f>
        <v>136.28999695368111</v>
      </c>
      <c r="AT57" s="11">
        <f>(AS57/$AS$66)*100</f>
        <v>5.8860683911551633E-3</v>
      </c>
      <c r="AU57" s="5">
        <f t="shared" si="4"/>
        <v>5.8860683911551632</v>
      </c>
    </row>
    <row r="58" spans="1:47" x14ac:dyDescent="0.25">
      <c r="A58" s="1" t="s">
        <v>121</v>
      </c>
      <c r="B58" s="1" t="s">
        <v>122</v>
      </c>
      <c r="C58" s="1" t="s">
        <v>123</v>
      </c>
      <c r="D58" s="1" t="s">
        <v>131</v>
      </c>
      <c r="E58" s="1" t="s">
        <v>65</v>
      </c>
      <c r="F58" s="1" t="s">
        <v>104</v>
      </c>
      <c r="G58" s="1" t="s">
        <v>63</v>
      </c>
      <c r="H58" s="1" t="s">
        <v>64</v>
      </c>
      <c r="I58" s="2">
        <v>80</v>
      </c>
      <c r="J58" s="2">
        <v>39.71</v>
      </c>
      <c r="K58" s="2">
        <f>SUM(N58,P58,R58,T58,V58,X58,Z58,AB58,AE58,AG58,AI58,AV58,AX58,AZ58,BB58,BD58)</f>
        <v>20.539999812841415</v>
      </c>
      <c r="L58" s="2">
        <f>SUM(M58,AD58,AK58,AM58,AO58,AQ58,AR58)</f>
        <v>0</v>
      </c>
      <c r="P58" s="6">
        <v>7.2499998509883881</v>
      </c>
      <c r="Q58" s="5">
        <v>24702.561992280189</v>
      </c>
      <c r="R58" s="7">
        <v>13.289999961853029</v>
      </c>
      <c r="S58" s="5">
        <v>25835.759925842289</v>
      </c>
      <c r="AL58" s="5" t="str">
        <f t="shared" si="5"/>
        <v/>
      </c>
      <c r="AN58" s="5" t="str">
        <f t="shared" si="6"/>
        <v/>
      </c>
      <c r="AP58" s="5" t="str">
        <f t="shared" si="7"/>
        <v/>
      </c>
      <c r="AS58" s="5">
        <f>SUM(O58,Q58,S58,U58,W58,Y58,AA58,AC58,AF58,AH58,AJ58,AW58,AY58,BA58,BC58,BE58)</f>
        <v>50538.321918122478</v>
      </c>
      <c r="AT58" s="11">
        <f>(AS58/$AS$66)*100</f>
        <v>2.1826401484577209</v>
      </c>
      <c r="AU58" s="5">
        <f t="shared" si="4"/>
        <v>2182.6401484577209</v>
      </c>
    </row>
    <row r="59" spans="1:47" x14ac:dyDescent="0.25">
      <c r="A59" s="1" t="s">
        <v>124</v>
      </c>
      <c r="B59" s="1" t="s">
        <v>125</v>
      </c>
      <c r="C59" s="1" t="s">
        <v>126</v>
      </c>
      <c r="D59" s="1" t="s">
        <v>138</v>
      </c>
      <c r="E59" s="1" t="s">
        <v>112</v>
      </c>
      <c r="F59" s="1" t="s">
        <v>127</v>
      </c>
      <c r="G59" s="1" t="s">
        <v>63</v>
      </c>
      <c r="H59" s="1" t="s">
        <v>64</v>
      </c>
      <c r="I59" s="2">
        <v>160</v>
      </c>
      <c r="J59" s="2">
        <v>37.51</v>
      </c>
      <c r="K59" s="2">
        <f>SUM(N59,P59,R59,T59,V59,X59,Z59,AB59,AE59,AG59,AI59,AV59,AX59,AZ59,BB59,BD59)</f>
        <v>13.29999977350235</v>
      </c>
      <c r="L59" s="2">
        <f>SUM(M59,AD59,AK59,AM59,AO59,AQ59,AR59)</f>
        <v>0</v>
      </c>
      <c r="P59" s="6">
        <v>1.4599999785423281</v>
      </c>
      <c r="Q59" s="5">
        <v>6632.7799025177956</v>
      </c>
      <c r="R59" s="7">
        <v>2.6000000238418579</v>
      </c>
      <c r="S59" s="5">
        <v>6739.2000617980957</v>
      </c>
      <c r="T59" s="8">
        <v>9.2399997711181641</v>
      </c>
      <c r="U59" s="5">
        <v>7188.7198219299316</v>
      </c>
      <c r="AL59" s="5" t="str">
        <f t="shared" si="5"/>
        <v/>
      </c>
      <c r="AN59" s="5" t="str">
        <f t="shared" si="6"/>
        <v/>
      </c>
      <c r="AP59" s="5" t="str">
        <f t="shared" si="7"/>
        <v/>
      </c>
      <c r="AS59" s="5">
        <f>SUM(O59,Q59,S59,U59,W59,Y59,AA59,AC59,AF59,AH59,AJ59,AW59,AY59,BA59,BC59,BE59)</f>
        <v>20560.699786245823</v>
      </c>
      <c r="AT59" s="11">
        <f>(AS59/$AS$66)*100</f>
        <v>0.88797188214027289</v>
      </c>
      <c r="AU59" s="5">
        <f t="shared" si="4"/>
        <v>887.9718821402729</v>
      </c>
    </row>
    <row r="60" spans="1:47" x14ac:dyDescent="0.25">
      <c r="A60" s="1" t="s">
        <v>124</v>
      </c>
      <c r="B60" s="1" t="s">
        <v>125</v>
      </c>
      <c r="C60" s="1" t="s">
        <v>126</v>
      </c>
      <c r="D60" s="1" t="s">
        <v>138</v>
      </c>
      <c r="E60" s="1" t="s">
        <v>105</v>
      </c>
      <c r="F60" s="1" t="s">
        <v>127</v>
      </c>
      <c r="G60" s="1" t="s">
        <v>63</v>
      </c>
      <c r="H60" s="1" t="s">
        <v>64</v>
      </c>
      <c r="I60" s="2">
        <v>160</v>
      </c>
      <c r="J60" s="2">
        <v>38.340000000000003</v>
      </c>
      <c r="K60" s="2">
        <f>SUM(N60,P60,R60,T60,V60,X60,Z60,AB60,AE60,AG60,AI60,AV60,AX60,AZ60,BB60,BD60)</f>
        <v>0.46999999694526196</v>
      </c>
      <c r="L60" s="2">
        <f>SUM(M60,AD60,AK60,AM60,AO60,AQ60,AR60)</f>
        <v>0</v>
      </c>
      <c r="P60" s="6">
        <v>2.999999932944775E-2</v>
      </c>
      <c r="Q60" s="5">
        <v>136.28999695368111</v>
      </c>
      <c r="R60" s="7">
        <v>0.43999999761581421</v>
      </c>
      <c r="S60" s="5">
        <v>1140.47999382019</v>
      </c>
      <c r="AL60" s="5" t="str">
        <f t="shared" si="5"/>
        <v/>
      </c>
      <c r="AN60" s="5" t="str">
        <f t="shared" si="6"/>
        <v/>
      </c>
      <c r="AP60" s="5" t="str">
        <f t="shared" si="7"/>
        <v/>
      </c>
      <c r="AS60" s="5">
        <f>SUM(O60,Q60,S60,U60,W60,Y60,AA60,AC60,AF60,AH60,AJ60,AW60,AY60,BA60,BC60,BE60)</f>
        <v>1276.7699907738711</v>
      </c>
      <c r="AT60" s="11">
        <f>(AS60/$AS$66)*100</f>
        <v>5.5140917554085928E-2</v>
      </c>
      <c r="AU60" s="5">
        <f t="shared" si="4"/>
        <v>55.140917554085931</v>
      </c>
    </row>
    <row r="61" spans="1:47" x14ac:dyDescent="0.25">
      <c r="B61" s="41" t="s">
        <v>140</v>
      </c>
      <c r="AS61" s="5">
        <f>SUM(O61,Q61,S61,U61,W61,Y61,AA61,AC61,AF61,AH61,AJ61,AW61,AY61,BA61,BC61,BE61)</f>
        <v>0</v>
      </c>
      <c r="AT61" s="11">
        <f>(AS61/$AS$66)*100</f>
        <v>0</v>
      </c>
      <c r="AU61" s="5">
        <f t="shared" si="4"/>
        <v>0</v>
      </c>
    </row>
    <row r="62" spans="1:47" x14ac:dyDescent="0.25">
      <c r="B62" s="1" t="s">
        <v>128</v>
      </c>
      <c r="C62" s="1" t="s">
        <v>143</v>
      </c>
      <c r="D62" s="1" t="s">
        <v>144</v>
      </c>
      <c r="J62" s="2">
        <v>17.82</v>
      </c>
      <c r="K62" s="2">
        <f>SUM(N62,P62,R62,T62,V62,X62,Z62,AB62,AE62,AG62,AI62,AV62,AX62,AZ62,BB62,BD62)</f>
        <v>13.190000196918851</v>
      </c>
      <c r="L62" s="2">
        <f>SUM(M62,AD62,AK62,AM62,AO62,AQ62,AR62)</f>
        <v>0</v>
      </c>
      <c r="AG62" s="9">
        <v>13.190000196918851</v>
      </c>
      <c r="AH62" s="5">
        <v>49078.079201368193</v>
      </c>
      <c r="AL62" s="5" t="str">
        <f t="shared" si="5"/>
        <v/>
      </c>
      <c r="AN62" s="5" t="str">
        <f t="shared" si="6"/>
        <v/>
      </c>
      <c r="AP62" s="5" t="str">
        <f t="shared" si="7"/>
        <v/>
      </c>
      <c r="AS62" s="5">
        <f>SUM(O62,Q62,S62,U62,W62,Y62,AA62,AC62,AF62,AH62,AJ62,AW62,AY62,BA62,BC62,BE62)</f>
        <v>49078.079201368193</v>
      </c>
      <c r="AT62" s="11">
        <f>(AS62/$AS$66)*100</f>
        <v>2.1195754431189795</v>
      </c>
      <c r="AU62" s="5">
        <f t="shared" si="4"/>
        <v>2119.5754431189798</v>
      </c>
    </row>
    <row r="63" spans="1:47" x14ac:dyDescent="0.25">
      <c r="B63" s="41" t="s">
        <v>139</v>
      </c>
      <c r="AS63" s="5">
        <f>SUM(O63,Q63,S63,U63,W63,Y63,AA63,AC63,AF63,AH63,AJ63,AW63,AY63,BA63,BC63,BE63)</f>
        <v>0</v>
      </c>
      <c r="AT63" s="11">
        <f>(AS63/$AS$66)*100</f>
        <v>0</v>
      </c>
      <c r="AU63" s="5">
        <f t="shared" si="4"/>
        <v>0</v>
      </c>
    </row>
    <row r="64" spans="1:47" x14ac:dyDescent="0.25">
      <c r="B64" s="1" t="s">
        <v>141</v>
      </c>
      <c r="C64" s="1" t="s">
        <v>145</v>
      </c>
      <c r="D64" s="1" t="s">
        <v>146</v>
      </c>
      <c r="J64" s="2">
        <v>7.09</v>
      </c>
      <c r="K64" s="2">
        <f>SUM(N64,P64,R64,T64,V64,X64,Z64,AB64,AE64,AG64,AI64,AV64,AX64,AZ64,BB64,BD64)</f>
        <v>6.0799999441951513</v>
      </c>
      <c r="L64" s="2">
        <f>SUM(M64,AD64,AK64,AM64,AO64,AQ64,AR64)</f>
        <v>0</v>
      </c>
      <c r="AG64" s="9">
        <v>6.0799999441951513</v>
      </c>
      <c r="AH64" s="5">
        <v>18179.629933575579</v>
      </c>
      <c r="AL64" s="5" t="str">
        <f t="shared" si="5"/>
        <v/>
      </c>
      <c r="AN64" s="5" t="str">
        <f t="shared" si="6"/>
        <v/>
      </c>
      <c r="AP64" s="5" t="str">
        <f t="shared" si="7"/>
        <v/>
      </c>
      <c r="AS64" s="5">
        <f>SUM(O64,Q64,S64,U64,W64,Y64,AA64,AC64,AF64,AH64,AJ64,AW64,AY64,BA64,BC64,BE64)</f>
        <v>18179.629933575579</v>
      </c>
      <c r="AT64" s="11">
        <f>(AS64/$AS$66)*100</f>
        <v>0.7851386565903602</v>
      </c>
      <c r="AU64" s="5">
        <f t="shared" si="4"/>
        <v>785.13865659036014</v>
      </c>
    </row>
    <row r="65" spans="1:57" ht="15.75" thickBot="1" x14ac:dyDescent="0.3">
      <c r="B65" s="1" t="s">
        <v>142</v>
      </c>
      <c r="C65" s="1" t="s">
        <v>145</v>
      </c>
      <c r="D65" s="1" t="s">
        <v>146</v>
      </c>
      <c r="J65" s="2">
        <v>5.8800000000000008</v>
      </c>
      <c r="K65" s="2">
        <f>SUM(N65,P65,R65,T65,V65,X65,Z65,AB65,AE65,AG65,AI65,AV65,AX65,AZ65,BB65,BD65)</f>
        <v>4.5399999860674143</v>
      </c>
      <c r="L65" s="2">
        <f>SUM(M65,AD65,AK65,AM65,AO65,AQ65,AR65)</f>
        <v>0</v>
      </c>
      <c r="AG65" s="9">
        <v>4.5399999860674143</v>
      </c>
      <c r="AH65" s="5">
        <v>14431.52245715316</v>
      </c>
      <c r="AL65" s="5" t="str">
        <f t="shared" si="5"/>
        <v/>
      </c>
      <c r="AN65" s="5" t="str">
        <f t="shared" si="6"/>
        <v/>
      </c>
      <c r="AP65" s="5" t="str">
        <f t="shared" si="7"/>
        <v/>
      </c>
      <c r="AS65" s="5">
        <f>SUM(O65,Q65,S65,U65,W65,Y65,AA65,AC65,AF65,AH65,AJ65,AW65,AY65,BA65,BC65,BE65)</f>
        <v>14431.52245715316</v>
      </c>
      <c r="AT65" s="11">
        <f>(AS65/$AS$66)*100</f>
        <v>0.62326605084718067</v>
      </c>
      <c r="AU65" s="5">
        <f t="shared" si="4"/>
        <v>623.26605084718062</v>
      </c>
    </row>
    <row r="66" spans="1:57" ht="15.75" thickTop="1" x14ac:dyDescent="0.25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>
        <f t="shared" ref="K66:BE66" si="8">SUM(K3:K65)</f>
        <v>758.75999836437404</v>
      </c>
      <c r="L66" s="28">
        <f t="shared" si="8"/>
        <v>3.0700000077486038</v>
      </c>
      <c r="M66" s="29">
        <f t="shared" si="8"/>
        <v>0</v>
      </c>
      <c r="N66" s="30">
        <f t="shared" si="8"/>
        <v>38.890000350773335</v>
      </c>
      <c r="O66" s="31">
        <f t="shared" si="8"/>
        <v>204942.45546311885</v>
      </c>
      <c r="P66" s="32">
        <f t="shared" si="8"/>
        <v>361.48999816924334</v>
      </c>
      <c r="Q66" s="31">
        <f t="shared" si="8"/>
        <v>1397932.2016786477</v>
      </c>
      <c r="R66" s="33">
        <f t="shared" si="8"/>
        <v>269.26999984309077</v>
      </c>
      <c r="S66" s="31">
        <f t="shared" si="8"/>
        <v>587042.63970650733</v>
      </c>
      <c r="T66" s="34">
        <f t="shared" si="8"/>
        <v>64.089999843388796</v>
      </c>
      <c r="U66" s="31">
        <f t="shared" si="8"/>
        <v>43606.89993065875</v>
      </c>
      <c r="V66" s="28">
        <f t="shared" si="8"/>
        <v>0</v>
      </c>
      <c r="W66" s="31">
        <f t="shared" si="8"/>
        <v>0</v>
      </c>
      <c r="X66" s="28">
        <f t="shared" si="8"/>
        <v>0</v>
      </c>
      <c r="Y66" s="31">
        <f t="shared" si="8"/>
        <v>0</v>
      </c>
      <c r="Z66" s="35">
        <f t="shared" si="8"/>
        <v>1.2100000306963921</v>
      </c>
      <c r="AA66" s="31">
        <f t="shared" si="8"/>
        <v>254.0092564439401</v>
      </c>
      <c r="AB66" s="36">
        <f t="shared" si="8"/>
        <v>0</v>
      </c>
      <c r="AC66" s="31">
        <f t="shared" si="8"/>
        <v>0</v>
      </c>
      <c r="AD66" s="28">
        <f t="shared" si="8"/>
        <v>0</v>
      </c>
      <c r="AE66" s="28">
        <f t="shared" si="8"/>
        <v>0</v>
      </c>
      <c r="AF66" s="31">
        <f t="shared" si="8"/>
        <v>0</v>
      </c>
      <c r="AG66" s="35">
        <f t="shared" si="8"/>
        <v>23.810000127181418</v>
      </c>
      <c r="AH66" s="31">
        <f t="shared" si="8"/>
        <v>81689.231592096927</v>
      </c>
      <c r="AI66" s="28">
        <f t="shared" si="8"/>
        <v>0</v>
      </c>
      <c r="AJ66" s="31">
        <f t="shared" si="8"/>
        <v>0</v>
      </c>
      <c r="AK66" s="29">
        <f t="shared" si="8"/>
        <v>0</v>
      </c>
      <c r="AL66" s="31">
        <f t="shared" si="8"/>
        <v>0</v>
      </c>
      <c r="AM66" s="29">
        <f t="shared" si="8"/>
        <v>0</v>
      </c>
      <c r="AN66" s="31">
        <f t="shared" si="8"/>
        <v>0</v>
      </c>
      <c r="AO66" s="28">
        <f t="shared" si="8"/>
        <v>0</v>
      </c>
      <c r="AP66" s="31">
        <f t="shared" si="8"/>
        <v>0</v>
      </c>
      <c r="AQ66" s="28">
        <f t="shared" si="8"/>
        <v>0</v>
      </c>
      <c r="AR66" s="28">
        <f t="shared" si="8"/>
        <v>3.0700000077486038</v>
      </c>
      <c r="AS66" s="31">
        <f t="shared" si="8"/>
        <v>2315467.4376274734</v>
      </c>
      <c r="AT66" s="28">
        <f t="shared" si="8"/>
        <v>99.999999999999957</v>
      </c>
      <c r="AU66" s="31">
        <f t="shared" si="8"/>
        <v>100000.00000000001</v>
      </c>
      <c r="AV66" s="37">
        <f t="shared" si="8"/>
        <v>0</v>
      </c>
      <c r="AW66" s="31">
        <f t="shared" si="8"/>
        <v>0</v>
      </c>
      <c r="AX66" s="38">
        <f t="shared" si="8"/>
        <v>0</v>
      </c>
      <c r="AY66" s="31">
        <f t="shared" si="8"/>
        <v>0</v>
      </c>
      <c r="AZ66" s="39">
        <f t="shared" si="8"/>
        <v>0</v>
      </c>
      <c r="BA66" s="31">
        <f t="shared" si="8"/>
        <v>0</v>
      </c>
      <c r="BB66" s="40">
        <f t="shared" si="8"/>
        <v>0</v>
      </c>
      <c r="BC66" s="31">
        <f t="shared" si="8"/>
        <v>0</v>
      </c>
      <c r="BD66" s="28">
        <f t="shared" si="8"/>
        <v>0</v>
      </c>
      <c r="BE66" s="31">
        <f t="shared" si="8"/>
        <v>0</v>
      </c>
    </row>
    <row r="69" spans="1:57" x14ac:dyDescent="0.25">
      <c r="B69" s="41" t="s">
        <v>129</v>
      </c>
      <c r="C69" s="1">
        <f>SUM(K66,L66)</f>
        <v>761.82999837212265</v>
      </c>
    </row>
  </sheetData>
  <autoFilter ref="A2:BE66" xr:uid="{00000000-0001-0000-0000-000000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F471694366554EA47E0857EFF9B72E" ma:contentTypeVersion="21" ma:contentTypeDescription="Create a new document." ma:contentTypeScope="" ma:versionID="31bad33a1fc5a2327ff37c1859ccea28">
  <xsd:schema xmlns:xsd="http://www.w3.org/2001/XMLSchema" xmlns:xs="http://www.w3.org/2001/XMLSchema" xmlns:p="http://schemas.microsoft.com/office/2006/metadata/properties" xmlns:ns1="http://schemas.microsoft.com/sharepoint/v3" xmlns:ns2="86e58739-8685-4d29-a2ec-7c9c68f6c483" xmlns:ns3="0443536a-32f8-43be-b347-138dc7c4b70d" targetNamespace="http://schemas.microsoft.com/office/2006/metadata/properties" ma:root="true" ma:fieldsID="d44ec3023b9cc0725eedeedf8628a4c0" ns1:_="" ns2:_="" ns3:_="">
    <xsd:import namespace="http://schemas.microsoft.com/sharepoint/v3"/>
    <xsd:import namespace="86e58739-8685-4d29-a2ec-7c9c68f6c483"/>
    <xsd:import namespace="0443536a-32f8-43be-b347-138dc7c4b7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e58739-8685-4d29-a2ec-7c9c68f6c4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6bccc17c-46ff-49d2-8759-2bb659646c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43536a-32f8-43be-b347-138dc7c4b70d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914a0cd-eb9a-4db4-97f4-816251a3ff74}" ma:internalName="TaxCatchAll" ma:showField="CatchAllData" ma:web="0443536a-32f8-43be-b347-138dc7c4b70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86e58739-8685-4d29-a2ec-7c9c68f6c483">
      <Terms xmlns="http://schemas.microsoft.com/office/infopath/2007/PartnerControls"/>
    </lcf76f155ced4ddcb4097134ff3c332f>
    <TaxCatchAll xmlns="0443536a-32f8-43be-b347-138dc7c4b70d" xsi:nil="true"/>
  </documentManagement>
</p:properties>
</file>

<file path=customXml/itemProps1.xml><?xml version="1.0" encoding="utf-8"?>
<ds:datastoreItem xmlns:ds="http://schemas.openxmlformats.org/officeDocument/2006/customXml" ds:itemID="{50709581-5A00-45CD-A25D-1CD1C03F371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8BE126C-AC5F-4CDF-BCBD-C60E116A34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6e58739-8685-4d29-a2ec-7c9c68f6c483"/>
    <ds:schemaRef ds:uri="0443536a-32f8-43be-b347-138dc7c4b7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63FFEC4-C656-4F82-8C4C-B7393DF51DEB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86e58739-8685-4d29-a2ec-7c9c68f6c483"/>
    <ds:schemaRef ds:uri="0443536a-32f8-43be-b347-138dc7c4b70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Scott Henderson</cp:lastModifiedBy>
  <dcterms:created xsi:type="dcterms:W3CDTF">2025-09-11T16:45:16Z</dcterms:created>
  <dcterms:modified xsi:type="dcterms:W3CDTF">2025-09-29T15:39:38Z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0x01010099F471694366554EA47E0857EFF9B72E</vt:lpwstr>
  </property>
  <property fmtid="{D5CDD505-2E9C-101B-9397-08002B2CF9AE}" pid="3" name="MediaServiceImageTags">
    <vt:lpwstr/>
  </property>
</Properties>
</file>