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18/"/>
    </mc:Choice>
  </mc:AlternateContent>
  <xr:revisionPtr revIDLastSave="14" documentId="13_ncr:1_{5FF1A3D8-17AF-4CFD-A99B-41C7612FFC62}" xr6:coauthVersionLast="47" xr6:coauthVersionMax="47" xr10:uidLastSave="{90814F96-D2A8-4EEF-9961-5AEC7104434A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1" l="1"/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L33" i="1"/>
  <c r="BE39" i="1"/>
  <c r="BD39" i="1"/>
  <c r="BC39" i="1"/>
  <c r="BB39" i="1"/>
  <c r="BA39" i="1"/>
  <c r="AZ39" i="1"/>
  <c r="AY39" i="1"/>
  <c r="AX39" i="1"/>
  <c r="AW39" i="1"/>
  <c r="AV39" i="1"/>
  <c r="AR39" i="1"/>
  <c r="AQ39" i="1"/>
  <c r="AO39" i="1"/>
  <c r="AM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AP38" i="1"/>
  <c r="AN38" i="1"/>
  <c r="AL38" i="1"/>
  <c r="L38" i="1"/>
  <c r="K38" i="1"/>
  <c r="AP36" i="1"/>
  <c r="AN36" i="1"/>
  <c r="AL36" i="1"/>
  <c r="L36" i="1"/>
  <c r="K36" i="1"/>
  <c r="AP35" i="1"/>
  <c r="AN35" i="1"/>
  <c r="AL35" i="1"/>
  <c r="L35" i="1"/>
  <c r="K35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P3" i="1"/>
  <c r="AN3" i="1"/>
  <c r="AL3" i="1"/>
  <c r="L3" i="1"/>
  <c r="K3" i="1"/>
  <c r="K39" i="1" l="1"/>
  <c r="C42" i="1" s="1"/>
  <c r="AP39" i="1"/>
  <c r="L39" i="1"/>
  <c r="AS39" i="1"/>
  <c r="AT38" i="1" s="1"/>
  <c r="AL39" i="1"/>
  <c r="AN39" i="1"/>
  <c r="AT32" i="1" l="1"/>
  <c r="AU32" i="1" s="1"/>
  <c r="AT20" i="1"/>
  <c r="AU20" i="1" s="1"/>
  <c r="AT4" i="1"/>
  <c r="AU4" i="1" s="1"/>
  <c r="AT36" i="1"/>
  <c r="AU36" i="1" s="1"/>
  <c r="AT25" i="1"/>
  <c r="AU25" i="1" s="1"/>
  <c r="AT12" i="1"/>
  <c r="AU12" i="1" s="1"/>
  <c r="AT16" i="1"/>
  <c r="AU16" i="1" s="1"/>
  <c r="AT28" i="1"/>
  <c r="AU28" i="1" s="1"/>
  <c r="AT29" i="1"/>
  <c r="AU29" i="1" s="1"/>
  <c r="AT37" i="1"/>
  <c r="AU37" i="1" s="1"/>
  <c r="AT9" i="1"/>
  <c r="AU9" i="1" s="1"/>
  <c r="AT13" i="1"/>
  <c r="AU13" i="1" s="1"/>
  <c r="AT21" i="1"/>
  <c r="AU21" i="1" s="1"/>
  <c r="AT11" i="1"/>
  <c r="AU11" i="1" s="1"/>
  <c r="AT19" i="1"/>
  <c r="AU19" i="1" s="1"/>
  <c r="AT27" i="1"/>
  <c r="AU27" i="1" s="1"/>
  <c r="AT31" i="1"/>
  <c r="AU31" i="1" s="1"/>
  <c r="AT6" i="1"/>
  <c r="AU6" i="1" s="1"/>
  <c r="AT10" i="1"/>
  <c r="AU10" i="1" s="1"/>
  <c r="AT22" i="1"/>
  <c r="AU22" i="1" s="1"/>
  <c r="AT26" i="1"/>
  <c r="AU26" i="1" s="1"/>
  <c r="AT30" i="1"/>
  <c r="AU30" i="1" s="1"/>
  <c r="AT7" i="1"/>
  <c r="AU7" i="1" s="1"/>
  <c r="AT15" i="1"/>
  <c r="AU15" i="1" s="1"/>
  <c r="AT23" i="1"/>
  <c r="AU23" i="1" s="1"/>
  <c r="AT35" i="1"/>
  <c r="AU35" i="1" s="1"/>
  <c r="AT14" i="1"/>
  <c r="AU14" i="1" s="1"/>
  <c r="AT18" i="1"/>
  <c r="AU18" i="1" s="1"/>
  <c r="AT34" i="1"/>
  <c r="AU34" i="1" s="1"/>
  <c r="AU38" i="1"/>
  <c r="AT8" i="1"/>
  <c r="AU8" i="1" s="1"/>
  <c r="AT24" i="1"/>
  <c r="AU24" i="1" s="1"/>
  <c r="AT17" i="1"/>
  <c r="AU17" i="1" s="1"/>
  <c r="AT5" i="1"/>
  <c r="AU5" i="1" s="1"/>
  <c r="AT33" i="1"/>
  <c r="AU33" i="1" s="1"/>
  <c r="AT3" i="1"/>
  <c r="AU3" i="1" s="1"/>
  <c r="AU39" i="1" l="1"/>
  <c r="AT39" i="1"/>
</calcChain>
</file>

<file path=xl/sharedStrings.xml><?xml version="1.0" encoding="utf-8"?>
<sst xmlns="http://schemas.openxmlformats.org/spreadsheetml/2006/main" count="313" uniqueCount="140">
  <si>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</si>
  <si>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</si>
  <si>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</si>
  <si>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</si>
  <si>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</si>
  <si>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</si>
  <si>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</si>
  <si>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</si>
  <si>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</si>
  <si>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</si>
  <si>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</si>
  <si>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</si>
  <si>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</si>
  <si>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</si>
  <si>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</si>
  <si>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</si>
  <si>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</si>
  <si>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</si>
  <si>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</si>
  <si>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</si>
  <si>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</si>
  <si>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</si>
  <si>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</si>
  <si>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</si>
  <si>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</si>
  <si>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</si>
  <si>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</si>
  <si>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</si>
  <si>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</si>
  <si>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</si>
  <si>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</si>
  <si>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</si>
  <si>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</si>
  <si>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</si>
  <si>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</si>
  <si>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</si>
  <si>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</si>
  <si>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</si>
  <si>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</si>
  <si>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</si>
  <si>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</si>
  <si>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</si>
  <si>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</si>
  <si>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</si>
  <si>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</si>
  <si>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</si>
  <si>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</si>
  <si>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</si>
  <si>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</si>
  <si>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</si>
  <si>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</si>
  <si>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</si>
  <si>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</si>
  <si>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</si>
  <si>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</si>
  <si>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</si>
  <si>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</si>
  <si>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</si>
  <si>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NWSW</t>
  </si>
  <si>
    <t>29</t>
  </si>
  <si>
    <t>107</t>
  </si>
  <si>
    <t>037</t>
  </si>
  <si>
    <t>SWNW</t>
  </si>
  <si>
    <t>SENE</t>
  </si>
  <si>
    <t>30</t>
  </si>
  <si>
    <t>17-019-0100</t>
  </si>
  <si>
    <t>ISACKSON/ROSEMARY S</t>
  </si>
  <si>
    <t>29521 COUNTY RD 5</t>
  </si>
  <si>
    <t>SWSE</t>
  </si>
  <si>
    <t>19</t>
  </si>
  <si>
    <t>SESE</t>
  </si>
  <si>
    <t>17-019-0500</t>
  </si>
  <si>
    <t>HILDEBRANDT/GARY E &amp; KAREN L</t>
  </si>
  <si>
    <t>718 8TH ST N</t>
  </si>
  <si>
    <t>17-020-0100</t>
  </si>
  <si>
    <t>GRAFF/KELLY &amp; MARCIA</t>
  </si>
  <si>
    <t>26520 470TH AVE</t>
  </si>
  <si>
    <t>SENW</t>
  </si>
  <si>
    <t>20</t>
  </si>
  <si>
    <t>17-020-0300</t>
  </si>
  <si>
    <t>PESCHEL/PETER M</t>
  </si>
  <si>
    <t>5600 HIGHLAND RD</t>
  </si>
  <si>
    <t>SWSW</t>
  </si>
  <si>
    <t>NESW</t>
  </si>
  <si>
    <t>SESW</t>
  </si>
  <si>
    <t>17-020-0400</t>
  </si>
  <si>
    <t>SCHAUER/JEREMY</t>
  </si>
  <si>
    <t>312 WAVERLAND LN</t>
  </si>
  <si>
    <t>NWSE</t>
  </si>
  <si>
    <t>17-029-0100</t>
  </si>
  <si>
    <t>SABOLIK/MERVIN/ETAL TSTEE</t>
  </si>
  <si>
    <t>C/O MARK SABOLIK 2121 SOUTH WASATCH DRIVE</t>
  </si>
  <si>
    <t>NENW</t>
  </si>
  <si>
    <t>SWNE</t>
  </si>
  <si>
    <t>NWNE</t>
  </si>
  <si>
    <t>17-029-0300</t>
  </si>
  <si>
    <t>AGRIMSON LIV TST/KATHLEEN L</t>
  </si>
  <si>
    <t>% KATHLEEN AGRIMSON 8587 LAKE RILEY DR</t>
  </si>
  <si>
    <t>NWNW</t>
  </si>
  <si>
    <t>17-029-0400</t>
  </si>
  <si>
    <t>JACKELS FAMILY TRUST</t>
  </si>
  <si>
    <t>%CURTIS &amp; JULIANNE JACKELS 140 EAST RIO SALADO PKWY #208</t>
  </si>
  <si>
    <t>17-029-0500</t>
  </si>
  <si>
    <t>TAYLOR/CHARLES &amp; LOUISE</t>
  </si>
  <si>
    <t>30408 COUNTY RD 5</t>
  </si>
  <si>
    <t>17-029-0501</t>
  </si>
  <si>
    <t>HANSEN/DAVID A</t>
  </si>
  <si>
    <t>PO BOX 1</t>
  </si>
  <si>
    <t>17-029-0701</t>
  </si>
  <si>
    <t>ALL SEASONS HUNTING LLC</t>
  </si>
  <si>
    <t>C/O DANIEL R CLAUSEN 855 W BROADWAY STE A</t>
  </si>
  <si>
    <t>17-030-0100</t>
  </si>
  <si>
    <t>ERICKSON/KARLAIN M</t>
  </si>
  <si>
    <t>37657 COUNTY ROAD 53</t>
  </si>
  <si>
    <t>NENE</t>
  </si>
  <si>
    <t>17-030-0200</t>
  </si>
  <si>
    <t>MADSON LIV TRUST/RUEBEN/&amp;</t>
  </si>
  <si>
    <t>MARCELLA M MADSON LIV TRUST 35527 COUNTY RD 53</t>
  </si>
  <si>
    <t>CSAH 5</t>
  </si>
  <si>
    <t>CR-53</t>
  </si>
  <si>
    <t>300th St</t>
  </si>
  <si>
    <t>TOTAL WATERSHED ACRES:</t>
  </si>
  <si>
    <t>COTTONWOOD CTY RDS</t>
  </si>
  <si>
    <t>STORDEN TWP RDS</t>
  </si>
  <si>
    <t>CITY OF STORDEN</t>
  </si>
  <si>
    <t>MOUNTAIN LAKE MN 56159</t>
  </si>
  <si>
    <t>SALT LAKE CITY UT 84109</t>
  </si>
  <si>
    <t>CHANHASSEN MN 55317</t>
  </si>
  <si>
    <t>FOREST LAKE MN 55025</t>
  </si>
  <si>
    <t>STORDEN MN 56174</t>
  </si>
  <si>
    <t>SANBORN MN 56083</t>
  </si>
  <si>
    <t>EDINA MN 55346</t>
  </si>
  <si>
    <t>WAVERLY MN 55390-4500</t>
  </si>
  <si>
    <t>TEMPE AZ 85821</t>
  </si>
  <si>
    <t>WESTBROOK MN 56183</t>
  </si>
  <si>
    <t>CITY OF STORDEN; ATTN: CLERK BOX 146</t>
  </si>
  <si>
    <t>STORDEN, MN 56174</t>
  </si>
  <si>
    <t>COTTONWOOD COUNTY HWY DEPT. 46705 COUNTY RD 15</t>
  </si>
  <si>
    <t>WINDOM, MN 56101</t>
  </si>
  <si>
    <t>KARLA NELSON 37254TH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</si>
</sst>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2"/>
  <sheetViews>
    <sheetView tabSelected="1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A28" sqref="A28:XFD29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52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customWidth="1"/>
    <col min="23" max="23" width="17.7109375" style="5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0" width="17.7109375" style="2" hidden="1" customWidth="1"/>
    <col min="31" max="31" width="17.7109375" style="2" customWidth="1"/>
    <col min="32" max="32" width="17.7109375" style="5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65</v>
      </c>
      <c r="B3" s="1" t="s">
        <v>66</v>
      </c>
      <c r="C3" s="1" t="s">
        <v>67</v>
      </c>
      <c r="D3" s="1" t="s">
        <v>129</v>
      </c>
      <c r="E3" s="1" t="s">
        <v>68</v>
      </c>
      <c r="F3" s="1" t="s">
        <v>69</v>
      </c>
      <c r="G3" s="1" t="s">
        <v>60</v>
      </c>
      <c r="H3" s="1" t="s">
        <v>61</v>
      </c>
      <c r="I3" s="2">
        <v>200</v>
      </c>
      <c r="J3" s="2">
        <v>0.06</v>
      </c>
      <c r="K3" s="2">
        <f t="shared" ref="K3:K32" si="0">SUM(N3,P3,R3,T3,V3,X3,Z3,AB3,AE3,AG3,AI3,AV3,AX3,AZ3,BB3,BD3)</f>
        <v>4.999999888241291E-2</v>
      </c>
      <c r="L3" s="2">
        <f t="shared" ref="L3:L33" si="1">SUM(M3,AD3,AK3,AM3,AO3,AQ3,AR3)</f>
        <v>0</v>
      </c>
      <c r="R3" s="7">
        <v>3.9999999105930328E-2</v>
      </c>
      <c r="S3" s="5">
        <v>50.459998872131109</v>
      </c>
      <c r="T3" s="8">
        <v>9.9999997764825821E-3</v>
      </c>
      <c r="U3" s="5">
        <v>3.7849999153986569</v>
      </c>
      <c r="AL3" s="5" t="str">
        <f t="shared" ref="AL3:AL32" si="2">IF(AK3&gt;0,AK3*$AL$1,"")</f>
        <v/>
      </c>
      <c r="AN3" s="5" t="str">
        <f t="shared" ref="AN3:AN32" si="3">IF(AM3&gt;0,AM3*$AN$1,"")</f>
        <v/>
      </c>
      <c r="AP3" s="5" t="str">
        <f t="shared" ref="AP3:AP32" si="4">IF(AO3&gt;0,AO3*$AP$1,"")</f>
        <v/>
      </c>
      <c r="AS3" s="5">
        <f t="shared" ref="AS3:AS38" si="5">SUM(O3,Q3,S3,U3,W3,Y3,AA3,AC3,AF3,AH3,AJ3,AW3,AY3,BA3,BC3,BE3)</f>
        <v>54.244998787529767</v>
      </c>
      <c r="AT3" s="11">
        <f t="shared" ref="AT3:AT38" si="6">(AS3/$AS$39)*100</f>
        <v>9.5558802710748562E-3</v>
      </c>
      <c r="AU3" s="5">
        <f>(AT3/100)*$AU$1</f>
        <v>9.5558802710748569</v>
      </c>
    </row>
    <row r="4" spans="1:57" x14ac:dyDescent="0.25">
      <c r="A4" s="1" t="s">
        <v>65</v>
      </c>
      <c r="B4" s="1" t="s">
        <v>66</v>
      </c>
      <c r="C4" s="1" t="s">
        <v>67</v>
      </c>
      <c r="D4" s="1" t="s">
        <v>129</v>
      </c>
      <c r="E4" s="1" t="s">
        <v>70</v>
      </c>
      <c r="F4" s="1" t="s">
        <v>69</v>
      </c>
      <c r="G4" s="1" t="s">
        <v>60</v>
      </c>
      <c r="H4" s="1" t="s">
        <v>61</v>
      </c>
      <c r="I4" s="2">
        <v>200</v>
      </c>
      <c r="J4" s="2">
        <v>37.08</v>
      </c>
      <c r="K4" s="2">
        <f t="shared" si="0"/>
        <v>26.369998931884769</v>
      </c>
      <c r="L4" s="2">
        <f t="shared" si="1"/>
        <v>0</v>
      </c>
      <c r="P4" s="6">
        <v>2.089999914169312</v>
      </c>
      <c r="Q4" s="5">
        <v>4374.369820356369</v>
      </c>
      <c r="R4" s="7">
        <v>21.95999908447266</v>
      </c>
      <c r="S4" s="5">
        <v>27702.538845062259</v>
      </c>
      <c r="T4" s="8">
        <v>2.3199999332427979</v>
      </c>
      <c r="U4" s="5">
        <v>878.11997473239899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32955.028640151024</v>
      </c>
      <c r="AT4" s="11">
        <f t="shared" si="6"/>
        <v>5.8054072274681445</v>
      </c>
      <c r="AU4" s="5">
        <f t="shared" ref="AU4:AU38" si="7">(AT4/100)*$AU$1</f>
        <v>5805.4072274681439</v>
      </c>
    </row>
    <row r="5" spans="1:57" x14ac:dyDescent="0.25">
      <c r="A5" s="1" t="s">
        <v>71</v>
      </c>
      <c r="B5" s="1" t="s">
        <v>72</v>
      </c>
      <c r="C5" s="1" t="s">
        <v>73</v>
      </c>
      <c r="D5" s="1" t="s">
        <v>125</v>
      </c>
      <c r="E5" s="1" t="s">
        <v>68</v>
      </c>
      <c r="F5" s="1" t="s">
        <v>69</v>
      </c>
      <c r="G5" s="1" t="s">
        <v>60</v>
      </c>
      <c r="H5" s="1" t="s">
        <v>61</v>
      </c>
      <c r="I5" s="2">
        <v>40</v>
      </c>
      <c r="J5" s="2">
        <v>38.69</v>
      </c>
      <c r="K5" s="2">
        <f t="shared" si="0"/>
        <v>4.6400002241134644</v>
      </c>
      <c r="L5" s="2">
        <f t="shared" si="1"/>
        <v>0</v>
      </c>
      <c r="R5" s="7">
        <v>4.0100002288818359</v>
      </c>
      <c r="S5" s="5">
        <v>5058.615288734436</v>
      </c>
      <c r="T5" s="8">
        <v>0.62999999523162842</v>
      </c>
      <c r="U5" s="5">
        <v>238.45499819517141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5297.0702869296074</v>
      </c>
      <c r="AT5" s="11">
        <f t="shared" si="6"/>
        <v>0.93313983926208399</v>
      </c>
      <c r="AU5" s="5">
        <f t="shared" si="7"/>
        <v>933.13983926208402</v>
      </c>
    </row>
    <row r="6" spans="1:57" x14ac:dyDescent="0.25">
      <c r="A6" s="1" t="s">
        <v>74</v>
      </c>
      <c r="B6" s="1" t="s">
        <v>75</v>
      </c>
      <c r="C6" s="1" t="s">
        <v>76</v>
      </c>
      <c r="D6" s="1" t="s">
        <v>130</v>
      </c>
      <c r="E6" s="1" t="s">
        <v>77</v>
      </c>
      <c r="F6" s="1" t="s">
        <v>78</v>
      </c>
      <c r="G6" s="1" t="s">
        <v>60</v>
      </c>
      <c r="H6" s="1" t="s">
        <v>61</v>
      </c>
      <c r="I6" s="2">
        <v>80</v>
      </c>
      <c r="J6" s="2">
        <v>40.28</v>
      </c>
      <c r="K6" s="2">
        <f t="shared" si="0"/>
        <v>0</v>
      </c>
      <c r="L6" s="2">
        <f t="shared" si="1"/>
        <v>0.75999999046325684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0.75999999046325684</v>
      </c>
      <c r="AS6" s="5">
        <f t="shared" si="5"/>
        <v>0</v>
      </c>
      <c r="AT6" s="11">
        <f t="shared" si="6"/>
        <v>0</v>
      </c>
      <c r="AU6" s="5">
        <f t="shared" si="7"/>
        <v>0</v>
      </c>
    </row>
    <row r="7" spans="1:57" x14ac:dyDescent="0.25">
      <c r="A7" s="1" t="s">
        <v>79</v>
      </c>
      <c r="B7" s="1" t="s">
        <v>80</v>
      </c>
      <c r="C7" s="1" t="s">
        <v>81</v>
      </c>
      <c r="D7" s="1" t="s">
        <v>131</v>
      </c>
      <c r="E7" s="1" t="s">
        <v>82</v>
      </c>
      <c r="F7" s="1" t="s">
        <v>78</v>
      </c>
      <c r="G7" s="1" t="s">
        <v>60</v>
      </c>
      <c r="H7" s="1" t="s">
        <v>61</v>
      </c>
      <c r="I7" s="2">
        <v>160</v>
      </c>
      <c r="J7" s="2">
        <v>36.49</v>
      </c>
      <c r="K7" s="2">
        <f t="shared" si="0"/>
        <v>0.54999999701976776</v>
      </c>
      <c r="L7" s="2">
        <f t="shared" si="1"/>
        <v>35.939999580383301</v>
      </c>
      <c r="Z7" s="9">
        <v>0.54999999701976776</v>
      </c>
      <c r="AA7" s="5">
        <v>90.445499530434617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35.939999580383301</v>
      </c>
      <c r="AS7" s="5">
        <f t="shared" si="5"/>
        <v>90.445499530434617</v>
      </c>
      <c r="AT7" s="11">
        <f t="shared" si="6"/>
        <v>1.5933014727416286E-2</v>
      </c>
      <c r="AU7" s="5">
        <f t="shared" si="7"/>
        <v>15.933014727416287</v>
      </c>
    </row>
    <row r="8" spans="1:57" x14ac:dyDescent="0.25">
      <c r="A8" s="1" t="s">
        <v>79</v>
      </c>
      <c r="B8" s="1" t="s">
        <v>80</v>
      </c>
      <c r="C8" s="1" t="s">
        <v>81</v>
      </c>
      <c r="D8" s="1" t="s">
        <v>131</v>
      </c>
      <c r="E8" s="1" t="s">
        <v>58</v>
      </c>
      <c r="F8" s="1" t="s">
        <v>78</v>
      </c>
      <c r="G8" s="1" t="s">
        <v>60</v>
      </c>
      <c r="H8" s="1" t="s">
        <v>61</v>
      </c>
      <c r="I8" s="2">
        <v>160</v>
      </c>
      <c r="J8" s="2">
        <v>39.090000000000003</v>
      </c>
      <c r="K8" s="2">
        <f t="shared" si="0"/>
        <v>0</v>
      </c>
      <c r="L8" s="2">
        <f t="shared" si="1"/>
        <v>34.110000152140863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34.110000152140863</v>
      </c>
      <c r="AS8" s="5">
        <f t="shared" si="5"/>
        <v>0</v>
      </c>
      <c r="AT8" s="11">
        <f t="shared" si="6"/>
        <v>0</v>
      </c>
      <c r="AU8" s="5">
        <f t="shared" si="7"/>
        <v>0</v>
      </c>
    </row>
    <row r="9" spans="1:57" x14ac:dyDescent="0.25">
      <c r="A9" s="1" t="s">
        <v>79</v>
      </c>
      <c r="B9" s="1" t="s">
        <v>80</v>
      </c>
      <c r="C9" s="1" t="s">
        <v>81</v>
      </c>
      <c r="D9" s="1" t="s">
        <v>131</v>
      </c>
      <c r="E9" s="1" t="s">
        <v>83</v>
      </c>
      <c r="F9" s="1" t="s">
        <v>78</v>
      </c>
      <c r="G9" s="1" t="s">
        <v>60</v>
      </c>
      <c r="H9" s="1" t="s">
        <v>61</v>
      </c>
      <c r="I9" s="2">
        <v>160</v>
      </c>
      <c r="J9" s="2">
        <v>41.86</v>
      </c>
      <c r="K9" s="2">
        <f t="shared" si="0"/>
        <v>29.82999974489212</v>
      </c>
      <c r="L9" s="2">
        <f t="shared" si="1"/>
        <v>9.4400001764297485</v>
      </c>
      <c r="AE9" s="2">
        <v>29.82999974489212</v>
      </c>
      <c r="AF9" s="5">
        <v>6952.4704379110781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9.4400001764297485</v>
      </c>
      <c r="AS9" s="5">
        <f t="shared" si="5"/>
        <v>6952.4704379110781</v>
      </c>
      <c r="AT9" s="11">
        <f t="shared" si="6"/>
        <v>1.2247576104313354</v>
      </c>
      <c r="AU9" s="5">
        <f t="shared" si="7"/>
        <v>1224.7576104313353</v>
      </c>
    </row>
    <row r="10" spans="1:57" x14ac:dyDescent="0.25">
      <c r="A10" s="1" t="s">
        <v>79</v>
      </c>
      <c r="B10" s="1" t="s">
        <v>80</v>
      </c>
      <c r="C10" s="1" t="s">
        <v>81</v>
      </c>
      <c r="D10" s="1" t="s">
        <v>131</v>
      </c>
      <c r="E10" s="1" t="s">
        <v>84</v>
      </c>
      <c r="F10" s="1" t="s">
        <v>78</v>
      </c>
      <c r="G10" s="1" t="s">
        <v>60</v>
      </c>
      <c r="H10" s="1" t="s">
        <v>61</v>
      </c>
      <c r="I10" s="2">
        <v>160</v>
      </c>
      <c r="J10" s="2">
        <v>37.97</v>
      </c>
      <c r="K10" s="2">
        <f t="shared" si="0"/>
        <v>25.890000224113461</v>
      </c>
      <c r="L10" s="2">
        <f t="shared" si="1"/>
        <v>8.880000114440918</v>
      </c>
      <c r="AE10" s="2">
        <v>25.890000224113461</v>
      </c>
      <c r="AF10" s="5">
        <v>6837.0325360983616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R10" s="2">
        <v>8.880000114440918</v>
      </c>
      <c r="AS10" s="5">
        <f t="shared" si="5"/>
        <v>6837.0325360983616</v>
      </c>
      <c r="AT10" s="11">
        <f t="shared" si="6"/>
        <v>1.2044218966674334</v>
      </c>
      <c r="AU10" s="5">
        <f t="shared" si="7"/>
        <v>1204.4218966674334</v>
      </c>
    </row>
    <row r="11" spans="1:57" x14ac:dyDescent="0.25">
      <c r="A11" s="1" t="s">
        <v>85</v>
      </c>
      <c r="B11" s="1" t="s">
        <v>86</v>
      </c>
      <c r="C11" s="1" t="s">
        <v>87</v>
      </c>
      <c r="D11" s="1" t="s">
        <v>132</v>
      </c>
      <c r="E11" s="1" t="s">
        <v>83</v>
      </c>
      <c r="F11" s="1" t="s">
        <v>78</v>
      </c>
      <c r="G11" s="1" t="s">
        <v>60</v>
      </c>
      <c r="H11" s="1" t="s">
        <v>61</v>
      </c>
      <c r="I11" s="2">
        <v>157.5</v>
      </c>
      <c r="J11" s="2">
        <v>7.0000000000000007E-2</v>
      </c>
      <c r="K11" s="2">
        <f t="shared" si="0"/>
        <v>5.9999998658895493E-2</v>
      </c>
      <c r="L11" s="2">
        <f t="shared" si="1"/>
        <v>0</v>
      </c>
      <c r="P11" s="6">
        <v>5.9999998658895493E-2</v>
      </c>
      <c r="Q11" s="5">
        <v>219.76499508786949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219.76499508786949</v>
      </c>
      <c r="AT11" s="11">
        <f t="shared" si="6"/>
        <v>3.8714130846580624E-2</v>
      </c>
      <c r="AU11" s="5">
        <f t="shared" si="7"/>
        <v>38.714130846580623</v>
      </c>
    </row>
    <row r="12" spans="1:57" x14ac:dyDescent="0.25">
      <c r="A12" s="1" t="s">
        <v>85</v>
      </c>
      <c r="B12" s="1" t="s">
        <v>86</v>
      </c>
      <c r="C12" s="1" t="s">
        <v>87</v>
      </c>
      <c r="D12" s="1" t="s">
        <v>132</v>
      </c>
      <c r="E12" s="1" t="s">
        <v>84</v>
      </c>
      <c r="F12" s="1" t="s">
        <v>78</v>
      </c>
      <c r="G12" s="1" t="s">
        <v>60</v>
      </c>
      <c r="H12" s="1" t="s">
        <v>61</v>
      </c>
      <c r="I12" s="2">
        <v>157.5</v>
      </c>
      <c r="J12" s="2">
        <v>0.06</v>
      </c>
      <c r="K12" s="2">
        <f t="shared" si="0"/>
        <v>2.999999932944775E-2</v>
      </c>
      <c r="L12" s="2">
        <f t="shared" si="1"/>
        <v>0</v>
      </c>
      <c r="P12" s="6">
        <v>2.999999932944775E-2</v>
      </c>
      <c r="Q12" s="5">
        <v>109.8824975439347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109.8824975439347</v>
      </c>
      <c r="AT12" s="11">
        <f t="shared" si="6"/>
        <v>1.9357065423290305E-2</v>
      </c>
      <c r="AU12" s="5">
        <f t="shared" si="7"/>
        <v>19.357065423290305</v>
      </c>
    </row>
    <row r="13" spans="1:57" x14ac:dyDescent="0.25">
      <c r="A13" s="1" t="s">
        <v>85</v>
      </c>
      <c r="B13" s="1" t="s">
        <v>86</v>
      </c>
      <c r="C13" s="1" t="s">
        <v>87</v>
      </c>
      <c r="D13" s="1" t="s">
        <v>132</v>
      </c>
      <c r="E13" s="1" t="s">
        <v>68</v>
      </c>
      <c r="F13" s="1" t="s">
        <v>78</v>
      </c>
      <c r="G13" s="1" t="s">
        <v>60</v>
      </c>
      <c r="H13" s="1" t="s">
        <v>61</v>
      </c>
      <c r="I13" s="2">
        <v>157.5</v>
      </c>
      <c r="J13" s="2">
        <v>35.14</v>
      </c>
      <c r="K13" s="2">
        <f t="shared" si="0"/>
        <v>1.6499999761581421</v>
      </c>
      <c r="L13" s="2">
        <f t="shared" si="1"/>
        <v>0</v>
      </c>
      <c r="P13" s="6">
        <v>1.6499999761581421</v>
      </c>
      <c r="Q13" s="5">
        <v>6043.5374126732349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6043.5374126732349</v>
      </c>
      <c r="AT13" s="11">
        <f t="shared" si="6"/>
        <v>1.0646386066938807</v>
      </c>
      <c r="AU13" s="5">
        <f t="shared" si="7"/>
        <v>1064.6386066938805</v>
      </c>
    </row>
    <row r="14" spans="1:57" x14ac:dyDescent="0.25">
      <c r="A14" s="1" t="s">
        <v>85</v>
      </c>
      <c r="B14" s="1" t="s">
        <v>86</v>
      </c>
      <c r="C14" s="1" t="s">
        <v>87</v>
      </c>
      <c r="D14" s="1" t="s">
        <v>132</v>
      </c>
      <c r="E14" s="1" t="s">
        <v>88</v>
      </c>
      <c r="F14" s="1" t="s">
        <v>78</v>
      </c>
      <c r="G14" s="1" t="s">
        <v>60</v>
      </c>
      <c r="H14" s="1" t="s">
        <v>61</v>
      </c>
      <c r="I14" s="2">
        <v>157.5</v>
      </c>
      <c r="J14" s="2">
        <v>42.36</v>
      </c>
      <c r="K14" s="2">
        <f t="shared" si="0"/>
        <v>9.0299997329711914</v>
      </c>
      <c r="L14" s="2">
        <f t="shared" si="1"/>
        <v>0</v>
      </c>
      <c r="P14" s="6">
        <v>9.0299997329711914</v>
      </c>
      <c r="Q14" s="5">
        <v>33074.631521940231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33074.631521940231</v>
      </c>
      <c r="AT14" s="11">
        <f t="shared" si="6"/>
        <v>5.826476650345815</v>
      </c>
      <c r="AU14" s="5">
        <f t="shared" si="7"/>
        <v>5826.476650345815</v>
      </c>
    </row>
    <row r="15" spans="1:57" x14ac:dyDescent="0.25">
      <c r="A15" s="1" t="s">
        <v>89</v>
      </c>
      <c r="B15" s="1" t="s">
        <v>90</v>
      </c>
      <c r="C15" s="1" t="s">
        <v>91</v>
      </c>
      <c r="D15" s="1" t="s">
        <v>126</v>
      </c>
      <c r="E15" s="1" t="s">
        <v>92</v>
      </c>
      <c r="F15" s="1" t="s">
        <v>59</v>
      </c>
      <c r="G15" s="1" t="s">
        <v>60</v>
      </c>
      <c r="H15" s="1" t="s">
        <v>61</v>
      </c>
      <c r="I15" s="2">
        <v>80</v>
      </c>
      <c r="J15" s="2">
        <v>0.06</v>
      </c>
      <c r="K15" s="2">
        <f t="shared" si="0"/>
        <v>1.9999999552965164E-2</v>
      </c>
      <c r="L15" s="2">
        <f t="shared" si="1"/>
        <v>0</v>
      </c>
      <c r="P15" s="6">
        <v>9.9999997764825821E-3</v>
      </c>
      <c r="Q15" s="5">
        <v>36.627499181311578</v>
      </c>
      <c r="R15" s="7">
        <v>9.9999997764825821E-3</v>
      </c>
      <c r="S15" s="5">
        <v>22.07624950655736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58.703748687868938</v>
      </c>
      <c r="AT15" s="11">
        <f t="shared" si="6"/>
        <v>1.0341340334834742E-2</v>
      </c>
      <c r="AU15" s="5">
        <f t="shared" si="7"/>
        <v>10.341340334834742</v>
      </c>
    </row>
    <row r="16" spans="1:57" x14ac:dyDescent="0.25">
      <c r="A16" s="1" t="s">
        <v>89</v>
      </c>
      <c r="B16" s="1" t="s">
        <v>90</v>
      </c>
      <c r="C16" s="1" t="s">
        <v>91</v>
      </c>
      <c r="D16" s="1" t="s">
        <v>126</v>
      </c>
      <c r="E16" s="1" t="s">
        <v>77</v>
      </c>
      <c r="F16" s="1" t="s">
        <v>59</v>
      </c>
      <c r="G16" s="1" t="s">
        <v>60</v>
      </c>
      <c r="H16" s="1" t="s">
        <v>61</v>
      </c>
      <c r="I16" s="2">
        <v>80</v>
      </c>
      <c r="J16" s="2">
        <v>0.06</v>
      </c>
      <c r="K16" s="2">
        <f t="shared" si="0"/>
        <v>4.999999888241291E-2</v>
      </c>
      <c r="L16" s="2">
        <f t="shared" si="1"/>
        <v>0</v>
      </c>
      <c r="P16" s="6">
        <v>9.9999997764825821E-3</v>
      </c>
      <c r="Q16" s="5">
        <v>41.859999064356089</v>
      </c>
      <c r="R16" s="7">
        <v>2.999999932944775E-2</v>
      </c>
      <c r="S16" s="5">
        <v>69.382498449180275</v>
      </c>
      <c r="T16" s="8">
        <v>9.9999997764825821E-3</v>
      </c>
      <c r="U16" s="5">
        <v>7.5699998307973146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5"/>
        <v>118.81249734433368</v>
      </c>
      <c r="AT16" s="11">
        <f t="shared" si="6"/>
        <v>2.0930187569491773E-2</v>
      </c>
      <c r="AU16" s="5">
        <f t="shared" si="7"/>
        <v>20.930187569491775</v>
      </c>
    </row>
    <row r="17" spans="1:47" x14ac:dyDescent="0.25">
      <c r="A17" s="1" t="s">
        <v>89</v>
      </c>
      <c r="B17" s="1" t="s">
        <v>90</v>
      </c>
      <c r="C17" s="1" t="s">
        <v>91</v>
      </c>
      <c r="D17" s="1" t="s">
        <v>126</v>
      </c>
      <c r="E17" s="1" t="s">
        <v>93</v>
      </c>
      <c r="F17" s="1" t="s">
        <v>59</v>
      </c>
      <c r="G17" s="1" t="s">
        <v>60</v>
      </c>
      <c r="H17" s="1" t="s">
        <v>61</v>
      </c>
      <c r="I17" s="2">
        <v>80</v>
      </c>
      <c r="J17" s="2">
        <v>39.590000000000003</v>
      </c>
      <c r="K17" s="2">
        <f t="shared" si="0"/>
        <v>22.199999341741201</v>
      </c>
      <c r="L17" s="2">
        <f t="shared" si="1"/>
        <v>0</v>
      </c>
      <c r="P17" s="6">
        <v>0.5</v>
      </c>
      <c r="Q17" s="5">
        <v>2045.9074981287119</v>
      </c>
      <c r="R17" s="7">
        <v>8.2199997901916504</v>
      </c>
      <c r="S17" s="5">
        <v>19360.870756745338</v>
      </c>
      <c r="T17" s="8">
        <v>13.47999955154955</v>
      </c>
      <c r="U17" s="5">
        <v>9870.3334132302552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5"/>
        <v>31277.111668104306</v>
      </c>
      <c r="AT17" s="11">
        <f t="shared" si="6"/>
        <v>5.5098228593591907</v>
      </c>
      <c r="AU17" s="5">
        <f t="shared" si="7"/>
        <v>5509.8228593591903</v>
      </c>
    </row>
    <row r="18" spans="1:47" x14ac:dyDescent="0.25">
      <c r="A18" s="1" t="s">
        <v>89</v>
      </c>
      <c r="B18" s="1" t="s">
        <v>90</v>
      </c>
      <c r="C18" s="1" t="s">
        <v>91</v>
      </c>
      <c r="D18" s="1" t="s">
        <v>126</v>
      </c>
      <c r="E18" s="1" t="s">
        <v>94</v>
      </c>
      <c r="F18" s="1" t="s">
        <v>59</v>
      </c>
      <c r="G18" s="1" t="s">
        <v>60</v>
      </c>
      <c r="H18" s="1" t="s">
        <v>61</v>
      </c>
      <c r="I18" s="2">
        <v>80</v>
      </c>
      <c r="J18" s="2">
        <v>40.450000000000003</v>
      </c>
      <c r="K18" s="2">
        <f t="shared" si="0"/>
        <v>4.4600002318620682</v>
      </c>
      <c r="L18" s="2">
        <f t="shared" si="1"/>
        <v>0</v>
      </c>
      <c r="P18" s="6">
        <v>0.20000000298023221</v>
      </c>
      <c r="Q18" s="5">
        <v>732.55001091584563</v>
      </c>
      <c r="R18" s="7">
        <v>4.2600002288818359</v>
      </c>
      <c r="S18" s="5">
        <v>9404.4830052852631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5"/>
        <v>10137.033016201109</v>
      </c>
      <c r="AT18" s="11">
        <f t="shared" si="6"/>
        <v>1.7857549262038035</v>
      </c>
      <c r="AU18" s="5">
        <f t="shared" si="7"/>
        <v>1785.7549262038035</v>
      </c>
    </row>
    <row r="19" spans="1:47" x14ac:dyDescent="0.25">
      <c r="A19" s="1" t="s">
        <v>95</v>
      </c>
      <c r="B19" s="1" t="s">
        <v>96</v>
      </c>
      <c r="C19" s="1" t="s">
        <v>97</v>
      </c>
      <c r="D19" s="1" t="s">
        <v>127</v>
      </c>
      <c r="E19" s="1" t="s">
        <v>92</v>
      </c>
      <c r="F19" s="1" t="s">
        <v>59</v>
      </c>
      <c r="G19" s="1" t="s">
        <v>60</v>
      </c>
      <c r="H19" s="1" t="s">
        <v>61</v>
      </c>
      <c r="I19" s="2">
        <v>86.15</v>
      </c>
      <c r="J19" s="2">
        <v>39.64</v>
      </c>
      <c r="K19" s="2">
        <f t="shared" si="0"/>
        <v>34.649999968707561</v>
      </c>
      <c r="L19" s="2">
        <f t="shared" si="1"/>
        <v>0.69999998807907104</v>
      </c>
      <c r="N19" s="4">
        <v>5.619999885559082</v>
      </c>
      <c r="O19" s="5">
        <v>28678.859416007999</v>
      </c>
      <c r="P19" s="6">
        <v>23.580000273883339</v>
      </c>
      <c r="Q19" s="5">
        <v>86707.758486792445</v>
      </c>
      <c r="R19" s="7">
        <v>5.4499998092651367</v>
      </c>
      <c r="S19" s="5">
        <v>12031.555828928949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0.69999998807907104</v>
      </c>
      <c r="AS19" s="5">
        <f t="shared" si="5"/>
        <v>127418.17373172939</v>
      </c>
      <c r="AT19" s="11">
        <f t="shared" si="6"/>
        <v>22.446176417268727</v>
      </c>
      <c r="AU19" s="5">
        <f t="shared" si="7"/>
        <v>22446.176417268725</v>
      </c>
    </row>
    <row r="20" spans="1:47" x14ac:dyDescent="0.25">
      <c r="A20" s="1" t="s">
        <v>95</v>
      </c>
      <c r="B20" s="1" t="s">
        <v>96</v>
      </c>
      <c r="C20" s="1" t="s">
        <v>97</v>
      </c>
      <c r="D20" s="1" t="s">
        <v>127</v>
      </c>
      <c r="E20" s="1" t="s">
        <v>77</v>
      </c>
      <c r="F20" s="1" t="s">
        <v>59</v>
      </c>
      <c r="G20" s="1" t="s">
        <v>60</v>
      </c>
      <c r="H20" s="1" t="s">
        <v>61</v>
      </c>
      <c r="I20" s="2">
        <v>86.15</v>
      </c>
      <c r="J20" s="2">
        <v>39.5</v>
      </c>
      <c r="K20" s="2">
        <f t="shared" si="0"/>
        <v>31.469999767839909</v>
      </c>
      <c r="L20" s="2">
        <f t="shared" si="1"/>
        <v>0</v>
      </c>
      <c r="P20" s="6">
        <v>22.62999963760376</v>
      </c>
      <c r="Q20" s="5">
        <v>93823.955973029137</v>
      </c>
      <c r="R20" s="7">
        <v>8.1900001168251038</v>
      </c>
      <c r="S20" s="5">
        <v>20527.759042493999</v>
      </c>
      <c r="T20" s="8">
        <v>0.65000001341104507</v>
      </c>
      <c r="U20" s="5">
        <v>492.05001015216112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114843.7650256753</v>
      </c>
      <c r="AT20" s="11">
        <f t="shared" si="6"/>
        <v>20.23104973719887</v>
      </c>
      <c r="AU20" s="5">
        <f t="shared" si="7"/>
        <v>20231.049737198871</v>
      </c>
    </row>
    <row r="21" spans="1:47" x14ac:dyDescent="0.25">
      <c r="A21" s="1" t="s">
        <v>95</v>
      </c>
      <c r="B21" s="1" t="s">
        <v>96</v>
      </c>
      <c r="C21" s="1" t="s">
        <v>97</v>
      </c>
      <c r="D21" s="1" t="s">
        <v>127</v>
      </c>
      <c r="E21" s="1" t="s">
        <v>88</v>
      </c>
      <c r="F21" s="1" t="s">
        <v>59</v>
      </c>
      <c r="G21" s="1" t="s">
        <v>60</v>
      </c>
      <c r="H21" s="1" t="s">
        <v>61</v>
      </c>
      <c r="I21" s="2">
        <v>86.15</v>
      </c>
      <c r="J21" s="2">
        <v>6.17</v>
      </c>
      <c r="K21" s="2">
        <f t="shared" si="0"/>
        <v>2.999999932944775E-2</v>
      </c>
      <c r="L21" s="2">
        <f t="shared" si="1"/>
        <v>0</v>
      </c>
      <c r="T21" s="8">
        <v>2.999999932944775E-2</v>
      </c>
      <c r="U21" s="5">
        <v>22.70999949239194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5"/>
        <v>22.70999949239194</v>
      </c>
      <c r="AT21" s="11">
        <f t="shared" si="6"/>
        <v>4.0006275408998055E-3</v>
      </c>
      <c r="AU21" s="5">
        <f t="shared" si="7"/>
        <v>4.0006275408998055</v>
      </c>
    </row>
    <row r="22" spans="1:47" x14ac:dyDescent="0.25">
      <c r="A22" s="1" t="s">
        <v>95</v>
      </c>
      <c r="B22" s="1" t="s">
        <v>96</v>
      </c>
      <c r="C22" s="1" t="s">
        <v>97</v>
      </c>
      <c r="D22" s="1" t="s">
        <v>127</v>
      </c>
      <c r="E22" s="1" t="s">
        <v>62</v>
      </c>
      <c r="F22" s="1" t="s">
        <v>59</v>
      </c>
      <c r="G22" s="1" t="s">
        <v>60</v>
      </c>
      <c r="H22" s="1" t="s">
        <v>61</v>
      </c>
      <c r="I22" s="2">
        <v>86.15</v>
      </c>
      <c r="J22" s="2">
        <v>0.06</v>
      </c>
      <c r="K22" s="2">
        <f t="shared" si="0"/>
        <v>3.9999999105930328E-2</v>
      </c>
      <c r="L22" s="2">
        <f t="shared" si="1"/>
        <v>0</v>
      </c>
      <c r="P22" s="6">
        <v>2.999999932944775E-2</v>
      </c>
      <c r="Q22" s="5">
        <v>125.57999719306829</v>
      </c>
      <c r="R22" s="7">
        <v>9.9999997764825821E-3</v>
      </c>
      <c r="S22" s="5">
        <v>25.229999436065551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5"/>
        <v>150.80999662913385</v>
      </c>
      <c r="AT22" s="11">
        <f t="shared" si="6"/>
        <v>2.6566914990889472E-2</v>
      </c>
      <c r="AU22" s="5">
        <f t="shared" si="7"/>
        <v>26.566914990889472</v>
      </c>
    </row>
    <row r="23" spans="1:47" x14ac:dyDescent="0.25">
      <c r="A23" s="1" t="s">
        <v>95</v>
      </c>
      <c r="B23" s="1" t="s">
        <v>96</v>
      </c>
      <c r="C23" s="1" t="s">
        <v>97</v>
      </c>
      <c r="D23" s="1" t="s">
        <v>127</v>
      </c>
      <c r="E23" s="1" t="s">
        <v>98</v>
      </c>
      <c r="F23" s="1" t="s">
        <v>59</v>
      </c>
      <c r="G23" s="1" t="s">
        <v>60</v>
      </c>
      <c r="H23" s="1" t="s">
        <v>61</v>
      </c>
      <c r="I23" s="2">
        <v>86.15</v>
      </c>
      <c r="J23" s="2">
        <v>0.06</v>
      </c>
      <c r="K23" s="2">
        <f t="shared" si="0"/>
        <v>6.0000000521540642E-2</v>
      </c>
      <c r="L23" s="2">
        <f t="shared" si="1"/>
        <v>0</v>
      </c>
      <c r="P23" s="6">
        <v>6.0000000521540642E-2</v>
      </c>
      <c r="Q23" s="5">
        <v>224.9975017933175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224.9975017933175</v>
      </c>
      <c r="AT23" s="11">
        <f t="shared" si="6"/>
        <v>3.9635897068582129E-2</v>
      </c>
      <c r="AU23" s="5">
        <f t="shared" si="7"/>
        <v>39.635897068582132</v>
      </c>
    </row>
    <row r="24" spans="1:47" x14ac:dyDescent="0.25">
      <c r="A24" s="1" t="s">
        <v>99</v>
      </c>
      <c r="B24" s="1" t="s">
        <v>100</v>
      </c>
      <c r="C24" s="1" t="s">
        <v>101</v>
      </c>
      <c r="D24" s="1" t="s">
        <v>133</v>
      </c>
      <c r="E24" s="1" t="s">
        <v>62</v>
      </c>
      <c r="F24" s="1" t="s">
        <v>59</v>
      </c>
      <c r="G24" s="1" t="s">
        <v>60</v>
      </c>
      <c r="H24" s="1" t="s">
        <v>61</v>
      </c>
      <c r="I24" s="2">
        <v>74.61</v>
      </c>
      <c r="J24" s="2">
        <v>33.53</v>
      </c>
      <c r="K24" s="2">
        <f t="shared" si="0"/>
        <v>26.389999933540825</v>
      </c>
      <c r="L24" s="2">
        <f t="shared" si="1"/>
        <v>0.14000000059604639</v>
      </c>
      <c r="P24" s="6">
        <v>5.7699999809265137</v>
      </c>
      <c r="Q24" s="5">
        <v>24153.21992015839</v>
      </c>
      <c r="R24" s="7">
        <v>14.760000228881839</v>
      </c>
      <c r="S24" s="5">
        <v>27980.070384979252</v>
      </c>
      <c r="T24" s="8">
        <v>5.7899997234344482</v>
      </c>
      <c r="U24" s="5">
        <v>2588.9398772716522</v>
      </c>
      <c r="Z24" s="9">
        <v>7.0000000298023224E-2</v>
      </c>
      <c r="AA24" s="5">
        <v>9.5445000406354659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R24" s="2">
        <v>0.14000000059604639</v>
      </c>
      <c r="AS24" s="5">
        <f t="shared" si="5"/>
        <v>54731.774682449926</v>
      </c>
      <c r="AT24" s="11">
        <f t="shared" si="6"/>
        <v>9.6416314421445044</v>
      </c>
      <c r="AU24" s="5">
        <f t="shared" si="7"/>
        <v>9641.631442144504</v>
      </c>
    </row>
    <row r="25" spans="1:47" x14ac:dyDescent="0.25">
      <c r="A25" s="1" t="s">
        <v>99</v>
      </c>
      <c r="B25" s="1" t="s">
        <v>100</v>
      </c>
      <c r="C25" s="1" t="s">
        <v>101</v>
      </c>
      <c r="D25" s="1" t="s">
        <v>133</v>
      </c>
      <c r="E25" s="1" t="s">
        <v>98</v>
      </c>
      <c r="F25" s="1" t="s">
        <v>59</v>
      </c>
      <c r="G25" s="1" t="s">
        <v>60</v>
      </c>
      <c r="H25" s="1" t="s">
        <v>61</v>
      </c>
      <c r="I25" s="2">
        <v>74.61</v>
      </c>
      <c r="J25" s="2">
        <v>37.130000000000003</v>
      </c>
      <c r="K25" s="2">
        <f t="shared" si="0"/>
        <v>37.119999974966049</v>
      </c>
      <c r="L25" s="2">
        <f t="shared" si="1"/>
        <v>0</v>
      </c>
      <c r="P25" s="6">
        <v>8.1800000667572021</v>
      </c>
      <c r="Q25" s="5">
        <v>31211.862799406052</v>
      </c>
      <c r="R25" s="7">
        <v>28.589999914169312</v>
      </c>
      <c r="S25" s="5">
        <v>45928.061135709293</v>
      </c>
      <c r="T25" s="8">
        <v>0.34999999403953552</v>
      </c>
      <c r="U25" s="5">
        <v>132.4749977439642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77272.398932859302</v>
      </c>
      <c r="AT25" s="11">
        <f t="shared" si="6"/>
        <v>13.612421586612442</v>
      </c>
      <c r="AU25" s="5">
        <f t="shared" si="7"/>
        <v>13612.421586612441</v>
      </c>
    </row>
    <row r="26" spans="1:47" x14ac:dyDescent="0.25">
      <c r="A26" s="1" t="s">
        <v>102</v>
      </c>
      <c r="B26" s="1" t="s">
        <v>103</v>
      </c>
      <c r="C26" s="1" t="s">
        <v>104</v>
      </c>
      <c r="D26" s="1" t="s">
        <v>129</v>
      </c>
      <c r="E26" s="1" t="s">
        <v>62</v>
      </c>
      <c r="F26" s="1" t="s">
        <v>59</v>
      </c>
      <c r="G26" s="1" t="s">
        <v>60</v>
      </c>
      <c r="H26" s="1" t="s">
        <v>61</v>
      </c>
      <c r="I26" s="2">
        <v>4.87</v>
      </c>
      <c r="J26" s="2">
        <v>4.2</v>
      </c>
      <c r="K26" s="2">
        <f t="shared" si="0"/>
        <v>3.290000051259995</v>
      </c>
      <c r="L26" s="2">
        <f t="shared" si="1"/>
        <v>0.8399999737739563</v>
      </c>
      <c r="Z26" s="9">
        <v>3.290000051259995</v>
      </c>
      <c r="AA26" s="5">
        <v>449.95500704348092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R26" s="2">
        <v>0.8399999737739563</v>
      </c>
      <c r="AS26" s="5">
        <f t="shared" si="5"/>
        <v>449.95500704348092</v>
      </c>
      <c r="AT26" s="11">
        <f t="shared" si="6"/>
        <v>7.9264748286188499E-2</v>
      </c>
      <c r="AU26" s="5">
        <f t="shared" si="7"/>
        <v>79.264748286188492</v>
      </c>
    </row>
    <row r="27" spans="1:47" x14ac:dyDescent="0.25">
      <c r="A27" s="1" t="s">
        <v>105</v>
      </c>
      <c r="B27" s="1" t="s">
        <v>106</v>
      </c>
      <c r="C27" s="1" t="s">
        <v>107</v>
      </c>
      <c r="D27" s="1" t="s">
        <v>129</v>
      </c>
      <c r="E27" s="1" t="s">
        <v>62</v>
      </c>
      <c r="F27" s="1" t="s">
        <v>59</v>
      </c>
      <c r="G27" s="1" t="s">
        <v>60</v>
      </c>
      <c r="H27" s="1" t="s">
        <v>61</v>
      </c>
      <c r="I27" s="2">
        <v>0.52</v>
      </c>
      <c r="J27" s="2">
        <v>0.23</v>
      </c>
      <c r="K27" s="2">
        <f t="shared" si="0"/>
        <v>0.24000000394880769</v>
      </c>
      <c r="L27" s="2">
        <f t="shared" si="1"/>
        <v>0</v>
      </c>
      <c r="T27" s="8">
        <v>9.9999997764825821E-3</v>
      </c>
      <c r="U27" s="5">
        <v>3.7849999153986569</v>
      </c>
      <c r="Z27" s="9">
        <v>0.23000000417232511</v>
      </c>
      <c r="AA27" s="5">
        <v>31.36050056889653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5"/>
        <v>35.145500484295184</v>
      </c>
      <c r="AT27" s="11">
        <f t="shared" si="6"/>
        <v>6.1912840298953952E-3</v>
      </c>
      <c r="AU27" s="5">
        <f t="shared" si="7"/>
        <v>6.1912840298953951</v>
      </c>
    </row>
    <row r="28" spans="1:47" x14ac:dyDescent="0.25">
      <c r="A28" s="1" t="s">
        <v>108</v>
      </c>
      <c r="B28" s="1" t="s">
        <v>109</v>
      </c>
      <c r="C28" s="1" t="s">
        <v>110</v>
      </c>
      <c r="D28" s="1" t="s">
        <v>128</v>
      </c>
      <c r="E28" s="1" t="s">
        <v>88</v>
      </c>
      <c r="F28" s="1" t="s">
        <v>59</v>
      </c>
      <c r="G28" s="1" t="s">
        <v>60</v>
      </c>
      <c r="H28" s="1" t="s">
        <v>61</v>
      </c>
      <c r="I28" s="2">
        <v>68.19</v>
      </c>
      <c r="J28" s="2">
        <v>33.69</v>
      </c>
      <c r="K28" s="2">
        <f t="shared" si="0"/>
        <v>0.119999997317791</v>
      </c>
      <c r="L28" s="2">
        <f t="shared" si="1"/>
        <v>0</v>
      </c>
      <c r="AE28" s="2">
        <v>0.119999997317791</v>
      </c>
      <c r="AF28" s="5">
        <v>29.483999340981249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5"/>
        <v>29.483999340981249</v>
      </c>
      <c r="AT28" s="11">
        <f t="shared" si="6"/>
        <v>5.1939455048828666E-3</v>
      </c>
      <c r="AU28" s="5">
        <f t="shared" si="7"/>
        <v>5.1939455048828664</v>
      </c>
    </row>
    <row r="29" spans="1:47" x14ac:dyDescent="0.25">
      <c r="A29" s="1" t="s">
        <v>108</v>
      </c>
      <c r="B29" s="1" t="s">
        <v>109</v>
      </c>
      <c r="C29" s="1" t="s">
        <v>110</v>
      </c>
      <c r="D29" s="1" t="s">
        <v>128</v>
      </c>
      <c r="E29" s="1" t="s">
        <v>93</v>
      </c>
      <c r="F29" s="1" t="s">
        <v>59</v>
      </c>
      <c r="G29" s="1" t="s">
        <v>60</v>
      </c>
      <c r="H29" s="1" t="s">
        <v>61</v>
      </c>
      <c r="I29" s="2">
        <v>68.19</v>
      </c>
      <c r="J29" s="2">
        <v>7.0000000000000007E-2</v>
      </c>
      <c r="K29" s="2">
        <f t="shared" si="0"/>
        <v>3.9999999105930328E-2</v>
      </c>
      <c r="L29" s="2">
        <f t="shared" si="1"/>
        <v>0</v>
      </c>
      <c r="AE29" s="2">
        <v>3.9999999105930328E-2</v>
      </c>
      <c r="AF29" s="5">
        <v>9.8279997803270831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5"/>
        <v>9.8279997803270831</v>
      </c>
      <c r="AT29" s="11">
        <f t="shared" si="6"/>
        <v>1.7313151682942886E-3</v>
      </c>
      <c r="AU29" s="5">
        <f t="shared" si="7"/>
        <v>1.7313151682942887</v>
      </c>
    </row>
    <row r="30" spans="1:47" x14ac:dyDescent="0.25">
      <c r="A30" s="1" t="s">
        <v>111</v>
      </c>
      <c r="B30" s="1" t="s">
        <v>112</v>
      </c>
      <c r="C30" s="1" t="s">
        <v>113</v>
      </c>
      <c r="D30" s="1" t="s">
        <v>129</v>
      </c>
      <c r="E30" s="1" t="s">
        <v>114</v>
      </c>
      <c r="F30" s="1" t="s">
        <v>64</v>
      </c>
      <c r="G30" s="1" t="s">
        <v>60</v>
      </c>
      <c r="H30" s="1" t="s">
        <v>61</v>
      </c>
      <c r="I30" s="2">
        <v>79.45</v>
      </c>
      <c r="J30" s="2">
        <v>36.89</v>
      </c>
      <c r="K30" s="2">
        <f t="shared" si="0"/>
        <v>17.999999999999993</v>
      </c>
      <c r="L30" s="2">
        <f t="shared" si="1"/>
        <v>0</v>
      </c>
      <c r="R30" s="7">
        <v>10.329999923706049</v>
      </c>
      <c r="S30" s="5">
        <v>13031.29490375519</v>
      </c>
      <c r="T30" s="8">
        <v>7.6700000762939453</v>
      </c>
      <c r="U30" s="5">
        <v>2903.0950288772578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5"/>
        <v>15934.389932632448</v>
      </c>
      <c r="AT30" s="11">
        <f t="shared" si="6"/>
        <v>2.8070260077848963</v>
      </c>
      <c r="AU30" s="5">
        <f t="shared" si="7"/>
        <v>2807.0260077848961</v>
      </c>
    </row>
    <row r="31" spans="1:47" x14ac:dyDescent="0.25">
      <c r="A31" s="1" t="s">
        <v>115</v>
      </c>
      <c r="B31" s="1" t="s">
        <v>116</v>
      </c>
      <c r="C31" s="1" t="s">
        <v>117</v>
      </c>
      <c r="D31" s="1" t="s">
        <v>134</v>
      </c>
      <c r="E31" s="1" t="s">
        <v>114</v>
      </c>
      <c r="F31" s="1" t="s">
        <v>64</v>
      </c>
      <c r="G31" s="1" t="s">
        <v>60</v>
      </c>
      <c r="H31" s="1" t="s">
        <v>61</v>
      </c>
      <c r="I31" s="2">
        <v>74.680000000000007</v>
      </c>
      <c r="J31" s="2">
        <v>0.05</v>
      </c>
      <c r="K31" s="2">
        <f t="shared" si="0"/>
        <v>1.9999999552965164E-2</v>
      </c>
      <c r="L31" s="2">
        <f t="shared" si="1"/>
        <v>0</v>
      </c>
      <c r="R31" s="7">
        <v>9.9999997764825821E-3</v>
      </c>
      <c r="S31" s="5">
        <v>12.614999718032781</v>
      </c>
      <c r="T31" s="8">
        <v>9.9999997764825821E-3</v>
      </c>
      <c r="U31" s="5">
        <v>3.7849999153986569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5"/>
        <v>16.399999633431438</v>
      </c>
      <c r="AT31" s="11">
        <f t="shared" si="6"/>
        <v>2.8890485103811904E-3</v>
      </c>
      <c r="AU31" s="5">
        <f t="shared" si="7"/>
        <v>2.8890485103811905</v>
      </c>
    </row>
    <row r="32" spans="1:47" x14ac:dyDescent="0.25">
      <c r="A32" s="1" t="s">
        <v>115</v>
      </c>
      <c r="B32" s="1" t="s">
        <v>116</v>
      </c>
      <c r="C32" s="1" t="s">
        <v>117</v>
      </c>
      <c r="D32" s="1" t="s">
        <v>134</v>
      </c>
      <c r="E32" s="1" t="s">
        <v>63</v>
      </c>
      <c r="F32" s="1" t="s">
        <v>64</v>
      </c>
      <c r="G32" s="1" t="s">
        <v>60</v>
      </c>
      <c r="H32" s="1" t="s">
        <v>61</v>
      </c>
      <c r="I32" s="2">
        <v>74.680000000000007</v>
      </c>
      <c r="J32" s="2">
        <v>39.24</v>
      </c>
      <c r="K32" s="2">
        <f t="shared" si="0"/>
        <v>16.699999809265133</v>
      </c>
      <c r="L32" s="2">
        <f t="shared" si="1"/>
        <v>0</v>
      </c>
      <c r="R32" s="7">
        <v>4.4600000381469727</v>
      </c>
      <c r="S32" s="5">
        <v>5626.290048122406</v>
      </c>
      <c r="T32" s="8">
        <v>12.239999771118161</v>
      </c>
      <c r="U32" s="5">
        <v>4632.8399133682251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5"/>
        <v>10259.129961490631</v>
      </c>
      <c r="AT32" s="11">
        <f t="shared" si="6"/>
        <v>1.807263707044976</v>
      </c>
      <c r="AU32" s="5">
        <f t="shared" si="7"/>
        <v>1807.2637070449759</v>
      </c>
    </row>
    <row r="33" spans="1:57" x14ac:dyDescent="0.25">
      <c r="A33" s="1">
        <v>100</v>
      </c>
      <c r="B33" s="1" t="s">
        <v>124</v>
      </c>
      <c r="C33" s="1" t="s">
        <v>135</v>
      </c>
      <c r="D33" s="1" t="s">
        <v>136</v>
      </c>
      <c r="J33" s="2">
        <v>62.56</v>
      </c>
      <c r="K33" s="2">
        <v>0.46</v>
      </c>
      <c r="L33" s="2">
        <f t="shared" si="1"/>
        <v>0</v>
      </c>
      <c r="T33" s="8">
        <v>9.9999997764825821E-3</v>
      </c>
      <c r="U33" s="5">
        <v>3.7849999153986569</v>
      </c>
      <c r="V33" s="2">
        <v>0.44</v>
      </c>
      <c r="W33" s="5">
        <v>133.32</v>
      </c>
      <c r="Z33" s="9">
        <v>9.9999997764825821E-3</v>
      </c>
      <c r="AA33" s="5">
        <v>1.3634999695234</v>
      </c>
      <c r="AS33" s="5">
        <f t="shared" si="5"/>
        <v>138.46849988492204</v>
      </c>
      <c r="AT33" s="11">
        <f t="shared" si="6"/>
        <v>2.4392818431030024E-2</v>
      </c>
      <c r="AU33" s="5">
        <f t="shared" si="7"/>
        <v>24.392818431030022</v>
      </c>
    </row>
    <row r="34" spans="1:57" x14ac:dyDescent="0.25">
      <c r="B34" s="41" t="s">
        <v>122</v>
      </c>
      <c r="AS34" s="5">
        <f t="shared" si="5"/>
        <v>0</v>
      </c>
      <c r="AT34" s="11">
        <f t="shared" si="6"/>
        <v>0</v>
      </c>
      <c r="AU34" s="5">
        <f t="shared" si="7"/>
        <v>0</v>
      </c>
    </row>
    <row r="35" spans="1:57" x14ac:dyDescent="0.25">
      <c r="B35" s="1" t="s">
        <v>118</v>
      </c>
      <c r="C35" s="1" t="s">
        <v>137</v>
      </c>
      <c r="D35" s="1" t="s">
        <v>138</v>
      </c>
      <c r="J35" s="2">
        <v>12.04</v>
      </c>
      <c r="K35" s="2">
        <f>SUM(N35,P35,R35,T35,V35,X35,Z35,AB35,AE35,AG35,AI35,AV35,AX35,AZ35,BB35,BD35)</f>
        <v>10.819999927654861</v>
      </c>
      <c r="L35" s="2">
        <f>SUM(M35,AD35,AK35,AM35,AO35,AQ35,AR35)</f>
        <v>0</v>
      </c>
      <c r="AG35" s="9">
        <v>10.819999927654861</v>
      </c>
      <c r="AH35" s="5">
        <v>18347.49637996843</v>
      </c>
      <c r="AL35" s="5" t="str">
        <f>IF(AK35&gt;0,AK35*$AL$1,"")</f>
        <v/>
      </c>
      <c r="AN35" s="5" t="str">
        <f>IF(AM35&gt;0,AM35*$AN$1,"")</f>
        <v/>
      </c>
      <c r="AP35" s="5" t="str">
        <f>IF(AO35&gt;0,AO35*$AP$1,"")</f>
        <v/>
      </c>
      <c r="AS35" s="5">
        <f t="shared" si="5"/>
        <v>18347.49637996843</v>
      </c>
      <c r="AT35" s="11">
        <f t="shared" si="6"/>
        <v>3.2321224555223509</v>
      </c>
      <c r="AU35" s="5">
        <f t="shared" si="7"/>
        <v>3232.1224555223507</v>
      </c>
    </row>
    <row r="36" spans="1:57" x14ac:dyDescent="0.25">
      <c r="B36" s="1" t="s">
        <v>119</v>
      </c>
      <c r="C36" s="1" t="s">
        <v>137</v>
      </c>
      <c r="D36" s="1" t="s">
        <v>138</v>
      </c>
      <c r="J36" s="2">
        <v>2.97</v>
      </c>
      <c r="K36" s="2">
        <f>SUM(N36,P36,R36,T36,V36,X36,Z36,AB36,AE36,AG36,AI36,AV36,AX36,AZ36,BB36,BD36)</f>
        <v>2.340000012889504</v>
      </c>
      <c r="L36" s="2">
        <f>SUM(M36,AD36,AK36,AM36,AO36,AQ36,AR36)</f>
        <v>0</v>
      </c>
      <c r="AG36" s="9">
        <v>2.340000012889504</v>
      </c>
      <c r="AH36" s="5">
        <v>4008.753022369463</v>
      </c>
      <c r="AL36" s="5" t="str">
        <f>IF(AK36&gt;0,AK36*$AL$1,"")</f>
        <v/>
      </c>
      <c r="AN36" s="5" t="str">
        <f>IF(AM36&gt;0,AM36*$AN$1,"")</f>
        <v/>
      </c>
      <c r="AP36" s="5" t="str">
        <f>IF(AO36&gt;0,AO36*$AP$1,"")</f>
        <v/>
      </c>
      <c r="AS36" s="5">
        <f t="shared" si="5"/>
        <v>4008.753022369463</v>
      </c>
      <c r="AT36" s="11">
        <f t="shared" si="6"/>
        <v>0.70618793942859082</v>
      </c>
      <c r="AU36" s="5">
        <f t="shared" si="7"/>
        <v>706.18793942859077</v>
      </c>
    </row>
    <row r="37" spans="1:57" x14ac:dyDescent="0.25">
      <c r="B37" s="41" t="s">
        <v>123</v>
      </c>
      <c r="AS37" s="5">
        <f t="shared" si="5"/>
        <v>0</v>
      </c>
      <c r="AT37" s="11">
        <f t="shared" si="6"/>
        <v>0</v>
      </c>
      <c r="AU37" s="5">
        <f t="shared" si="7"/>
        <v>0</v>
      </c>
    </row>
    <row r="38" spans="1:57" ht="15.75" thickBot="1" x14ac:dyDescent="0.3">
      <c r="B38" s="1" t="s">
        <v>120</v>
      </c>
      <c r="C38" s="1" t="s">
        <v>139</v>
      </c>
      <c r="D38" s="1" t="s">
        <v>136</v>
      </c>
      <c r="J38" s="2">
        <v>3.91</v>
      </c>
      <c r="K38" s="2">
        <f>SUM(N38,P38,R38,T38,V38,X38,Z38,AB38,AE38,AG38,AI38,AV38,AX38,AZ38,BB38,BD38)</f>
        <v>3.949999975040555</v>
      </c>
      <c r="L38" s="2">
        <f>SUM(M38,AD38,AK38,AM38,AO38,AQ38,AR38)</f>
        <v>0</v>
      </c>
      <c r="AG38" s="9">
        <v>3.949999975040555</v>
      </c>
      <c r="AH38" s="5">
        <v>10541.47976689863</v>
      </c>
      <c r="AL38" s="5" t="str">
        <f>IF(AK38&gt;0,AK38*$AL$1,"")</f>
        <v/>
      </c>
      <c r="AN38" s="5" t="str">
        <f>IF(AM38&gt;0,AM38*$AN$1,"")</f>
        <v/>
      </c>
      <c r="AP38" s="5" t="str">
        <f>IF(AO38&gt;0,AO38*$AP$1,"")</f>
        <v/>
      </c>
      <c r="AS38" s="5">
        <f t="shared" si="5"/>
        <v>10541.47976689863</v>
      </c>
      <c r="AT38" s="11">
        <f t="shared" si="6"/>
        <v>1.8570028718591962</v>
      </c>
      <c r="AU38" s="5">
        <f t="shared" si="7"/>
        <v>1857.0028718591961</v>
      </c>
    </row>
    <row r="39" spans="1:57" ht="15.75" thickTop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>
        <f>SUM(K3:K38)</f>
        <v>310.56999782010911</v>
      </c>
      <c r="L39" s="28">
        <f t="shared" ref="L39:BE39" si="8">SUM(L3:L38)</f>
        <v>90.809999976307154</v>
      </c>
      <c r="M39" s="29">
        <f t="shared" si="8"/>
        <v>0</v>
      </c>
      <c r="N39" s="30">
        <f t="shared" si="8"/>
        <v>5.619999885559082</v>
      </c>
      <c r="O39" s="31">
        <f t="shared" si="8"/>
        <v>28678.859416007999</v>
      </c>
      <c r="P39" s="32">
        <f t="shared" si="8"/>
        <v>73.829999582841992</v>
      </c>
      <c r="Q39" s="31">
        <f t="shared" si="8"/>
        <v>282926.50593326427</v>
      </c>
      <c r="R39" s="33">
        <f t="shared" si="8"/>
        <v>110.32999936118722</v>
      </c>
      <c r="S39" s="31">
        <f t="shared" si="8"/>
        <v>186831.30298579833</v>
      </c>
      <c r="T39" s="34">
        <f t="shared" si="8"/>
        <v>43.209999056532972</v>
      </c>
      <c r="U39" s="31">
        <f t="shared" si="8"/>
        <v>21781.72821255587</v>
      </c>
      <c r="V39" s="28">
        <f t="shared" si="8"/>
        <v>0.44</v>
      </c>
      <c r="W39" s="31">
        <f t="shared" si="8"/>
        <v>133.32</v>
      </c>
      <c r="X39" s="28">
        <f t="shared" si="8"/>
        <v>0</v>
      </c>
      <c r="Y39" s="31">
        <f t="shared" si="8"/>
        <v>0</v>
      </c>
      <c r="Z39" s="35">
        <f t="shared" si="8"/>
        <v>4.1500000525265932</v>
      </c>
      <c r="AA39" s="31">
        <f t="shared" si="8"/>
        <v>582.66900715297095</v>
      </c>
      <c r="AB39" s="36">
        <f t="shared" si="8"/>
        <v>0</v>
      </c>
      <c r="AC39" s="31">
        <f t="shared" si="8"/>
        <v>0</v>
      </c>
      <c r="AD39" s="28">
        <f t="shared" si="8"/>
        <v>0</v>
      </c>
      <c r="AE39" s="28">
        <f t="shared" si="8"/>
        <v>55.879999965429306</v>
      </c>
      <c r="AF39" s="31">
        <f t="shared" si="8"/>
        <v>13828.814973130748</v>
      </c>
      <c r="AG39" s="35">
        <f t="shared" si="8"/>
        <v>17.109999915584922</v>
      </c>
      <c r="AH39" s="31">
        <f t="shared" si="8"/>
        <v>32897.729169236525</v>
      </c>
      <c r="AI39" s="28">
        <f t="shared" si="8"/>
        <v>0</v>
      </c>
      <c r="AJ39" s="31">
        <f t="shared" si="8"/>
        <v>0</v>
      </c>
      <c r="AK39" s="29">
        <f t="shared" si="8"/>
        <v>0</v>
      </c>
      <c r="AL39" s="31">
        <f t="shared" si="8"/>
        <v>0</v>
      </c>
      <c r="AM39" s="29">
        <f t="shared" si="8"/>
        <v>0</v>
      </c>
      <c r="AN39" s="31">
        <f t="shared" si="8"/>
        <v>0</v>
      </c>
      <c r="AO39" s="28">
        <f t="shared" si="8"/>
        <v>0</v>
      </c>
      <c r="AP39" s="31">
        <f t="shared" si="8"/>
        <v>0</v>
      </c>
      <c r="AQ39" s="28">
        <f t="shared" si="8"/>
        <v>0</v>
      </c>
      <c r="AR39" s="28">
        <f t="shared" si="8"/>
        <v>90.809999976307154</v>
      </c>
      <c r="AS39" s="31">
        <f t="shared" si="8"/>
        <v>567660.92969714687</v>
      </c>
      <c r="AT39" s="28">
        <f t="shared" si="8"/>
        <v>99.999999999999986</v>
      </c>
      <c r="AU39" s="31">
        <f t="shared" si="8"/>
        <v>99999.999999999956</v>
      </c>
      <c r="AV39" s="37">
        <f t="shared" si="8"/>
        <v>0</v>
      </c>
      <c r="AW39" s="31">
        <f t="shared" si="8"/>
        <v>0</v>
      </c>
      <c r="AX39" s="38">
        <f t="shared" si="8"/>
        <v>0</v>
      </c>
      <c r="AY39" s="31">
        <f t="shared" si="8"/>
        <v>0</v>
      </c>
      <c r="AZ39" s="39">
        <f t="shared" si="8"/>
        <v>0</v>
      </c>
      <c r="BA39" s="31">
        <f t="shared" si="8"/>
        <v>0</v>
      </c>
      <c r="BB39" s="40">
        <f t="shared" si="8"/>
        <v>0</v>
      </c>
      <c r="BC39" s="31">
        <f t="shared" si="8"/>
        <v>0</v>
      </c>
      <c r="BD39" s="28">
        <f t="shared" si="8"/>
        <v>0</v>
      </c>
      <c r="BE39" s="31">
        <f t="shared" si="8"/>
        <v>0</v>
      </c>
    </row>
    <row r="42" spans="1:57" x14ac:dyDescent="0.25">
      <c r="B42" s="41" t="s">
        <v>121</v>
      </c>
      <c r="C42" s="1">
        <f>SUM(K39,L39)</f>
        <v>401.37999779641626</v>
      </c>
    </row>
  </sheetData>
  <autoFilter ref="A2:BE39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5321F-BE09-409D-9757-F48152122E1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F49CEA6F-C444-4482-9A65-A5362F978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8AA7B-489A-4E2F-A2B3-9607E93B1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Scott Henderson</cp:lastModifiedBy>
  <dcterms:created xsi:type="dcterms:W3CDTF">2025-09-11T16:40:22Z</dcterms:created>
  <dcterms:modified xsi:type="dcterms:W3CDTF">2025-10-14T18:24:55Z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