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42 Cottonwood Group 1\GIS\Data\3_Tabular_Reports\Group_4\CD10\Tabular\"/>
    </mc:Choice>
  </mc:AlternateContent>
  <xr:revisionPtr revIDLastSave="0" documentId="13_ncr:1_{E687B81A-5E0B-4221-8AB2-91B64CEB012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" i="1" l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K15" i="1" l="1"/>
  <c r="BE54" i="1"/>
  <c r="BD54" i="1"/>
  <c r="BC54" i="1"/>
  <c r="BB54" i="1"/>
  <c r="BA54" i="1"/>
  <c r="AZ54" i="1"/>
  <c r="AY54" i="1"/>
  <c r="AX54" i="1"/>
  <c r="AW54" i="1"/>
  <c r="AV54" i="1"/>
  <c r="AR54" i="1"/>
  <c r="AQ54" i="1"/>
  <c r="AO54" i="1"/>
  <c r="AM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AP53" i="1"/>
  <c r="AN53" i="1"/>
  <c r="AL53" i="1"/>
  <c r="L53" i="1"/>
  <c r="K53" i="1"/>
  <c r="AP52" i="1"/>
  <c r="AN52" i="1"/>
  <c r="AL52" i="1"/>
  <c r="L52" i="1"/>
  <c r="K52" i="1"/>
  <c r="AP51" i="1"/>
  <c r="AN51" i="1"/>
  <c r="AL51" i="1"/>
  <c r="L51" i="1"/>
  <c r="K51" i="1"/>
  <c r="AP49" i="1"/>
  <c r="AN49" i="1"/>
  <c r="AL49" i="1"/>
  <c r="L49" i="1"/>
  <c r="K49" i="1"/>
  <c r="AP47" i="1"/>
  <c r="AN47" i="1"/>
  <c r="AL47" i="1"/>
  <c r="L47" i="1"/>
  <c r="K47" i="1"/>
  <c r="AP46" i="1"/>
  <c r="AN46" i="1"/>
  <c r="AL46" i="1"/>
  <c r="L46" i="1"/>
  <c r="K46" i="1"/>
  <c r="AP45" i="1"/>
  <c r="AN45" i="1"/>
  <c r="AL45" i="1"/>
  <c r="L45" i="1"/>
  <c r="K45" i="1"/>
  <c r="AP44" i="1"/>
  <c r="AN44" i="1"/>
  <c r="AL44" i="1"/>
  <c r="L44" i="1"/>
  <c r="K44" i="1"/>
  <c r="AP43" i="1"/>
  <c r="AN43" i="1"/>
  <c r="AL43" i="1"/>
  <c r="L43" i="1"/>
  <c r="K43" i="1"/>
  <c r="AP42" i="1"/>
  <c r="AN42" i="1"/>
  <c r="AL42" i="1"/>
  <c r="L42" i="1"/>
  <c r="K42" i="1"/>
  <c r="AP41" i="1"/>
  <c r="AN41" i="1"/>
  <c r="AL41" i="1"/>
  <c r="L41" i="1"/>
  <c r="K41" i="1"/>
  <c r="AP40" i="1"/>
  <c r="AN40" i="1"/>
  <c r="AL40" i="1"/>
  <c r="L40" i="1"/>
  <c r="K40" i="1"/>
  <c r="AP39" i="1"/>
  <c r="AN39" i="1"/>
  <c r="AL39" i="1"/>
  <c r="L39" i="1"/>
  <c r="K39" i="1"/>
  <c r="AP38" i="1"/>
  <c r="AN38" i="1"/>
  <c r="AL38" i="1"/>
  <c r="L38" i="1"/>
  <c r="K38" i="1"/>
  <c r="AP37" i="1"/>
  <c r="AN37" i="1"/>
  <c r="AL37" i="1"/>
  <c r="L37" i="1"/>
  <c r="K37" i="1"/>
  <c r="AP36" i="1"/>
  <c r="AN36" i="1"/>
  <c r="AL36" i="1"/>
  <c r="L36" i="1"/>
  <c r="K36" i="1"/>
  <c r="AP35" i="1"/>
  <c r="AN35" i="1"/>
  <c r="AL35" i="1"/>
  <c r="L35" i="1"/>
  <c r="K35" i="1"/>
  <c r="AP34" i="1"/>
  <c r="AN34" i="1"/>
  <c r="AL34" i="1"/>
  <c r="L34" i="1"/>
  <c r="K34" i="1"/>
  <c r="AP33" i="1"/>
  <c r="AN33" i="1"/>
  <c r="AL33" i="1"/>
  <c r="L33" i="1"/>
  <c r="K33" i="1"/>
  <c r="AP32" i="1"/>
  <c r="AN32" i="1"/>
  <c r="AL32" i="1"/>
  <c r="L32" i="1"/>
  <c r="K32" i="1"/>
  <c r="AP31" i="1"/>
  <c r="AN31" i="1"/>
  <c r="AL31" i="1"/>
  <c r="L31" i="1"/>
  <c r="K31" i="1"/>
  <c r="AP30" i="1"/>
  <c r="AN30" i="1"/>
  <c r="AL30" i="1"/>
  <c r="L30" i="1"/>
  <c r="K30" i="1"/>
  <c r="AP29" i="1"/>
  <c r="AN29" i="1"/>
  <c r="AL29" i="1"/>
  <c r="L29" i="1"/>
  <c r="K29" i="1"/>
  <c r="AP28" i="1"/>
  <c r="AN28" i="1"/>
  <c r="AL28" i="1"/>
  <c r="L28" i="1"/>
  <c r="K28" i="1"/>
  <c r="AP27" i="1"/>
  <c r="AN27" i="1"/>
  <c r="AL27" i="1"/>
  <c r="L27" i="1"/>
  <c r="K27" i="1"/>
  <c r="AP26" i="1"/>
  <c r="AN26" i="1"/>
  <c r="AL26" i="1"/>
  <c r="L26" i="1"/>
  <c r="K26" i="1"/>
  <c r="AP25" i="1"/>
  <c r="AN25" i="1"/>
  <c r="AL25" i="1"/>
  <c r="L25" i="1"/>
  <c r="K25" i="1"/>
  <c r="AP24" i="1"/>
  <c r="AN24" i="1"/>
  <c r="AL24" i="1"/>
  <c r="L24" i="1"/>
  <c r="K24" i="1"/>
  <c r="AP23" i="1"/>
  <c r="AN23" i="1"/>
  <c r="AL23" i="1"/>
  <c r="L23" i="1"/>
  <c r="K23" i="1"/>
  <c r="AP22" i="1"/>
  <c r="AN22" i="1"/>
  <c r="AL22" i="1"/>
  <c r="L22" i="1"/>
  <c r="K22" i="1"/>
  <c r="AP21" i="1"/>
  <c r="AN21" i="1"/>
  <c r="AL21" i="1"/>
  <c r="L21" i="1"/>
  <c r="K21" i="1"/>
  <c r="AP20" i="1"/>
  <c r="AN20" i="1"/>
  <c r="AL20" i="1"/>
  <c r="L20" i="1"/>
  <c r="K20" i="1"/>
  <c r="AP19" i="1"/>
  <c r="AN19" i="1"/>
  <c r="AL19" i="1"/>
  <c r="L19" i="1"/>
  <c r="K19" i="1"/>
  <c r="AP18" i="1"/>
  <c r="AN18" i="1"/>
  <c r="AL18" i="1"/>
  <c r="L18" i="1"/>
  <c r="K18" i="1"/>
  <c r="AP17" i="1"/>
  <c r="AN17" i="1"/>
  <c r="AL17" i="1"/>
  <c r="L17" i="1"/>
  <c r="K17" i="1"/>
  <c r="AP16" i="1"/>
  <c r="AN16" i="1"/>
  <c r="AL16" i="1"/>
  <c r="L16" i="1"/>
  <c r="K16" i="1"/>
  <c r="AP15" i="1"/>
  <c r="AN15" i="1"/>
  <c r="AL15" i="1"/>
  <c r="L15" i="1"/>
  <c r="AP14" i="1"/>
  <c r="AN14" i="1"/>
  <c r="AL14" i="1"/>
  <c r="L14" i="1"/>
  <c r="K14" i="1"/>
  <c r="AP13" i="1"/>
  <c r="AN13" i="1"/>
  <c r="AL13" i="1"/>
  <c r="L13" i="1"/>
  <c r="K13" i="1"/>
  <c r="AP12" i="1"/>
  <c r="AN12" i="1"/>
  <c r="AL12" i="1"/>
  <c r="L12" i="1"/>
  <c r="K12" i="1"/>
  <c r="AP11" i="1"/>
  <c r="AN11" i="1"/>
  <c r="AL11" i="1"/>
  <c r="L11" i="1"/>
  <c r="K11" i="1"/>
  <c r="AP10" i="1"/>
  <c r="AN10" i="1"/>
  <c r="AL10" i="1"/>
  <c r="L10" i="1"/>
  <c r="K10" i="1"/>
  <c r="AP9" i="1"/>
  <c r="AN9" i="1"/>
  <c r="AL9" i="1"/>
  <c r="L9" i="1"/>
  <c r="K9" i="1"/>
  <c r="AP8" i="1"/>
  <c r="AN8" i="1"/>
  <c r="AL8" i="1"/>
  <c r="L8" i="1"/>
  <c r="K8" i="1"/>
  <c r="AP7" i="1"/>
  <c r="AN7" i="1"/>
  <c r="AL7" i="1"/>
  <c r="L7" i="1"/>
  <c r="K7" i="1"/>
  <c r="AP6" i="1"/>
  <c r="AN6" i="1"/>
  <c r="AL6" i="1"/>
  <c r="L6" i="1"/>
  <c r="K6" i="1"/>
  <c r="AP5" i="1"/>
  <c r="AN5" i="1"/>
  <c r="AL5" i="1"/>
  <c r="L5" i="1"/>
  <c r="K5" i="1"/>
  <c r="AP4" i="1"/>
  <c r="AN4" i="1"/>
  <c r="AL4" i="1"/>
  <c r="L4" i="1"/>
  <c r="K4" i="1"/>
  <c r="AS3" i="1"/>
  <c r="AP3" i="1"/>
  <c r="AN3" i="1"/>
  <c r="AL3" i="1"/>
  <c r="L3" i="1"/>
  <c r="K3" i="1"/>
  <c r="AL54" i="1" l="1"/>
  <c r="AN54" i="1"/>
  <c r="K54" i="1"/>
  <c r="AP54" i="1"/>
  <c r="L54" i="1"/>
  <c r="AS54" i="1"/>
  <c r="AT6" i="1" l="1"/>
  <c r="AU6" i="1" s="1"/>
  <c r="AT10" i="1"/>
  <c r="AU10" i="1" s="1"/>
  <c r="AT22" i="1"/>
  <c r="AU22" i="1" s="1"/>
  <c r="AT34" i="1"/>
  <c r="AU34" i="1" s="1"/>
  <c r="AT20" i="1"/>
  <c r="AU20" i="1" s="1"/>
  <c r="AT24" i="1"/>
  <c r="AU24" i="1" s="1"/>
  <c r="AT28" i="1"/>
  <c r="AU28" i="1" s="1"/>
  <c r="AT32" i="1"/>
  <c r="AU32" i="1" s="1"/>
  <c r="AT36" i="1"/>
  <c r="AU36" i="1" s="1"/>
  <c r="AT40" i="1"/>
  <c r="AU40" i="1" s="1"/>
  <c r="AT44" i="1"/>
  <c r="AU44" i="1" s="1"/>
  <c r="AT48" i="1"/>
  <c r="AU48" i="1" s="1"/>
  <c r="AT52" i="1"/>
  <c r="AU52" i="1" s="1"/>
  <c r="AT14" i="1"/>
  <c r="AU14" i="1" s="1"/>
  <c r="AT26" i="1"/>
  <c r="AU26" i="1" s="1"/>
  <c r="AT30" i="1"/>
  <c r="AU30" i="1" s="1"/>
  <c r="AT42" i="1"/>
  <c r="AU42" i="1" s="1"/>
  <c r="AT46" i="1"/>
  <c r="AU46" i="1" s="1"/>
  <c r="AT18" i="1"/>
  <c r="AU18" i="1" s="1"/>
  <c r="AT38" i="1"/>
  <c r="AU38" i="1" s="1"/>
  <c r="AT50" i="1"/>
  <c r="AU50" i="1" s="1"/>
  <c r="AT51" i="1"/>
  <c r="AU51" i="1" s="1"/>
  <c r="AT35" i="1"/>
  <c r="AU35" i="1" s="1"/>
  <c r="AT19" i="1"/>
  <c r="AU19" i="1" s="1"/>
  <c r="AT53" i="1"/>
  <c r="AU53" i="1" s="1"/>
  <c r="AT37" i="1"/>
  <c r="AU37" i="1" s="1"/>
  <c r="AT21" i="1"/>
  <c r="AU21" i="1" s="1"/>
  <c r="AT5" i="1"/>
  <c r="AU5" i="1" s="1"/>
  <c r="AT4" i="1"/>
  <c r="AU4" i="1" s="1"/>
  <c r="AT47" i="1"/>
  <c r="AU47" i="1" s="1"/>
  <c r="AT31" i="1"/>
  <c r="AU31" i="1" s="1"/>
  <c r="AT15" i="1"/>
  <c r="AU15" i="1" s="1"/>
  <c r="AT49" i="1"/>
  <c r="AU49" i="1" s="1"/>
  <c r="AT33" i="1"/>
  <c r="AU33" i="1" s="1"/>
  <c r="AT17" i="1"/>
  <c r="AU17" i="1" s="1"/>
  <c r="AT16" i="1"/>
  <c r="AU16" i="1" s="1"/>
  <c r="AT43" i="1"/>
  <c r="AU43" i="1" s="1"/>
  <c r="AT27" i="1"/>
  <c r="AU27" i="1" s="1"/>
  <c r="AT11" i="1"/>
  <c r="AU11" i="1" s="1"/>
  <c r="AT45" i="1"/>
  <c r="AU45" i="1" s="1"/>
  <c r="AT29" i="1"/>
  <c r="AU29" i="1" s="1"/>
  <c r="AT13" i="1"/>
  <c r="AU13" i="1" s="1"/>
  <c r="AT12" i="1"/>
  <c r="AU12" i="1" s="1"/>
  <c r="AT39" i="1"/>
  <c r="AU39" i="1" s="1"/>
  <c r="AT23" i="1"/>
  <c r="AU23" i="1" s="1"/>
  <c r="AT7" i="1"/>
  <c r="AU7" i="1" s="1"/>
  <c r="AT41" i="1"/>
  <c r="AU41" i="1" s="1"/>
  <c r="AT25" i="1"/>
  <c r="AU25" i="1" s="1"/>
  <c r="AT9" i="1"/>
  <c r="AU9" i="1" s="1"/>
  <c r="AT8" i="1"/>
  <c r="AU8" i="1" s="1"/>
  <c r="C57" i="1"/>
  <c r="AT3" i="1"/>
  <c r="AT54" i="1" l="1"/>
  <c r="AU3" i="1"/>
  <c r="AU54" i="1" s="1"/>
</calcChain>
</file>

<file path=xl/sharedStrings.xml><?xml version="1.0" encoding="utf-8"?>
<sst xmlns="http://schemas.openxmlformats.org/spreadsheetml/2006/main" count="433" uniqueCount="155">
  <si>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</si>
  <si>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</si>
  <si>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</si>
  <si>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</si>
  <si>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</si>
  <si>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</si>
  <si>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</si>
  <si>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</si>
  <si>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</si>
  <si>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</si>
  <si>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</si>
  <si>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</si>
  <si>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</si>
  <si>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</si>
  <si>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</si>
  <si>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</si>
  <si>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</si>
  <si>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</si>
  <si>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</si>
  <si>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</si>
  <si>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</si>
  <si>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</si>
  <si>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</si>
  <si>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</si>
  <si>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</si>
  <si>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</si>
  <si>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</si>
  <si>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</si>
  <si>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</si>
  <si>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</si>
  <si>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</si>
  <si>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</si>
  <si>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</si>
  <si>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</si>
  <si>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</si>
  <si>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</si>
  <si>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</si>
  <si>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</si>
  <si>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</si>
  <si>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</si>
  <si>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</si>
  <si>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</si>
  <si>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</si>
  <si>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</si>
  <si>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</si>
  <si>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</si>
  <si>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</si>
  <si>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</si>
  <si>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</si>
  <si>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</si>
  <si>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</si>
  <si>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</si>
  <si>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</si>
  <si>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</si>
  <si>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</si>
  <si>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</si>
  <si>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</si>
  <si>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</si>
  <si>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18-005-0300</t>
  </si>
  <si>
    <t>PIERSON/DELBERT/ETAL</t>
  </si>
  <si>
    <t>C/O ELIZABETH PIERSON 408 HERNANDOS LOOP</t>
  </si>
  <si>
    <t>SWSE</t>
  </si>
  <si>
    <t>05</t>
  </si>
  <si>
    <t>107</t>
  </si>
  <si>
    <t>038</t>
  </si>
  <si>
    <t>18-005-0500</t>
  </si>
  <si>
    <t>JOHNSON/MARK C</t>
  </si>
  <si>
    <t>411 BEDAL ST PO BOX 443</t>
  </si>
  <si>
    <t>SESW</t>
  </si>
  <si>
    <t>18-007-0102</t>
  </si>
  <si>
    <t>TIMMERMAN/INEZ/TRUSTEE</t>
  </si>
  <si>
    <t>INEZ TRUST 6315 SHADY LANE DR NE</t>
  </si>
  <si>
    <t>SENE</t>
  </si>
  <si>
    <t>07</t>
  </si>
  <si>
    <t>18-007-0200</t>
  </si>
  <si>
    <t>DIBBLE/BRANDON J &amp; AMANDA J</t>
  </si>
  <si>
    <t>31886 280TH ST</t>
  </si>
  <si>
    <t>SESE</t>
  </si>
  <si>
    <t>18-007-0201</t>
  </si>
  <si>
    <t>DR DIBBLE FAMILY FARM LLLP</t>
  </si>
  <si>
    <t>1414 280TH AVE</t>
  </si>
  <si>
    <t>NESE</t>
  </si>
  <si>
    <t>18-007-0202</t>
  </si>
  <si>
    <t>DIBBLE/JAMES I</t>
  </si>
  <si>
    <t>204 1ST AVE</t>
  </si>
  <si>
    <t>NWSE</t>
  </si>
  <si>
    <t>18-008-0100</t>
  </si>
  <si>
    <t>ARFSTEN/DARLENE</t>
  </si>
  <si>
    <t>2004 SWEDEN AVE PO BOX 213</t>
  </si>
  <si>
    <t>NENW</t>
  </si>
  <si>
    <t>08</t>
  </si>
  <si>
    <t>SENW</t>
  </si>
  <si>
    <t>SWNE</t>
  </si>
  <si>
    <t>NWNE</t>
  </si>
  <si>
    <t>18-008-0101</t>
  </si>
  <si>
    <t>MISCHKE/DALE A/&amp;</t>
  </si>
  <si>
    <t>TAMARA TIGHE-MISCHKE 29311 COUNTY ROAD 7</t>
  </si>
  <si>
    <t>NENE</t>
  </si>
  <si>
    <t>18-008-0200</t>
  </si>
  <si>
    <t>MISCHKE/DALE &amp; TAMARA T</t>
  </si>
  <si>
    <t>29311 COUNTY RD 7</t>
  </si>
  <si>
    <t>SWNW</t>
  </si>
  <si>
    <t>NWNW</t>
  </si>
  <si>
    <t>18-008-0300</t>
  </si>
  <si>
    <t>1986 NELSON FAMILY TRUST</t>
  </si>
  <si>
    <t>C/O GARY NELSEN 338 4TH COURT W.</t>
  </si>
  <si>
    <t>18-008-0400</t>
  </si>
  <si>
    <t>OLDENBURG &amp;/MATTHEW</t>
  </si>
  <si>
    <t>JENNIFER OLDENBURG 32379 275TH STREET</t>
  </si>
  <si>
    <t>NESW</t>
  </si>
  <si>
    <t>18-008-0401</t>
  </si>
  <si>
    <t>JENSON/DONN / ETAL</t>
  </si>
  <si>
    <t>1456 HOWARD ST</t>
  </si>
  <si>
    <t>NWSW</t>
  </si>
  <si>
    <t>18-008-0500</t>
  </si>
  <si>
    <t>HASARA/SYLVIA &amp; GREGORY/TRSTEE</t>
  </si>
  <si>
    <t>SYLVIA TRUST  GREGORY TRUST 307 BUSCH ST PO BOX 1022</t>
  </si>
  <si>
    <t>SWSW</t>
  </si>
  <si>
    <t>18-008-0700</t>
  </si>
  <si>
    <t>HUGHES/JOHN J &amp; TERRI L</t>
  </si>
  <si>
    <t>27707 330TH AVE</t>
  </si>
  <si>
    <t>18-008-0701</t>
  </si>
  <si>
    <t>NELSEN/GARY &amp; JANET/TRUSTEE</t>
  </si>
  <si>
    <t>GARY &amp; JANET NELSEN TRUST 338 4TH COURT W.</t>
  </si>
  <si>
    <t>18-009-0501</t>
  </si>
  <si>
    <t>VAUPEL/BRIAN J &amp; CONNIE J</t>
  </si>
  <si>
    <t>36706 290TH ST</t>
  </si>
  <si>
    <t>09</t>
  </si>
  <si>
    <t>18-009-0600</t>
  </si>
  <si>
    <t>KUNDE/BRIAN M</t>
  </si>
  <si>
    <t>27636 330TH AVE</t>
  </si>
  <si>
    <t>18-009-0800</t>
  </si>
  <si>
    <t>WARNER/JAY,DIANE,GARY/-JANINE</t>
  </si>
  <si>
    <t>MCCORMICK 22382 COUNTY RD 6</t>
  </si>
  <si>
    <t>CSAH 7</t>
  </si>
  <si>
    <t>TOTAL WATERSHED ACRES:</t>
  </si>
  <si>
    <t>270TH ST</t>
  </si>
  <si>
    <t>275TH ST</t>
  </si>
  <si>
    <t>330TH AVE</t>
  </si>
  <si>
    <t>WESTBROOK TWP RDS</t>
  </si>
  <si>
    <t>COTTONWOOD CTY RDS</t>
  </si>
  <si>
    <t>COTTONWOOD COUNTY HWY DEPT. 46705 COUNTY RD 15</t>
  </si>
  <si>
    <t>WINDOM, MN 56101</t>
  </si>
  <si>
    <t>DAVID VAN LOH 29754 340TH AVE</t>
  </si>
  <si>
    <t>WESTBROOK, MN 56183</t>
  </si>
  <si>
    <t>ROCHESTER MN 55906-8500</t>
  </si>
  <si>
    <t>WESTBROOK MN 56183</t>
  </si>
  <si>
    <t>STORDEN MN 56174</t>
  </si>
  <si>
    <t>CARMEL IN 46333</t>
  </si>
  <si>
    <t>ST PETER MN 56082</t>
  </si>
  <si>
    <t>LAKEFIELD MN 56150</t>
  </si>
  <si>
    <t>WESTBROOK MN 56183-2036</t>
  </si>
  <si>
    <t>REVERE MN 56166</t>
  </si>
  <si>
    <t>LEANDER TX 78641-2168</t>
  </si>
  <si>
    <t>WALNUT GROVE MN 56180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</si>
</sst>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57"/>
  <sheetViews>
    <sheetView tabSelected="1" workbookViewId="0">
      <pane xSplit="1" ySplit="2" topLeftCell="B19" activePane="bottomRight" state="frozen"/>
      <selection pane="topRight" activeCell="B1" sqref="B1"/>
      <selection pane="bottomLeft" activeCell="A3" sqref="A3"/>
      <selection pane="bottomRight" activeCell="E43" sqref="E43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48.42578125" style="1" bestFit="1" customWidth="1"/>
    <col min="4" max="4" width="25.7109375" style="1" customWidth="1"/>
    <col min="5" max="5" width="20.7109375" style="1" customWidth="1"/>
    <col min="6" max="8" width="9.7109375" style="1" customWidth="1"/>
    <col min="9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7.7109375" style="2" hidden="1" customWidth="1"/>
    <col min="23" max="23" width="17.7109375" style="5" hidden="1" customWidth="1"/>
    <col min="24" max="24" width="17.7109375" style="2" hidden="1" customWidth="1"/>
    <col min="25" max="25" width="17.7109375" style="5" hidden="1" customWidth="1"/>
    <col min="26" max="26" width="17.7109375" style="9" customWidth="1"/>
    <col min="27" max="27" width="17.7109375" style="5" customWidth="1"/>
    <col min="28" max="28" width="17.7109375" style="10" hidden="1" customWidth="1"/>
    <col min="29" max="29" width="17.7109375" style="5" hidden="1" customWidth="1"/>
    <col min="30" max="31" width="17.7109375" style="2" hidden="1" customWidth="1"/>
    <col min="32" max="32" width="17.7109375" style="5" hidden="1" customWidth="1"/>
    <col min="33" max="33" width="17.7109375" style="9" customWidth="1"/>
    <col min="34" max="34" width="17.7109375" style="5" customWidth="1"/>
    <col min="35" max="35" width="19.7109375" style="2" hidden="1" customWidth="1"/>
    <col min="36" max="36" width="19.7109375" style="5" hidden="1" customWidth="1"/>
    <col min="37" max="37" width="17.7109375" style="3" hidden="1" customWidth="1"/>
    <col min="38" max="38" width="17.7109375" style="5" hidden="1" customWidth="1"/>
    <col min="39" max="39" width="17.7109375" style="3" hidden="1" customWidth="1"/>
    <col min="40" max="40" width="17.7109375" style="5" hidden="1" customWidth="1"/>
    <col min="41" max="41" width="17.7109375" style="2" hidden="1" customWidth="1"/>
    <col min="42" max="42" width="17.7109375" style="5" hidden="1" customWidth="1"/>
    <col min="43" max="43" width="17.7109375" style="2" hidden="1" customWidth="1"/>
    <col min="44" max="44" width="17.7109375" style="2" customWidth="1"/>
    <col min="45" max="45" width="17.7109375" style="5" customWidth="1"/>
    <col min="46" max="46" width="17.7109375" style="11" customWidth="1"/>
    <col min="47" max="47" width="17.7109375" style="5" customWidth="1"/>
    <col min="48" max="48" width="13.7109375" style="12" hidden="1" customWidth="1"/>
    <col min="49" max="49" width="13.7109375" style="5" hidden="1" customWidth="1"/>
    <col min="50" max="50" width="13.7109375" style="13" hidden="1" customWidth="1"/>
    <col min="51" max="51" width="13.7109375" style="5" hidden="1" customWidth="1"/>
    <col min="52" max="52" width="13.7109375" style="14" hidden="1" customWidth="1"/>
    <col min="53" max="53" width="13.7109375" style="5" hidden="1" customWidth="1"/>
    <col min="54" max="54" width="13.7109375" style="15" hidden="1" customWidth="1"/>
    <col min="55" max="55" width="13.7109375" style="5" hidden="1" customWidth="1"/>
    <col min="56" max="56" width="13.7109375" style="2" hidden="1" customWidth="1"/>
    <col min="57" max="57" width="13.7109375" style="5" hidden="1" customWidth="1"/>
  </cols>
  <sheetData>
    <row r="1" spans="1:57" x14ac:dyDescent="0.25">
      <c r="AL1" s="5">
        <v>0</v>
      </c>
      <c r="AN1" s="5">
        <v>0</v>
      </c>
      <c r="AP1" s="5">
        <v>0</v>
      </c>
      <c r="AU1" s="5" t="s">
        <v>0</v>
      </c>
    </row>
    <row r="2" spans="1:57" ht="67.900000000000006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46</v>
      </c>
      <c r="AU2" s="16" t="s">
        <v>47</v>
      </c>
      <c r="AV2" s="24" t="s">
        <v>48</v>
      </c>
      <c r="AW2" s="16" t="s">
        <v>49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25">
      <c r="A3" s="1" t="s">
        <v>58</v>
      </c>
      <c r="B3" s="1" t="s">
        <v>59</v>
      </c>
      <c r="C3" s="1" t="s">
        <v>60</v>
      </c>
      <c r="D3" s="1" t="s">
        <v>153</v>
      </c>
      <c r="E3" s="1" t="s">
        <v>61</v>
      </c>
      <c r="F3" s="1" t="s">
        <v>62</v>
      </c>
      <c r="G3" s="1" t="s">
        <v>63</v>
      </c>
      <c r="H3" s="1" t="s">
        <v>64</v>
      </c>
      <c r="I3" s="2">
        <v>160</v>
      </c>
      <c r="J3" s="2">
        <v>39.56</v>
      </c>
      <c r="K3" s="2">
        <f t="shared" ref="K3:K34" si="0">SUM(N3,P3,R3,T3,V3,X3,Z3,AB3,AE3,AG3,AI3,AV3,AX3,AZ3,BB3,BD3)</f>
        <v>3.189999982714653</v>
      </c>
      <c r="L3" s="2">
        <f t="shared" ref="L3:L34" si="1">SUM(M3,AD3,AK3,AM3,AO3,AQ3,AR3)</f>
        <v>0</v>
      </c>
      <c r="P3" s="6">
        <v>1.2000000327825551</v>
      </c>
      <c r="Q3" s="5">
        <v>3819.475101847202</v>
      </c>
      <c r="R3" s="7">
        <v>1.9899999499320979</v>
      </c>
      <c r="S3" s="5">
        <v>4138.6573867946863</v>
      </c>
      <c r="AL3" s="5" t="str">
        <f t="shared" ref="AL3:AL34" si="2">IF(AK3&gt;0,AK3*$AL$1,"")</f>
        <v/>
      </c>
      <c r="AN3" s="5" t="str">
        <f t="shared" ref="AN3:AN34" si="3">IF(AM3&gt;0,AM3*$AN$1,"")</f>
        <v/>
      </c>
      <c r="AP3" s="5" t="str">
        <f t="shared" ref="AP3:AP34" si="4">IF(AO3&gt;0,AO3*$AP$1,"")</f>
        <v/>
      </c>
      <c r="AS3" s="5">
        <f t="shared" ref="AS3:AS34" si="5">SUM(O3,Q3,S3,U3,W3,Y3,AA3,AC3,AF3,AH3,AJ3,AW3,AY3,BA3,BC3,BE3)</f>
        <v>7958.1324886418879</v>
      </c>
      <c r="AT3" s="11">
        <f t="shared" ref="AT3:AT47" si="6">(AS3/$AS$54)*100</f>
        <v>0.77637709903353569</v>
      </c>
      <c r="AU3" s="5">
        <f t="shared" ref="AU3:AU34" si="7">(AT3/100)*$AU$1</f>
        <v>776.37709903353573</v>
      </c>
    </row>
    <row r="4" spans="1:57" x14ac:dyDescent="0.25">
      <c r="A4" s="1" t="s">
        <v>65</v>
      </c>
      <c r="B4" s="1" t="s">
        <v>66</v>
      </c>
      <c r="C4" s="1" t="s">
        <v>67</v>
      </c>
      <c r="D4" s="1" t="s">
        <v>154</v>
      </c>
      <c r="E4" s="1" t="s">
        <v>68</v>
      </c>
      <c r="F4" s="1" t="s">
        <v>62</v>
      </c>
      <c r="G4" s="1" t="s">
        <v>63</v>
      </c>
      <c r="H4" s="1" t="s">
        <v>64</v>
      </c>
      <c r="I4" s="2">
        <v>40</v>
      </c>
      <c r="J4" s="2">
        <v>39.130000000000003</v>
      </c>
      <c r="K4" s="2">
        <f t="shared" si="0"/>
        <v>7.7099998593330383</v>
      </c>
      <c r="L4" s="2">
        <f t="shared" si="1"/>
        <v>0</v>
      </c>
      <c r="P4" s="6">
        <v>0.5899999737739563</v>
      </c>
      <c r="Q4" s="5">
        <v>2441.8623914569621</v>
      </c>
      <c r="R4" s="7">
        <v>7.119999885559082</v>
      </c>
      <c r="S4" s="5">
        <v>16783.61973023415</v>
      </c>
      <c r="AL4" s="5" t="str">
        <f t="shared" si="2"/>
        <v/>
      </c>
      <c r="AN4" s="5" t="str">
        <f t="shared" si="3"/>
        <v/>
      </c>
      <c r="AP4" s="5" t="str">
        <f t="shared" si="4"/>
        <v/>
      </c>
      <c r="AS4" s="5">
        <f t="shared" ref="AS4:AS53" si="8">SUM(O4,Q4,S4,U4,W4,Y4,AA4,AC4,AF4,AH4,AJ4,AW4,AY4,BA4,BC4,BE4)</f>
        <v>19225.482121691111</v>
      </c>
      <c r="AT4" s="11">
        <f t="shared" ref="AT4:AT53" si="9">(AS4/$AS$54)*100</f>
        <v>1.8755938102893932</v>
      </c>
      <c r="AU4" s="5">
        <f t="shared" ref="AU4:AU53" si="10">(AT4/100)*$AU$1</f>
        <v>1875.5938102893933</v>
      </c>
    </row>
    <row r="5" spans="1:57" x14ac:dyDescent="0.25">
      <c r="A5" s="1" t="s">
        <v>69</v>
      </c>
      <c r="B5" s="1" t="s">
        <v>70</v>
      </c>
      <c r="C5" s="1" t="s">
        <v>71</v>
      </c>
      <c r="D5" s="1" t="s">
        <v>145</v>
      </c>
      <c r="E5" s="1" t="s">
        <v>72</v>
      </c>
      <c r="F5" s="1" t="s">
        <v>73</v>
      </c>
      <c r="G5" s="1" t="s">
        <v>63</v>
      </c>
      <c r="H5" s="1" t="s">
        <v>64</v>
      </c>
      <c r="I5" s="2">
        <v>76.34</v>
      </c>
      <c r="J5" s="2">
        <v>36.049999999999997</v>
      </c>
      <c r="K5" s="2">
        <f t="shared" si="0"/>
        <v>2.589999914169312</v>
      </c>
      <c r="L5" s="2">
        <f t="shared" si="1"/>
        <v>0</v>
      </c>
      <c r="T5" s="8">
        <v>2.589999914169312</v>
      </c>
      <c r="U5" s="5">
        <v>1046.3599653244021</v>
      </c>
      <c r="AL5" s="5" t="str">
        <f t="shared" si="2"/>
        <v/>
      </c>
      <c r="AN5" s="5" t="str">
        <f t="shared" si="3"/>
        <v/>
      </c>
      <c r="AP5" s="5" t="str">
        <f t="shared" si="4"/>
        <v/>
      </c>
      <c r="AS5" s="5">
        <f t="shared" si="8"/>
        <v>1046.3599653244021</v>
      </c>
      <c r="AT5" s="11">
        <f t="shared" si="9"/>
        <v>0.10208047121392258</v>
      </c>
      <c r="AU5" s="5">
        <f t="shared" si="10"/>
        <v>102.08047121392258</v>
      </c>
    </row>
    <row r="6" spans="1:57" x14ac:dyDescent="0.25">
      <c r="A6" s="1" t="s">
        <v>74</v>
      </c>
      <c r="B6" s="1" t="s">
        <v>75</v>
      </c>
      <c r="C6" s="1" t="s">
        <v>76</v>
      </c>
      <c r="D6" s="1" t="s">
        <v>146</v>
      </c>
      <c r="E6" s="1" t="s">
        <v>77</v>
      </c>
      <c r="F6" s="1" t="s">
        <v>73</v>
      </c>
      <c r="G6" s="1" t="s">
        <v>63</v>
      </c>
      <c r="H6" s="1" t="s">
        <v>64</v>
      </c>
      <c r="I6" s="2">
        <v>12</v>
      </c>
      <c r="J6" s="2">
        <v>10.68</v>
      </c>
      <c r="K6" s="2">
        <f t="shared" si="0"/>
        <v>0</v>
      </c>
      <c r="L6" s="2">
        <f t="shared" si="1"/>
        <v>0.119999997317791</v>
      </c>
      <c r="AL6" s="5" t="str">
        <f t="shared" si="2"/>
        <v/>
      </c>
      <c r="AN6" s="5" t="str">
        <f t="shared" si="3"/>
        <v/>
      </c>
      <c r="AP6" s="5" t="str">
        <f t="shared" si="4"/>
        <v/>
      </c>
      <c r="AR6" s="2">
        <v>0.119999997317791</v>
      </c>
      <c r="AS6" s="5">
        <f t="shared" si="8"/>
        <v>0</v>
      </c>
      <c r="AT6" s="11">
        <f t="shared" si="9"/>
        <v>0</v>
      </c>
      <c r="AU6" s="5">
        <f t="shared" si="10"/>
        <v>0</v>
      </c>
    </row>
    <row r="7" spans="1:57" x14ac:dyDescent="0.25">
      <c r="A7" s="1" t="s">
        <v>78</v>
      </c>
      <c r="B7" s="1" t="s">
        <v>79</v>
      </c>
      <c r="C7" s="1" t="s">
        <v>80</v>
      </c>
      <c r="D7" s="1" t="s">
        <v>146</v>
      </c>
      <c r="E7" s="1" t="s">
        <v>77</v>
      </c>
      <c r="F7" s="1" t="s">
        <v>73</v>
      </c>
      <c r="G7" s="1" t="s">
        <v>63</v>
      </c>
      <c r="H7" s="1" t="s">
        <v>64</v>
      </c>
      <c r="I7" s="2">
        <v>68</v>
      </c>
      <c r="J7" s="2">
        <v>26.38</v>
      </c>
      <c r="K7" s="2">
        <f t="shared" si="0"/>
        <v>15.149999999999999</v>
      </c>
      <c r="L7" s="2">
        <f t="shared" si="1"/>
        <v>0.42599999999999999</v>
      </c>
      <c r="R7" s="7">
        <v>1.86</v>
      </c>
      <c r="S7" s="5">
        <v>2513.7040000000002</v>
      </c>
      <c r="T7" s="8">
        <v>13.29</v>
      </c>
      <c r="U7" s="5">
        <v>5372.4290000000001</v>
      </c>
      <c r="AL7" s="5" t="str">
        <f t="shared" si="2"/>
        <v/>
      </c>
      <c r="AN7" s="5" t="str">
        <f t="shared" si="3"/>
        <v/>
      </c>
      <c r="AP7" s="5" t="str">
        <f t="shared" si="4"/>
        <v/>
      </c>
      <c r="AR7" s="2">
        <v>0.42599999999999999</v>
      </c>
      <c r="AS7" s="5">
        <f t="shared" si="8"/>
        <v>7886.1329999999998</v>
      </c>
      <c r="AT7" s="11">
        <f t="shared" si="9"/>
        <v>0.76935299454627459</v>
      </c>
      <c r="AU7" s="5">
        <f t="shared" si="10"/>
        <v>769.35299454627454</v>
      </c>
    </row>
    <row r="8" spans="1:57" x14ac:dyDescent="0.25">
      <c r="A8" s="1" t="s">
        <v>78</v>
      </c>
      <c r="B8" s="1" t="s">
        <v>79</v>
      </c>
      <c r="C8" s="1" t="s">
        <v>80</v>
      </c>
      <c r="D8" s="1" t="s">
        <v>146</v>
      </c>
      <c r="E8" s="1" t="s">
        <v>61</v>
      </c>
      <c r="F8" s="1" t="s">
        <v>73</v>
      </c>
      <c r="G8" s="1" t="s">
        <v>63</v>
      </c>
      <c r="H8" s="1" t="s">
        <v>64</v>
      </c>
      <c r="I8" s="2">
        <v>68</v>
      </c>
      <c r="J8" s="2">
        <v>0.06</v>
      </c>
      <c r="K8" s="2">
        <f t="shared" si="0"/>
        <v>1.9999999552965161E-2</v>
      </c>
      <c r="L8" s="2">
        <f t="shared" si="1"/>
        <v>0</v>
      </c>
      <c r="T8" s="8">
        <v>1.9999999552965161E-2</v>
      </c>
      <c r="U8" s="5">
        <v>8.0799998193979263</v>
      </c>
      <c r="AL8" s="5" t="str">
        <f t="shared" si="2"/>
        <v/>
      </c>
      <c r="AN8" s="5" t="str">
        <f t="shared" si="3"/>
        <v/>
      </c>
      <c r="AP8" s="5" t="str">
        <f t="shared" si="4"/>
        <v/>
      </c>
      <c r="AS8" s="5">
        <f t="shared" si="8"/>
        <v>8.0799998193979263</v>
      </c>
      <c r="AT8" s="11">
        <f t="shared" si="9"/>
        <v>7.8826619548353456E-4</v>
      </c>
      <c r="AU8" s="5">
        <f t="shared" si="10"/>
        <v>0.78826619548353449</v>
      </c>
    </row>
    <row r="9" spans="1:57" x14ac:dyDescent="0.25">
      <c r="A9" s="1" t="s">
        <v>78</v>
      </c>
      <c r="B9" s="1" t="s">
        <v>79</v>
      </c>
      <c r="C9" s="1" t="s">
        <v>80</v>
      </c>
      <c r="D9" s="1" t="s">
        <v>146</v>
      </c>
      <c r="E9" s="1" t="s">
        <v>72</v>
      </c>
      <c r="F9" s="1" t="s">
        <v>73</v>
      </c>
      <c r="G9" s="1" t="s">
        <v>63</v>
      </c>
      <c r="H9" s="1" t="s">
        <v>64</v>
      </c>
      <c r="I9" s="2">
        <v>68</v>
      </c>
      <c r="J9" s="2">
        <v>0.08</v>
      </c>
      <c r="K9" s="2">
        <f t="shared" si="0"/>
        <v>2.999999932944775E-2</v>
      </c>
      <c r="L9" s="2">
        <f t="shared" si="1"/>
        <v>0</v>
      </c>
      <c r="T9" s="8">
        <v>2.999999932944775E-2</v>
      </c>
      <c r="U9" s="5">
        <v>12.119999729096889</v>
      </c>
      <c r="AL9" s="5" t="str">
        <f t="shared" si="2"/>
        <v/>
      </c>
      <c r="AN9" s="5" t="str">
        <f t="shared" si="3"/>
        <v/>
      </c>
      <c r="AP9" s="5" t="str">
        <f t="shared" si="4"/>
        <v/>
      </c>
      <c r="AS9" s="5">
        <f t="shared" si="8"/>
        <v>12.119999729096889</v>
      </c>
      <c r="AT9" s="11">
        <f t="shared" si="9"/>
        <v>1.1823992932253019E-3</v>
      </c>
      <c r="AU9" s="5">
        <f t="shared" si="10"/>
        <v>1.1823992932253018</v>
      </c>
    </row>
    <row r="10" spans="1:57" x14ac:dyDescent="0.25">
      <c r="A10" s="1" t="s">
        <v>78</v>
      </c>
      <c r="B10" s="1" t="s">
        <v>79</v>
      </c>
      <c r="C10" s="1" t="s">
        <v>80</v>
      </c>
      <c r="D10" s="1" t="s">
        <v>146</v>
      </c>
      <c r="E10" s="1" t="s">
        <v>81</v>
      </c>
      <c r="F10" s="1" t="s">
        <v>73</v>
      </c>
      <c r="G10" s="1" t="s">
        <v>63</v>
      </c>
      <c r="H10" s="1" t="s">
        <v>64</v>
      </c>
      <c r="I10" s="2">
        <v>68</v>
      </c>
      <c r="J10" s="2">
        <v>38.64</v>
      </c>
      <c r="K10" s="2">
        <f t="shared" si="0"/>
        <v>33.180000305175781</v>
      </c>
      <c r="L10" s="2">
        <f t="shared" si="1"/>
        <v>0</v>
      </c>
      <c r="R10" s="7">
        <v>15.02000045776367</v>
      </c>
      <c r="S10" s="5">
        <v>20231.94061660767</v>
      </c>
      <c r="T10" s="8">
        <v>18.159999847412109</v>
      </c>
      <c r="U10" s="5">
        <v>7336.6399383544922</v>
      </c>
      <c r="AL10" s="5" t="str">
        <f t="shared" si="2"/>
        <v/>
      </c>
      <c r="AN10" s="5" t="str">
        <f t="shared" si="3"/>
        <v/>
      </c>
      <c r="AP10" s="5" t="str">
        <f t="shared" si="4"/>
        <v/>
      </c>
      <c r="AS10" s="5">
        <f t="shared" si="8"/>
        <v>27568.580554962162</v>
      </c>
      <c r="AT10" s="11">
        <f t="shared" si="9"/>
        <v>2.6895273013212351</v>
      </c>
      <c r="AU10" s="5">
        <f t="shared" si="10"/>
        <v>2689.5273013212354</v>
      </c>
    </row>
    <row r="11" spans="1:57" x14ac:dyDescent="0.25">
      <c r="A11" s="1" t="s">
        <v>82</v>
      </c>
      <c r="B11" s="1" t="s">
        <v>83</v>
      </c>
      <c r="C11" s="1" t="s">
        <v>84</v>
      </c>
      <c r="D11" s="1" t="s">
        <v>146</v>
      </c>
      <c r="E11" s="1" t="s">
        <v>61</v>
      </c>
      <c r="F11" s="1" t="s">
        <v>73</v>
      </c>
      <c r="G11" s="1" t="s">
        <v>63</v>
      </c>
      <c r="H11" s="1" t="s">
        <v>64</v>
      </c>
      <c r="I11" s="2">
        <v>80</v>
      </c>
      <c r="J11" s="2">
        <v>38.700000000000003</v>
      </c>
      <c r="K11" s="2">
        <f t="shared" si="0"/>
        <v>0.35</v>
      </c>
      <c r="L11" s="2">
        <f t="shared" si="1"/>
        <v>0</v>
      </c>
      <c r="T11" s="8">
        <v>0.35</v>
      </c>
      <c r="U11" s="5">
        <v>141.38800000000001</v>
      </c>
      <c r="AL11" s="5" t="str">
        <f t="shared" si="2"/>
        <v/>
      </c>
      <c r="AN11" s="5" t="str">
        <f t="shared" si="3"/>
        <v/>
      </c>
      <c r="AP11" s="5" t="str">
        <f t="shared" si="4"/>
        <v/>
      </c>
      <c r="AS11" s="5">
        <f t="shared" si="8"/>
        <v>141.38800000000001</v>
      </c>
      <c r="AT11" s="11">
        <f t="shared" si="9"/>
        <v>1.3793488036900808E-2</v>
      </c>
      <c r="AU11" s="5">
        <f t="shared" si="10"/>
        <v>13.793488036900809</v>
      </c>
    </row>
    <row r="12" spans="1:57" x14ac:dyDescent="0.25">
      <c r="A12" s="1" t="s">
        <v>82</v>
      </c>
      <c r="B12" s="1" t="s">
        <v>83</v>
      </c>
      <c r="C12" s="1" t="s">
        <v>84</v>
      </c>
      <c r="D12" s="1" t="s">
        <v>146</v>
      </c>
      <c r="E12" s="1" t="s">
        <v>85</v>
      </c>
      <c r="F12" s="1" t="s">
        <v>73</v>
      </c>
      <c r="G12" s="1" t="s">
        <v>63</v>
      </c>
      <c r="H12" s="1" t="s">
        <v>64</v>
      </c>
      <c r="I12" s="2">
        <v>80</v>
      </c>
      <c r="J12" s="2">
        <v>40.58</v>
      </c>
      <c r="K12" s="2">
        <f t="shared" si="0"/>
        <v>0.12999999523162839</v>
      </c>
      <c r="L12" s="2">
        <f t="shared" si="1"/>
        <v>0</v>
      </c>
      <c r="T12" s="8">
        <v>0.12999999523162839</v>
      </c>
      <c r="U12" s="5">
        <v>52.519998073577881</v>
      </c>
      <c r="AL12" s="5" t="str">
        <f t="shared" si="2"/>
        <v/>
      </c>
      <c r="AN12" s="5" t="str">
        <f t="shared" si="3"/>
        <v/>
      </c>
      <c r="AP12" s="5" t="str">
        <f t="shared" si="4"/>
        <v/>
      </c>
      <c r="AS12" s="5">
        <f t="shared" si="8"/>
        <v>52.519998073577881</v>
      </c>
      <c r="AT12" s="11">
        <f t="shared" si="9"/>
        <v>5.1237301972299623E-3</v>
      </c>
      <c r="AU12" s="5">
        <f t="shared" si="10"/>
        <v>5.1237301972299623</v>
      </c>
    </row>
    <row r="13" spans="1:57" x14ac:dyDescent="0.25">
      <c r="A13" s="1" t="s">
        <v>86</v>
      </c>
      <c r="B13" s="1" t="s">
        <v>87</v>
      </c>
      <c r="C13" s="1" t="s">
        <v>88</v>
      </c>
      <c r="D13" s="1" t="s">
        <v>147</v>
      </c>
      <c r="E13" s="1" t="s">
        <v>89</v>
      </c>
      <c r="F13" s="1" t="s">
        <v>90</v>
      </c>
      <c r="G13" s="1" t="s">
        <v>63</v>
      </c>
      <c r="H13" s="1" t="s">
        <v>64</v>
      </c>
      <c r="I13" s="2">
        <v>80</v>
      </c>
      <c r="J13" s="2">
        <v>7.0000000000000007E-2</v>
      </c>
      <c r="K13" s="2">
        <f t="shared" si="0"/>
        <v>5.9999998658895493E-2</v>
      </c>
      <c r="L13" s="2">
        <f t="shared" si="1"/>
        <v>0</v>
      </c>
      <c r="N13" s="4">
        <v>1.9999999552965161E-2</v>
      </c>
      <c r="O13" s="5">
        <v>58.899998683482409</v>
      </c>
      <c r="P13" s="6">
        <v>2.999999932944775E-2</v>
      </c>
      <c r="Q13" s="5">
        <v>100.5124977533706</v>
      </c>
      <c r="R13" s="7">
        <v>9.9999997764825821E-3</v>
      </c>
      <c r="S13" s="5">
        <v>23.57249947311357</v>
      </c>
      <c r="AL13" s="5" t="str">
        <f t="shared" si="2"/>
        <v/>
      </c>
      <c r="AN13" s="5" t="str">
        <f t="shared" si="3"/>
        <v/>
      </c>
      <c r="AP13" s="5" t="str">
        <f t="shared" si="4"/>
        <v/>
      </c>
      <c r="AS13" s="5">
        <f t="shared" si="8"/>
        <v>182.98499590996659</v>
      </c>
      <c r="AT13" s="11">
        <f t="shared" si="9"/>
        <v>1.785159526987062E-2</v>
      </c>
      <c r="AU13" s="5">
        <f t="shared" si="10"/>
        <v>17.851595269870622</v>
      </c>
    </row>
    <row r="14" spans="1:57" x14ac:dyDescent="0.25">
      <c r="A14" s="1" t="s">
        <v>86</v>
      </c>
      <c r="B14" s="1" t="s">
        <v>87</v>
      </c>
      <c r="C14" s="1" t="s">
        <v>88</v>
      </c>
      <c r="D14" s="1" t="s">
        <v>147</v>
      </c>
      <c r="E14" s="1" t="s">
        <v>91</v>
      </c>
      <c r="F14" s="1" t="s">
        <v>90</v>
      </c>
      <c r="G14" s="1" t="s">
        <v>63</v>
      </c>
      <c r="H14" s="1" t="s">
        <v>64</v>
      </c>
      <c r="I14" s="2">
        <v>80</v>
      </c>
      <c r="J14" s="2">
        <v>0.06</v>
      </c>
      <c r="K14" s="2">
        <f t="shared" si="0"/>
        <v>5.9999998658895493E-2</v>
      </c>
      <c r="L14" s="2">
        <f t="shared" si="1"/>
        <v>0</v>
      </c>
      <c r="P14" s="6">
        <v>5.9999998658895493E-2</v>
      </c>
      <c r="Q14" s="5">
        <v>141.89999682828781</v>
      </c>
      <c r="AL14" s="5" t="str">
        <f t="shared" si="2"/>
        <v/>
      </c>
      <c r="AN14" s="5" t="str">
        <f t="shared" si="3"/>
        <v/>
      </c>
      <c r="AP14" s="5" t="str">
        <f t="shared" si="4"/>
        <v/>
      </c>
      <c r="AS14" s="5">
        <f t="shared" si="8"/>
        <v>141.89999682828781</v>
      </c>
      <c r="AT14" s="11">
        <f t="shared" si="9"/>
        <v>1.3843437269692269E-2</v>
      </c>
      <c r="AU14" s="5">
        <f t="shared" si="10"/>
        <v>13.843437269692268</v>
      </c>
    </row>
    <row r="15" spans="1:57" x14ac:dyDescent="0.25">
      <c r="A15" s="1" t="s">
        <v>86</v>
      </c>
      <c r="B15" s="1" t="s">
        <v>87</v>
      </c>
      <c r="C15" s="1" t="s">
        <v>88</v>
      </c>
      <c r="D15" s="1" t="s">
        <v>147</v>
      </c>
      <c r="E15" s="1" t="s">
        <v>92</v>
      </c>
      <c r="F15" s="1" t="s">
        <v>90</v>
      </c>
      <c r="G15" s="1" t="s">
        <v>63</v>
      </c>
      <c r="H15" s="1" t="s">
        <v>64</v>
      </c>
      <c r="I15" s="2">
        <v>80</v>
      </c>
      <c r="J15" s="2">
        <v>39.4</v>
      </c>
      <c r="K15" s="2">
        <f>SUM(N15,P15,R15,T15,V15,X15,Z15,AB15,AE15,AG15,AI15,AV15,AX15,AZ15,BB15,BD15)</f>
        <v>39.410000830888741</v>
      </c>
      <c r="L15" s="2">
        <f t="shared" si="1"/>
        <v>0</v>
      </c>
      <c r="P15" s="6">
        <v>25.51000094413757</v>
      </c>
      <c r="Q15" s="5">
        <v>61596.427294909947</v>
      </c>
      <c r="R15" s="7">
        <v>13.89999988675117</v>
      </c>
      <c r="S15" s="5">
        <v>18817.58984785527</v>
      </c>
      <c r="AL15" s="5" t="str">
        <f t="shared" si="2"/>
        <v/>
      </c>
      <c r="AN15" s="5" t="str">
        <f t="shared" si="3"/>
        <v/>
      </c>
      <c r="AP15" s="5" t="str">
        <f t="shared" si="4"/>
        <v/>
      </c>
      <c r="AS15" s="5">
        <f t="shared" si="8"/>
        <v>80414.017142765224</v>
      </c>
      <c r="AT15" s="11">
        <f t="shared" si="9"/>
        <v>7.8450065313737269</v>
      </c>
      <c r="AU15" s="5">
        <f t="shared" si="10"/>
        <v>7845.0065313737268</v>
      </c>
    </row>
    <row r="16" spans="1:57" x14ac:dyDescent="0.25">
      <c r="A16" s="1" t="s">
        <v>86</v>
      </c>
      <c r="B16" s="1" t="s">
        <v>87</v>
      </c>
      <c r="C16" s="1" t="s">
        <v>88</v>
      </c>
      <c r="D16" s="1" t="s">
        <v>147</v>
      </c>
      <c r="E16" s="1" t="s">
        <v>93</v>
      </c>
      <c r="F16" s="1" t="s">
        <v>90</v>
      </c>
      <c r="G16" s="1" t="s">
        <v>63</v>
      </c>
      <c r="H16" s="1" t="s">
        <v>64</v>
      </c>
      <c r="I16" s="2">
        <v>80</v>
      </c>
      <c r="J16" s="2">
        <v>39.1</v>
      </c>
      <c r="K16" s="2">
        <f t="shared" si="0"/>
        <v>36.660000581294298</v>
      </c>
      <c r="L16" s="2">
        <f t="shared" si="1"/>
        <v>0</v>
      </c>
      <c r="N16" s="4">
        <v>1.6300000138580799</v>
      </c>
      <c r="O16" s="5">
        <v>4815.0750404829159</v>
      </c>
      <c r="P16" s="6">
        <v>26.180000424385071</v>
      </c>
      <c r="Q16" s="5">
        <v>74414.726277142763</v>
      </c>
      <c r="R16" s="7">
        <v>8.8500001430511475</v>
      </c>
      <c r="S16" s="5">
        <v>13688.887692689899</v>
      </c>
      <c r="AL16" s="5" t="str">
        <f t="shared" si="2"/>
        <v/>
      </c>
      <c r="AN16" s="5" t="str">
        <f t="shared" si="3"/>
        <v/>
      </c>
      <c r="AP16" s="5" t="str">
        <f t="shared" si="4"/>
        <v/>
      </c>
      <c r="AS16" s="5">
        <f t="shared" si="8"/>
        <v>92918.689010315575</v>
      </c>
      <c r="AT16" s="11">
        <f t="shared" si="9"/>
        <v>9.0649335535426943</v>
      </c>
      <c r="AU16" s="5">
        <f t="shared" si="10"/>
        <v>9064.9335535426944</v>
      </c>
    </row>
    <row r="17" spans="1:47" x14ac:dyDescent="0.25">
      <c r="A17" s="1" t="s">
        <v>94</v>
      </c>
      <c r="B17" s="1" t="s">
        <v>95</v>
      </c>
      <c r="C17" s="1" t="s">
        <v>96</v>
      </c>
      <c r="D17" s="1" t="s">
        <v>146</v>
      </c>
      <c r="E17" s="1" t="s">
        <v>92</v>
      </c>
      <c r="F17" s="1" t="s">
        <v>90</v>
      </c>
      <c r="G17" s="1" t="s">
        <v>63</v>
      </c>
      <c r="H17" s="1" t="s">
        <v>64</v>
      </c>
      <c r="I17" s="2">
        <v>80</v>
      </c>
      <c r="J17" s="2">
        <v>0.06</v>
      </c>
      <c r="K17" s="2">
        <f t="shared" si="0"/>
        <v>5.9999998658895493E-2</v>
      </c>
      <c r="L17" s="2">
        <f t="shared" si="1"/>
        <v>0</v>
      </c>
      <c r="P17" s="6">
        <v>3.9999999105930328E-2</v>
      </c>
      <c r="Q17" s="5">
        <v>94.599997885525227</v>
      </c>
      <c r="R17" s="7">
        <v>1.9999999552965161E-2</v>
      </c>
      <c r="S17" s="5">
        <v>30.307499322574589</v>
      </c>
      <c r="AL17" s="5" t="str">
        <f t="shared" si="2"/>
        <v/>
      </c>
      <c r="AN17" s="5" t="str">
        <f t="shared" si="3"/>
        <v/>
      </c>
      <c r="AP17" s="5" t="str">
        <f t="shared" si="4"/>
        <v/>
      </c>
      <c r="AS17" s="5">
        <f t="shared" si="8"/>
        <v>124.90749720809981</v>
      </c>
      <c r="AT17" s="11">
        <f t="shared" si="9"/>
        <v>1.2185688095589059E-2</v>
      </c>
      <c r="AU17" s="5">
        <f t="shared" si="10"/>
        <v>12.185688095589059</v>
      </c>
    </row>
    <row r="18" spans="1:47" x14ac:dyDescent="0.25">
      <c r="A18" s="1" t="s">
        <v>94</v>
      </c>
      <c r="B18" s="1" t="s">
        <v>95</v>
      </c>
      <c r="C18" s="1" t="s">
        <v>96</v>
      </c>
      <c r="D18" s="1" t="s">
        <v>146</v>
      </c>
      <c r="E18" s="1" t="s">
        <v>93</v>
      </c>
      <c r="F18" s="1" t="s">
        <v>90</v>
      </c>
      <c r="G18" s="1" t="s">
        <v>63</v>
      </c>
      <c r="H18" s="1" t="s">
        <v>64</v>
      </c>
      <c r="I18" s="2">
        <v>80</v>
      </c>
      <c r="J18" s="2">
        <v>0.06</v>
      </c>
      <c r="K18" s="2">
        <f t="shared" si="0"/>
        <v>2.999999932944775E-2</v>
      </c>
      <c r="L18" s="2">
        <f t="shared" si="1"/>
        <v>0</v>
      </c>
      <c r="R18" s="7">
        <v>2.999999932944775E-2</v>
      </c>
      <c r="S18" s="5">
        <v>40.409999096766107</v>
      </c>
      <c r="AL18" s="5" t="str">
        <f t="shared" si="2"/>
        <v/>
      </c>
      <c r="AN18" s="5" t="str">
        <f t="shared" si="3"/>
        <v/>
      </c>
      <c r="AP18" s="5" t="str">
        <f t="shared" si="4"/>
        <v/>
      </c>
      <c r="AS18" s="5">
        <f t="shared" si="8"/>
        <v>40.409999096766107</v>
      </c>
      <c r="AT18" s="11">
        <f t="shared" si="9"/>
        <v>3.9423065543922808E-3</v>
      </c>
      <c r="AU18" s="5">
        <f t="shared" si="10"/>
        <v>3.9423065543922808</v>
      </c>
    </row>
    <row r="19" spans="1:47" x14ac:dyDescent="0.25">
      <c r="A19" s="1" t="s">
        <v>94</v>
      </c>
      <c r="B19" s="1" t="s">
        <v>95</v>
      </c>
      <c r="C19" s="1" t="s">
        <v>96</v>
      </c>
      <c r="D19" s="1" t="s">
        <v>146</v>
      </c>
      <c r="E19" s="1" t="s">
        <v>97</v>
      </c>
      <c r="F19" s="1" t="s">
        <v>90</v>
      </c>
      <c r="G19" s="1" t="s">
        <v>63</v>
      </c>
      <c r="H19" s="1" t="s">
        <v>64</v>
      </c>
      <c r="I19" s="2">
        <v>80</v>
      </c>
      <c r="J19" s="2">
        <v>37.840000000000003</v>
      </c>
      <c r="K19" s="2">
        <f t="shared" si="0"/>
        <v>8.3800002336502075</v>
      </c>
      <c r="L19" s="2">
        <f t="shared" si="1"/>
        <v>0</v>
      </c>
      <c r="R19" s="7">
        <v>7.7600002288818359</v>
      </c>
      <c r="S19" s="5">
        <v>10452.720308303829</v>
      </c>
      <c r="Z19" s="9">
        <v>0.62000000476837158</v>
      </c>
      <c r="AA19" s="5">
        <v>100.130000770092</v>
      </c>
      <c r="AL19" s="5" t="str">
        <f t="shared" si="2"/>
        <v/>
      </c>
      <c r="AN19" s="5" t="str">
        <f t="shared" si="3"/>
        <v/>
      </c>
      <c r="AP19" s="5" t="str">
        <f t="shared" si="4"/>
        <v/>
      </c>
      <c r="AS19" s="5">
        <f t="shared" si="8"/>
        <v>10552.850309073921</v>
      </c>
      <c r="AT19" s="11">
        <f t="shared" si="9"/>
        <v>1.0295118008134787</v>
      </c>
      <c r="AU19" s="5">
        <f t="shared" si="10"/>
        <v>1029.5118008134787</v>
      </c>
    </row>
    <row r="20" spans="1:47" x14ac:dyDescent="0.25">
      <c r="A20" s="1" t="s">
        <v>94</v>
      </c>
      <c r="B20" s="1" t="s">
        <v>95</v>
      </c>
      <c r="C20" s="1" t="s">
        <v>96</v>
      </c>
      <c r="D20" s="1" t="s">
        <v>146</v>
      </c>
      <c r="E20" s="1" t="s">
        <v>72</v>
      </c>
      <c r="F20" s="1" t="s">
        <v>90</v>
      </c>
      <c r="G20" s="1" t="s">
        <v>63</v>
      </c>
      <c r="H20" s="1" t="s">
        <v>64</v>
      </c>
      <c r="I20" s="2">
        <v>80</v>
      </c>
      <c r="J20" s="2">
        <v>38.06</v>
      </c>
      <c r="K20" s="2">
        <f t="shared" si="0"/>
        <v>35.869999885559089</v>
      </c>
      <c r="L20" s="2">
        <f t="shared" si="1"/>
        <v>0</v>
      </c>
      <c r="P20" s="6">
        <v>16.049999713897709</v>
      </c>
      <c r="Q20" s="5">
        <v>39471.849289536483</v>
      </c>
      <c r="R20" s="7">
        <v>19.820000171661381</v>
      </c>
      <c r="S20" s="5">
        <v>27041.025224804878</v>
      </c>
      <c r="AL20" s="5" t="str">
        <f t="shared" si="2"/>
        <v/>
      </c>
      <c r="AN20" s="5" t="str">
        <f t="shared" si="3"/>
        <v/>
      </c>
      <c r="AP20" s="5" t="str">
        <f t="shared" si="4"/>
        <v/>
      </c>
      <c r="AS20" s="5">
        <f t="shared" si="8"/>
        <v>66512.874514341354</v>
      </c>
      <c r="AT20" s="11">
        <f t="shared" si="9"/>
        <v>6.4888430341574406</v>
      </c>
      <c r="AU20" s="5">
        <f t="shared" si="10"/>
        <v>6488.8430341574403</v>
      </c>
    </row>
    <row r="21" spans="1:47" x14ac:dyDescent="0.25">
      <c r="A21" s="1" t="s">
        <v>98</v>
      </c>
      <c r="B21" s="1" t="s">
        <v>99</v>
      </c>
      <c r="C21" s="1" t="s">
        <v>100</v>
      </c>
      <c r="D21" s="1" t="s">
        <v>146</v>
      </c>
      <c r="E21" s="1" t="s">
        <v>101</v>
      </c>
      <c r="F21" s="1" t="s">
        <v>90</v>
      </c>
      <c r="G21" s="1" t="s">
        <v>63</v>
      </c>
      <c r="H21" s="1" t="s">
        <v>64</v>
      </c>
      <c r="I21" s="2">
        <v>75.27</v>
      </c>
      <c r="J21" s="2">
        <v>34.51</v>
      </c>
      <c r="K21" s="2">
        <f t="shared" si="0"/>
        <v>10.86</v>
      </c>
      <c r="L21" s="2">
        <f t="shared" si="1"/>
        <v>0</v>
      </c>
      <c r="P21" s="6">
        <v>3.72</v>
      </c>
      <c r="Q21" s="5">
        <v>8797.8000000000029</v>
      </c>
      <c r="R21" s="7">
        <v>6.31</v>
      </c>
      <c r="S21" s="5">
        <v>8976.1290098360296</v>
      </c>
      <c r="T21" s="8">
        <v>0.83</v>
      </c>
      <c r="U21" s="5">
        <v>360.46900033311056</v>
      </c>
      <c r="AL21" s="5" t="str">
        <f t="shared" si="2"/>
        <v/>
      </c>
      <c r="AN21" s="5" t="str">
        <f t="shared" si="3"/>
        <v/>
      </c>
      <c r="AP21" s="5" t="str">
        <f t="shared" si="4"/>
        <v/>
      </c>
      <c r="AS21" s="5">
        <f t="shared" si="8"/>
        <v>18134.398010169141</v>
      </c>
      <c r="AT21" s="11">
        <f t="shared" si="9"/>
        <v>1.7691501542540093</v>
      </c>
      <c r="AU21" s="5">
        <f t="shared" si="10"/>
        <v>1769.1501542540095</v>
      </c>
    </row>
    <row r="22" spans="1:47" x14ac:dyDescent="0.25">
      <c r="A22" s="1" t="s">
        <v>98</v>
      </c>
      <c r="B22" s="1" t="s">
        <v>99</v>
      </c>
      <c r="C22" s="1" t="s">
        <v>100</v>
      </c>
      <c r="D22" s="1" t="s">
        <v>146</v>
      </c>
      <c r="E22" s="1" t="s">
        <v>102</v>
      </c>
      <c r="F22" s="1" t="s">
        <v>90</v>
      </c>
      <c r="G22" s="1" t="s">
        <v>63</v>
      </c>
      <c r="H22" s="1" t="s">
        <v>64</v>
      </c>
      <c r="I22" s="2">
        <v>75.27</v>
      </c>
      <c r="J22" s="2">
        <v>34.9</v>
      </c>
      <c r="K22" s="2">
        <f t="shared" si="0"/>
        <v>9.1400002837181091</v>
      </c>
      <c r="L22" s="2">
        <f t="shared" si="1"/>
        <v>0</v>
      </c>
      <c r="P22" s="6">
        <v>0.70999997854232788</v>
      </c>
      <c r="Q22" s="5">
        <v>2098.9374365657568</v>
      </c>
      <c r="R22" s="7">
        <v>8.4300003051757813</v>
      </c>
      <c r="S22" s="5">
        <v>14194.01301383972</v>
      </c>
      <c r="AL22" s="5" t="str">
        <f t="shared" si="2"/>
        <v/>
      </c>
      <c r="AN22" s="5" t="str">
        <f t="shared" si="3"/>
        <v/>
      </c>
      <c r="AP22" s="5" t="str">
        <f t="shared" si="4"/>
        <v/>
      </c>
      <c r="AS22" s="5">
        <f t="shared" si="8"/>
        <v>16292.950450405477</v>
      </c>
      <c r="AT22" s="11">
        <f t="shared" si="9"/>
        <v>1.5895027663131636</v>
      </c>
      <c r="AU22" s="5">
        <f t="shared" si="10"/>
        <v>1589.5027663131636</v>
      </c>
    </row>
    <row r="23" spans="1:47" x14ac:dyDescent="0.25">
      <c r="A23" s="1" t="s">
        <v>103</v>
      </c>
      <c r="B23" s="1" t="s">
        <v>104</v>
      </c>
      <c r="C23" s="1" t="s">
        <v>105</v>
      </c>
      <c r="D23" s="1" t="s">
        <v>148</v>
      </c>
      <c r="E23" s="1" t="s">
        <v>101</v>
      </c>
      <c r="F23" s="1" t="s">
        <v>90</v>
      </c>
      <c r="G23" s="1" t="s">
        <v>63</v>
      </c>
      <c r="H23" s="1" t="s">
        <v>64</v>
      </c>
      <c r="I23" s="2">
        <v>80</v>
      </c>
      <c r="J23" s="2">
        <v>0.06</v>
      </c>
      <c r="K23" s="2">
        <f t="shared" si="0"/>
        <v>6.9999998435378075E-2</v>
      </c>
      <c r="L23" s="2">
        <f t="shared" si="1"/>
        <v>0</v>
      </c>
      <c r="P23" s="6">
        <v>3.9999999105930328E-2</v>
      </c>
      <c r="Q23" s="5">
        <v>94.599997885525227</v>
      </c>
      <c r="R23" s="7">
        <v>2.999999932944775E-2</v>
      </c>
      <c r="S23" s="5">
        <v>50.512498870957643</v>
      </c>
      <c r="AL23" s="5" t="str">
        <f t="shared" si="2"/>
        <v/>
      </c>
      <c r="AN23" s="5" t="str">
        <f t="shared" si="3"/>
        <v/>
      </c>
      <c r="AP23" s="5" t="str">
        <f t="shared" si="4"/>
        <v/>
      </c>
      <c r="AS23" s="5">
        <f t="shared" si="8"/>
        <v>145.11249675648287</v>
      </c>
      <c r="AT23" s="11">
        <f t="shared" si="9"/>
        <v>1.4156841372785198E-2</v>
      </c>
      <c r="AU23" s="5">
        <f t="shared" si="10"/>
        <v>14.156841372785198</v>
      </c>
    </row>
    <row r="24" spans="1:47" x14ac:dyDescent="0.25">
      <c r="A24" s="1" t="s">
        <v>103</v>
      </c>
      <c r="B24" s="1" t="s">
        <v>104</v>
      </c>
      <c r="C24" s="1" t="s">
        <v>105</v>
      </c>
      <c r="D24" s="1" t="s">
        <v>148</v>
      </c>
      <c r="E24" s="1" t="s">
        <v>102</v>
      </c>
      <c r="F24" s="1" t="s">
        <v>90</v>
      </c>
      <c r="G24" s="1" t="s">
        <v>63</v>
      </c>
      <c r="H24" s="1" t="s">
        <v>64</v>
      </c>
      <c r="I24" s="2">
        <v>80</v>
      </c>
      <c r="J24" s="2">
        <v>0.06</v>
      </c>
      <c r="K24" s="2">
        <f t="shared" si="0"/>
        <v>3.9999999105930328E-2</v>
      </c>
      <c r="L24" s="2">
        <f t="shared" si="1"/>
        <v>0</v>
      </c>
      <c r="P24" s="6">
        <v>9.9999997764825821E-3</v>
      </c>
      <c r="Q24" s="5">
        <v>29.56249933922663</v>
      </c>
      <c r="R24" s="7">
        <v>2.999999932944775E-2</v>
      </c>
      <c r="S24" s="5">
        <v>50.512498870957643</v>
      </c>
      <c r="AL24" s="5" t="str">
        <f t="shared" si="2"/>
        <v/>
      </c>
      <c r="AN24" s="5" t="str">
        <f t="shared" si="3"/>
        <v/>
      </c>
      <c r="AP24" s="5" t="str">
        <f t="shared" si="4"/>
        <v/>
      </c>
      <c r="AS24" s="5">
        <f t="shared" si="8"/>
        <v>80.074998210184276</v>
      </c>
      <c r="AT24" s="11">
        <f t="shared" si="9"/>
        <v>7.8119326241762425E-3</v>
      </c>
      <c r="AU24" s="5">
        <f t="shared" si="10"/>
        <v>7.8119326241762419</v>
      </c>
    </row>
    <row r="25" spans="1:47" x14ac:dyDescent="0.25">
      <c r="A25" s="1" t="s">
        <v>103</v>
      </c>
      <c r="B25" s="1" t="s">
        <v>104</v>
      </c>
      <c r="C25" s="1" t="s">
        <v>105</v>
      </c>
      <c r="D25" s="1" t="s">
        <v>148</v>
      </c>
      <c r="E25" s="1" t="s">
        <v>89</v>
      </c>
      <c r="F25" s="1" t="s">
        <v>90</v>
      </c>
      <c r="G25" s="1" t="s">
        <v>63</v>
      </c>
      <c r="H25" s="1" t="s">
        <v>64</v>
      </c>
      <c r="I25" s="2">
        <v>80</v>
      </c>
      <c r="J25" s="2">
        <v>38.67</v>
      </c>
      <c r="K25" s="2">
        <f t="shared" si="0"/>
        <v>34.540000269189477</v>
      </c>
      <c r="L25" s="2">
        <f t="shared" si="1"/>
        <v>0</v>
      </c>
      <c r="N25" s="4">
        <v>4.6200001332908869</v>
      </c>
      <c r="O25" s="5">
        <v>13613.262892377101</v>
      </c>
      <c r="P25" s="6">
        <v>17.56999987363815</v>
      </c>
      <c r="Q25" s="5">
        <v>56978.762009441853</v>
      </c>
      <c r="R25" s="7">
        <v>12.350000262260441</v>
      </c>
      <c r="S25" s="5">
        <v>22060.492938369509</v>
      </c>
      <c r="AL25" s="5" t="str">
        <f t="shared" si="2"/>
        <v/>
      </c>
      <c r="AN25" s="5" t="str">
        <f t="shared" si="3"/>
        <v/>
      </c>
      <c r="AP25" s="5" t="str">
        <f t="shared" si="4"/>
        <v/>
      </c>
      <c r="AS25" s="5">
        <f t="shared" si="8"/>
        <v>92652.517840188462</v>
      </c>
      <c r="AT25" s="11">
        <f t="shared" si="9"/>
        <v>9.0389665064742282</v>
      </c>
      <c r="AU25" s="5">
        <f t="shared" si="10"/>
        <v>9038.9665064742276</v>
      </c>
    </row>
    <row r="26" spans="1:47" x14ac:dyDescent="0.25">
      <c r="A26" s="1" t="s">
        <v>103</v>
      </c>
      <c r="B26" s="1" t="s">
        <v>104</v>
      </c>
      <c r="C26" s="1" t="s">
        <v>105</v>
      </c>
      <c r="D26" s="1" t="s">
        <v>148</v>
      </c>
      <c r="E26" s="1" t="s">
        <v>91</v>
      </c>
      <c r="F26" s="1" t="s">
        <v>90</v>
      </c>
      <c r="G26" s="1" t="s">
        <v>63</v>
      </c>
      <c r="H26" s="1" t="s">
        <v>64</v>
      </c>
      <c r="I26" s="2">
        <v>80</v>
      </c>
      <c r="J26" s="2">
        <v>39.08</v>
      </c>
      <c r="K26" s="2">
        <f t="shared" si="0"/>
        <v>35.35</v>
      </c>
      <c r="L26" s="2">
        <f t="shared" si="1"/>
        <v>0</v>
      </c>
      <c r="N26" s="4">
        <v>9.4499999999999993</v>
      </c>
      <c r="O26" s="5">
        <v>27830.249999999996</v>
      </c>
      <c r="P26" s="6">
        <v>20.52</v>
      </c>
      <c r="Q26" s="5">
        <v>48647.486908881081</v>
      </c>
      <c r="R26" s="7">
        <v>5.38</v>
      </c>
      <c r="S26" s="5">
        <v>8869.7912483795299</v>
      </c>
      <c r="AL26" s="5" t="str">
        <f t="shared" si="2"/>
        <v/>
      </c>
      <c r="AN26" s="5" t="str">
        <f t="shared" si="3"/>
        <v/>
      </c>
      <c r="AP26" s="5" t="str">
        <f t="shared" si="4"/>
        <v/>
      </c>
      <c r="AS26" s="5">
        <f t="shared" si="8"/>
        <v>85347.528157260618</v>
      </c>
      <c r="AT26" s="11">
        <f t="shared" si="9"/>
        <v>8.326308517103497</v>
      </c>
      <c r="AU26" s="5">
        <f t="shared" si="10"/>
        <v>8326.3085171034963</v>
      </c>
    </row>
    <row r="27" spans="1:47" x14ac:dyDescent="0.25">
      <c r="A27" s="1" t="s">
        <v>106</v>
      </c>
      <c r="B27" s="1" t="s">
        <v>107</v>
      </c>
      <c r="C27" s="1" t="s">
        <v>108</v>
      </c>
      <c r="D27" s="1" t="s">
        <v>146</v>
      </c>
      <c r="E27" s="1" t="s">
        <v>109</v>
      </c>
      <c r="F27" s="1" t="s">
        <v>90</v>
      </c>
      <c r="G27" s="1" t="s">
        <v>63</v>
      </c>
      <c r="H27" s="1" t="s">
        <v>64</v>
      </c>
      <c r="I27" s="2">
        <v>6.79</v>
      </c>
      <c r="J27" s="2">
        <v>6.66</v>
      </c>
      <c r="K27" s="2">
        <f t="shared" si="0"/>
        <v>2.3799999821931119</v>
      </c>
      <c r="L27" s="2">
        <f t="shared" si="1"/>
        <v>4.2800002098083496</v>
      </c>
      <c r="P27" s="6">
        <v>3.9999999105930328E-2</v>
      </c>
      <c r="Q27" s="5">
        <v>94.599997885525227</v>
      </c>
      <c r="R27" s="7">
        <v>9.9999997764825821E-3</v>
      </c>
      <c r="S27" s="5">
        <v>13.46999969892204</v>
      </c>
      <c r="Z27" s="9">
        <v>2.329999983310699</v>
      </c>
      <c r="AA27" s="5">
        <v>406.81849707365029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R27" s="2">
        <v>4.2800002098083496</v>
      </c>
      <c r="AS27" s="5">
        <f t="shared" si="8"/>
        <v>514.88849465809756</v>
      </c>
      <c r="AT27" s="11">
        <f t="shared" si="9"/>
        <v>5.0231337110676545E-2</v>
      </c>
      <c r="AU27" s="5">
        <f t="shared" si="10"/>
        <v>50.231337110676542</v>
      </c>
    </row>
    <row r="28" spans="1:47" x14ac:dyDescent="0.25">
      <c r="A28" s="1" t="s">
        <v>110</v>
      </c>
      <c r="B28" s="1" t="s">
        <v>111</v>
      </c>
      <c r="C28" s="1" t="s">
        <v>112</v>
      </c>
      <c r="D28" s="1" t="s">
        <v>149</v>
      </c>
      <c r="E28" s="1" t="s">
        <v>113</v>
      </c>
      <c r="F28" s="1" t="s">
        <v>90</v>
      </c>
      <c r="G28" s="1" t="s">
        <v>63</v>
      </c>
      <c r="H28" s="1" t="s">
        <v>64</v>
      </c>
      <c r="I28" s="2">
        <v>33.21</v>
      </c>
      <c r="J28" s="2">
        <v>0.06</v>
      </c>
      <c r="K28" s="2">
        <f t="shared" si="0"/>
        <v>6.9999998435378075E-2</v>
      </c>
      <c r="L28" s="2">
        <f t="shared" si="1"/>
        <v>0</v>
      </c>
      <c r="P28" s="6">
        <v>3.9999999105930328E-2</v>
      </c>
      <c r="Q28" s="5">
        <v>94.599997885525227</v>
      </c>
      <c r="R28" s="7">
        <v>2.999999932944775E-2</v>
      </c>
      <c r="S28" s="5">
        <v>40.409999096766107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S28" s="5">
        <f t="shared" si="8"/>
        <v>135.00999698229134</v>
      </c>
      <c r="AT28" s="11">
        <f t="shared" si="9"/>
        <v>1.317126473418713E-2</v>
      </c>
      <c r="AU28" s="5">
        <f t="shared" si="10"/>
        <v>13.17126473418713</v>
      </c>
    </row>
    <row r="29" spans="1:47" x14ac:dyDescent="0.25">
      <c r="A29" s="1" t="s">
        <v>110</v>
      </c>
      <c r="B29" s="1" t="s">
        <v>111</v>
      </c>
      <c r="C29" s="1" t="s">
        <v>112</v>
      </c>
      <c r="D29" s="1" t="s">
        <v>149</v>
      </c>
      <c r="E29" s="1" t="s">
        <v>109</v>
      </c>
      <c r="F29" s="1" t="s">
        <v>90</v>
      </c>
      <c r="G29" s="1" t="s">
        <v>63</v>
      </c>
      <c r="H29" s="1" t="s">
        <v>64</v>
      </c>
      <c r="I29" s="2">
        <v>33.21</v>
      </c>
      <c r="J29" s="2">
        <v>32.06</v>
      </c>
      <c r="K29" s="2">
        <f t="shared" si="0"/>
        <v>30.570000676438216</v>
      </c>
      <c r="L29" s="2">
        <f t="shared" si="1"/>
        <v>2.999999932944775E-2</v>
      </c>
      <c r="P29" s="6">
        <v>8.7899999618530273</v>
      </c>
      <c r="Q29" s="5">
        <v>20788.34990978241</v>
      </c>
      <c r="R29" s="7">
        <v>20.030000686645511</v>
      </c>
      <c r="S29" s="5">
        <v>26980.410924911499</v>
      </c>
      <c r="T29" s="8">
        <v>1.720000028610229</v>
      </c>
      <c r="U29" s="5">
        <v>694.88001155853271</v>
      </c>
      <c r="Z29" s="9">
        <v>2.999999932944775E-2</v>
      </c>
      <c r="AA29" s="5">
        <v>5.3294998808763916</v>
      </c>
      <c r="AL29" s="5" t="str">
        <f t="shared" si="2"/>
        <v/>
      </c>
      <c r="AN29" s="5" t="str">
        <f t="shared" si="3"/>
        <v/>
      </c>
      <c r="AP29" s="5" t="str">
        <f t="shared" si="4"/>
        <v/>
      </c>
      <c r="AR29" s="2">
        <v>2.999999932944775E-2</v>
      </c>
      <c r="AS29" s="5">
        <f t="shared" si="8"/>
        <v>48468.970346133319</v>
      </c>
      <c r="AT29" s="11">
        <f t="shared" si="9"/>
        <v>4.7285212509568701</v>
      </c>
      <c r="AU29" s="5">
        <f t="shared" si="10"/>
        <v>4728.5212509568701</v>
      </c>
    </row>
    <row r="30" spans="1:47" x14ac:dyDescent="0.25">
      <c r="A30" s="1" t="s">
        <v>114</v>
      </c>
      <c r="B30" s="1" t="s">
        <v>115</v>
      </c>
      <c r="C30" s="1" t="s">
        <v>116</v>
      </c>
      <c r="D30" s="1" t="s">
        <v>150</v>
      </c>
      <c r="E30" s="1" t="s">
        <v>113</v>
      </c>
      <c r="F30" s="1" t="s">
        <v>90</v>
      </c>
      <c r="G30" s="1" t="s">
        <v>63</v>
      </c>
      <c r="H30" s="1" t="s">
        <v>64</v>
      </c>
      <c r="I30" s="2">
        <v>120</v>
      </c>
      <c r="J30" s="2">
        <v>36.71</v>
      </c>
      <c r="K30" s="2">
        <f t="shared" si="0"/>
        <v>35.859999656677246</v>
      </c>
      <c r="L30" s="2">
        <f t="shared" si="1"/>
        <v>0</v>
      </c>
      <c r="P30" s="6">
        <v>8.4799995422363281</v>
      </c>
      <c r="Q30" s="5">
        <v>20055.19891738892</v>
      </c>
      <c r="R30" s="7">
        <v>20.510000228881839</v>
      </c>
      <c r="S30" s="5">
        <v>27626.970308303829</v>
      </c>
      <c r="T30" s="8">
        <v>6.869999885559082</v>
      </c>
      <c r="U30" s="5">
        <v>2775.4799537658691</v>
      </c>
      <c r="AL30" s="5" t="str">
        <f t="shared" si="2"/>
        <v/>
      </c>
      <c r="AN30" s="5" t="str">
        <f t="shared" si="3"/>
        <v/>
      </c>
      <c r="AP30" s="5" t="str">
        <f t="shared" si="4"/>
        <v/>
      </c>
      <c r="AS30" s="5">
        <f t="shared" si="8"/>
        <v>50457.649179458618</v>
      </c>
      <c r="AT30" s="11">
        <f t="shared" si="9"/>
        <v>4.9225321832616649</v>
      </c>
      <c r="AU30" s="5">
        <f t="shared" si="10"/>
        <v>4922.5321832616655</v>
      </c>
    </row>
    <row r="31" spans="1:47" x14ac:dyDescent="0.25">
      <c r="A31" s="1" t="s">
        <v>114</v>
      </c>
      <c r="B31" s="1" t="s">
        <v>115</v>
      </c>
      <c r="C31" s="1" t="s">
        <v>116</v>
      </c>
      <c r="D31" s="1" t="s">
        <v>150</v>
      </c>
      <c r="E31" s="1" t="s">
        <v>109</v>
      </c>
      <c r="F31" s="1" t="s">
        <v>90</v>
      </c>
      <c r="G31" s="1" t="s">
        <v>63</v>
      </c>
      <c r="H31" s="1" t="s">
        <v>64</v>
      </c>
      <c r="I31" s="2">
        <v>120</v>
      </c>
      <c r="J31" s="2">
        <v>0.09</v>
      </c>
      <c r="K31" s="2">
        <f t="shared" si="0"/>
        <v>5.9999998658895493E-2</v>
      </c>
      <c r="L31" s="2">
        <f t="shared" si="1"/>
        <v>0</v>
      </c>
      <c r="R31" s="7">
        <v>5.9999998658895493E-2</v>
      </c>
      <c r="S31" s="5">
        <v>80.819998193532228</v>
      </c>
      <c r="AL31" s="5" t="str">
        <f t="shared" si="2"/>
        <v/>
      </c>
      <c r="AN31" s="5" t="str">
        <f t="shared" si="3"/>
        <v/>
      </c>
      <c r="AP31" s="5" t="str">
        <f t="shared" si="4"/>
        <v/>
      </c>
      <c r="AS31" s="5">
        <f t="shared" si="8"/>
        <v>80.819998193532228</v>
      </c>
      <c r="AT31" s="11">
        <f t="shared" si="9"/>
        <v>7.8846131087845633E-3</v>
      </c>
      <c r="AU31" s="5">
        <f t="shared" si="10"/>
        <v>7.8846131087845643</v>
      </c>
    </row>
    <row r="32" spans="1:47" x14ac:dyDescent="0.25">
      <c r="A32" s="1" t="s">
        <v>114</v>
      </c>
      <c r="B32" s="1" t="s">
        <v>115</v>
      </c>
      <c r="C32" s="1" t="s">
        <v>116</v>
      </c>
      <c r="D32" s="1" t="s">
        <v>150</v>
      </c>
      <c r="E32" s="1" t="s">
        <v>68</v>
      </c>
      <c r="F32" s="1" t="s">
        <v>90</v>
      </c>
      <c r="G32" s="1" t="s">
        <v>63</v>
      </c>
      <c r="H32" s="1" t="s">
        <v>64</v>
      </c>
      <c r="I32" s="2">
        <v>120</v>
      </c>
      <c r="J32" s="2">
        <v>39.39</v>
      </c>
      <c r="K32" s="2">
        <f t="shared" si="0"/>
        <v>0.31999999284744263</v>
      </c>
      <c r="L32" s="2">
        <f t="shared" si="1"/>
        <v>0</v>
      </c>
      <c r="R32" s="7">
        <v>0.31999999284744263</v>
      </c>
      <c r="S32" s="5">
        <v>431.03999036550522</v>
      </c>
      <c r="AL32" s="5" t="str">
        <f t="shared" si="2"/>
        <v/>
      </c>
      <c r="AN32" s="5" t="str">
        <f t="shared" si="3"/>
        <v/>
      </c>
      <c r="AP32" s="5" t="str">
        <f t="shared" si="4"/>
        <v/>
      </c>
      <c r="AS32" s="5">
        <f t="shared" si="8"/>
        <v>431.03999036550522</v>
      </c>
      <c r="AT32" s="11">
        <f t="shared" si="9"/>
        <v>4.2051269913517667E-2</v>
      </c>
      <c r="AU32" s="5">
        <f t="shared" si="10"/>
        <v>42.051269913517665</v>
      </c>
    </row>
    <row r="33" spans="1:47" x14ac:dyDescent="0.25">
      <c r="A33" s="1" t="s">
        <v>114</v>
      </c>
      <c r="B33" s="1" t="s">
        <v>115</v>
      </c>
      <c r="C33" s="1" t="s">
        <v>116</v>
      </c>
      <c r="D33" s="1" t="s">
        <v>150</v>
      </c>
      <c r="E33" s="1" t="s">
        <v>117</v>
      </c>
      <c r="F33" s="1" t="s">
        <v>90</v>
      </c>
      <c r="G33" s="1" t="s">
        <v>63</v>
      </c>
      <c r="H33" s="1" t="s">
        <v>64</v>
      </c>
      <c r="I33" s="2">
        <v>120</v>
      </c>
      <c r="J33" s="2">
        <v>37.18</v>
      </c>
      <c r="K33" s="2">
        <f t="shared" si="0"/>
        <v>0.24999999441206458</v>
      </c>
      <c r="L33" s="2">
        <f t="shared" si="1"/>
        <v>0</v>
      </c>
      <c r="R33" s="7">
        <v>9.9999997764825821E-3</v>
      </c>
      <c r="S33" s="5">
        <v>13.46999969892204</v>
      </c>
      <c r="T33" s="8">
        <v>0.239999994635582</v>
      </c>
      <c r="U33" s="5">
        <v>96.959997832775116</v>
      </c>
      <c r="AL33" s="5" t="str">
        <f t="shared" si="2"/>
        <v/>
      </c>
      <c r="AN33" s="5" t="str">
        <f t="shared" si="3"/>
        <v/>
      </c>
      <c r="AP33" s="5" t="str">
        <f t="shared" si="4"/>
        <v/>
      </c>
      <c r="AS33" s="5">
        <f t="shared" si="8"/>
        <v>110.42999753169715</v>
      </c>
      <c r="AT33" s="11">
        <f t="shared" si="9"/>
        <v>1.0773296530599842E-2</v>
      </c>
      <c r="AU33" s="5">
        <f t="shared" si="10"/>
        <v>10.773296530599842</v>
      </c>
    </row>
    <row r="34" spans="1:47" x14ac:dyDescent="0.25">
      <c r="A34" s="1" t="s">
        <v>118</v>
      </c>
      <c r="B34" s="1" t="s">
        <v>119</v>
      </c>
      <c r="C34" s="1" t="s">
        <v>120</v>
      </c>
      <c r="D34" s="1" t="s">
        <v>151</v>
      </c>
      <c r="E34" s="1" t="s">
        <v>81</v>
      </c>
      <c r="F34" s="1" t="s">
        <v>90</v>
      </c>
      <c r="G34" s="1" t="s">
        <v>63</v>
      </c>
      <c r="H34" s="1" t="s">
        <v>64</v>
      </c>
      <c r="I34" s="2">
        <v>10</v>
      </c>
      <c r="J34" s="2">
        <v>9.42</v>
      </c>
      <c r="K34" s="2">
        <f t="shared" si="0"/>
        <v>8.6700002551078796</v>
      </c>
      <c r="L34" s="2">
        <f t="shared" si="1"/>
        <v>0.62000000476837158</v>
      </c>
      <c r="P34" s="6">
        <v>6.070000171661377</v>
      </c>
      <c r="Q34" s="5">
        <v>17944.438007473949</v>
      </c>
      <c r="R34" s="7">
        <v>0.31000000238418579</v>
      </c>
      <c r="S34" s="5">
        <v>521.96250401437283</v>
      </c>
      <c r="Z34" s="9">
        <v>2.2900000810623169</v>
      </c>
      <c r="AA34" s="5">
        <v>464.91814126819372</v>
      </c>
      <c r="AL34" s="5" t="str">
        <f t="shared" si="2"/>
        <v/>
      </c>
      <c r="AN34" s="5" t="str">
        <f t="shared" si="3"/>
        <v/>
      </c>
      <c r="AP34" s="5" t="str">
        <f t="shared" si="4"/>
        <v/>
      </c>
      <c r="AR34" s="2">
        <v>0.62000000476837158</v>
      </c>
      <c r="AS34" s="5">
        <f t="shared" si="8"/>
        <v>18931.318652756516</v>
      </c>
      <c r="AT34" s="11">
        <f t="shared" si="9"/>
        <v>1.8468958989415942</v>
      </c>
      <c r="AU34" s="5">
        <f t="shared" si="10"/>
        <v>1846.8958989415942</v>
      </c>
    </row>
    <row r="35" spans="1:47" x14ac:dyDescent="0.25">
      <c r="A35" s="1" t="s">
        <v>121</v>
      </c>
      <c r="B35" s="1" t="s">
        <v>122</v>
      </c>
      <c r="C35" s="1" t="s">
        <v>123</v>
      </c>
      <c r="D35" s="1" t="s">
        <v>148</v>
      </c>
      <c r="E35" s="1" t="s">
        <v>109</v>
      </c>
      <c r="F35" s="1" t="s">
        <v>90</v>
      </c>
      <c r="G35" s="1" t="s">
        <v>63</v>
      </c>
      <c r="H35" s="1" t="s">
        <v>64</v>
      </c>
      <c r="I35" s="2">
        <v>150</v>
      </c>
      <c r="J35" s="2">
        <v>0.06</v>
      </c>
      <c r="K35" s="2">
        <f t="shared" ref="K35:K53" si="11">SUM(N35,P35,R35,T35,V35,X35,Z35,AB35,AE35,AG35,AI35,AV35,AX35,AZ35,BB35,BD35)</f>
        <v>4.999999888241291E-2</v>
      </c>
      <c r="L35" s="2">
        <f t="shared" ref="L35:L53" si="12">SUM(M35,AD35,AK35,AM35,AO35,AQ35,AR35)</f>
        <v>0</v>
      </c>
      <c r="R35" s="7">
        <v>1.9999999552965161E-2</v>
      </c>
      <c r="S35" s="5">
        <v>26.93999939784408</v>
      </c>
      <c r="T35" s="8">
        <v>2.999999932944775E-2</v>
      </c>
      <c r="U35" s="5">
        <v>12.119999729096889</v>
      </c>
      <c r="AL35" s="5" t="str">
        <f t="shared" ref="AL35:AL53" si="13">IF(AK35&gt;0,AK35*$AL$1,"")</f>
        <v/>
      </c>
      <c r="AN35" s="5" t="str">
        <f t="shared" ref="AN35:AN53" si="14">IF(AM35&gt;0,AM35*$AN$1,"")</f>
        <v/>
      </c>
      <c r="AP35" s="5" t="str">
        <f t="shared" ref="AP35:AP53" si="15">IF(AO35&gt;0,AO35*$AP$1,"")</f>
        <v/>
      </c>
      <c r="AS35" s="5">
        <f t="shared" si="8"/>
        <v>39.059999126940966</v>
      </c>
      <c r="AT35" s="11">
        <f t="shared" si="9"/>
        <v>3.810603662820156E-3</v>
      </c>
      <c r="AU35" s="5">
        <f t="shared" si="10"/>
        <v>3.8106036628201561</v>
      </c>
    </row>
    <row r="36" spans="1:47" x14ac:dyDescent="0.25">
      <c r="A36" s="1" t="s">
        <v>121</v>
      </c>
      <c r="B36" s="1" t="s">
        <v>122</v>
      </c>
      <c r="C36" s="1" t="s">
        <v>123</v>
      </c>
      <c r="D36" s="1" t="s">
        <v>148</v>
      </c>
      <c r="E36" s="1" t="s">
        <v>85</v>
      </c>
      <c r="F36" s="1" t="s">
        <v>90</v>
      </c>
      <c r="G36" s="1" t="s">
        <v>63</v>
      </c>
      <c r="H36" s="1" t="s">
        <v>64</v>
      </c>
      <c r="I36" s="2">
        <v>150</v>
      </c>
      <c r="J36" s="2">
        <v>39.130000000000003</v>
      </c>
      <c r="K36" s="2">
        <f t="shared" si="11"/>
        <v>36.39000016450882</v>
      </c>
      <c r="L36" s="2">
        <f t="shared" si="12"/>
        <v>0</v>
      </c>
      <c r="P36" s="6">
        <v>1.5100000500679021</v>
      </c>
      <c r="Q36" s="5">
        <v>4351.600149422884</v>
      </c>
      <c r="R36" s="7">
        <v>15.210000038146971</v>
      </c>
      <c r="S36" s="5">
        <v>24613.057551383969</v>
      </c>
      <c r="T36" s="8">
        <v>19.670000076293949</v>
      </c>
      <c r="U36" s="5">
        <v>9255.6400346755981</v>
      </c>
      <c r="AL36" s="5" t="str">
        <f t="shared" si="13"/>
        <v/>
      </c>
      <c r="AN36" s="5" t="str">
        <f t="shared" si="14"/>
        <v/>
      </c>
      <c r="AP36" s="5" t="str">
        <f t="shared" si="15"/>
        <v/>
      </c>
      <c r="AS36" s="5">
        <f t="shared" si="8"/>
        <v>38220.297735482454</v>
      </c>
      <c r="AT36" s="11">
        <f t="shared" si="9"/>
        <v>3.7286843266837657</v>
      </c>
      <c r="AU36" s="5">
        <f t="shared" si="10"/>
        <v>3728.6843266837654</v>
      </c>
    </row>
    <row r="37" spans="1:47" x14ac:dyDescent="0.25">
      <c r="A37" s="1" t="s">
        <v>121</v>
      </c>
      <c r="B37" s="1" t="s">
        <v>122</v>
      </c>
      <c r="C37" s="1" t="s">
        <v>123</v>
      </c>
      <c r="D37" s="1" t="s">
        <v>148</v>
      </c>
      <c r="E37" s="1" t="s">
        <v>77</v>
      </c>
      <c r="F37" s="1" t="s">
        <v>90</v>
      </c>
      <c r="G37" s="1" t="s">
        <v>63</v>
      </c>
      <c r="H37" s="1" t="s">
        <v>64</v>
      </c>
      <c r="I37" s="2">
        <v>150</v>
      </c>
      <c r="J37" s="2">
        <v>38.99</v>
      </c>
      <c r="K37" s="2">
        <f t="shared" si="11"/>
        <v>20.509999990463253</v>
      </c>
      <c r="L37" s="2">
        <f t="shared" si="12"/>
        <v>0</v>
      </c>
      <c r="P37" s="6">
        <v>3.4300000667572021</v>
      </c>
      <c r="Q37" s="5">
        <v>10139.937697350981</v>
      </c>
      <c r="R37" s="7">
        <v>17.079999923706051</v>
      </c>
      <c r="S37" s="5">
        <v>28758.44987154007</v>
      </c>
      <c r="AL37" s="5" t="str">
        <f t="shared" si="13"/>
        <v/>
      </c>
      <c r="AN37" s="5" t="str">
        <f t="shared" si="14"/>
        <v/>
      </c>
      <c r="AP37" s="5" t="str">
        <f t="shared" si="15"/>
        <v/>
      </c>
      <c r="AS37" s="5">
        <f t="shared" si="8"/>
        <v>38898.387568891048</v>
      </c>
      <c r="AT37" s="11">
        <f t="shared" si="9"/>
        <v>3.7948372109813411</v>
      </c>
      <c r="AU37" s="5">
        <f t="shared" si="10"/>
        <v>3794.8372109813408</v>
      </c>
    </row>
    <row r="38" spans="1:47" x14ac:dyDescent="0.25">
      <c r="A38" s="1" t="s">
        <v>121</v>
      </c>
      <c r="B38" s="1" t="s">
        <v>122</v>
      </c>
      <c r="C38" s="1" t="s">
        <v>123</v>
      </c>
      <c r="D38" s="1" t="s">
        <v>148</v>
      </c>
      <c r="E38" s="1" t="s">
        <v>81</v>
      </c>
      <c r="F38" s="1" t="s">
        <v>90</v>
      </c>
      <c r="G38" s="1" t="s">
        <v>63</v>
      </c>
      <c r="H38" s="1" t="s">
        <v>64</v>
      </c>
      <c r="I38" s="2">
        <v>150</v>
      </c>
      <c r="J38" s="2">
        <v>28.54</v>
      </c>
      <c r="K38" s="2">
        <f t="shared" si="11"/>
        <v>28.53999903798104</v>
      </c>
      <c r="L38" s="2">
        <f t="shared" si="12"/>
        <v>0</v>
      </c>
      <c r="P38" s="6">
        <v>17.929999381303791</v>
      </c>
      <c r="Q38" s="5">
        <v>52834.098175913103</v>
      </c>
      <c r="R38" s="7">
        <v>10.60999965667725</v>
      </c>
      <c r="S38" s="5">
        <v>17864.586921930309</v>
      </c>
      <c r="AL38" s="5" t="str">
        <f t="shared" si="13"/>
        <v/>
      </c>
      <c r="AN38" s="5" t="str">
        <f t="shared" si="14"/>
        <v/>
      </c>
      <c r="AP38" s="5" t="str">
        <f t="shared" si="15"/>
        <v/>
      </c>
      <c r="AS38" s="5">
        <f t="shared" si="8"/>
        <v>70698.685097843409</v>
      </c>
      <c r="AT38" s="11">
        <f t="shared" si="9"/>
        <v>6.8972010858186019</v>
      </c>
      <c r="AU38" s="5">
        <f t="shared" si="10"/>
        <v>6897.2010858186022</v>
      </c>
    </row>
    <row r="39" spans="1:47" x14ac:dyDescent="0.25">
      <c r="A39" s="1" t="s">
        <v>121</v>
      </c>
      <c r="B39" s="1" t="s">
        <v>122</v>
      </c>
      <c r="C39" s="1" t="s">
        <v>123</v>
      </c>
      <c r="D39" s="1" t="s">
        <v>148</v>
      </c>
      <c r="E39" s="1" t="s">
        <v>61</v>
      </c>
      <c r="F39" s="1" t="s">
        <v>90</v>
      </c>
      <c r="G39" s="1" t="s">
        <v>63</v>
      </c>
      <c r="H39" s="1" t="s">
        <v>64</v>
      </c>
      <c r="I39" s="2">
        <v>150</v>
      </c>
      <c r="J39" s="2">
        <v>39.51</v>
      </c>
      <c r="K39" s="2">
        <f t="shared" si="11"/>
        <v>3.8100000917911534</v>
      </c>
      <c r="L39" s="2">
        <f t="shared" si="12"/>
        <v>0</v>
      </c>
      <c r="R39" s="7">
        <v>0.15999999642372131</v>
      </c>
      <c r="S39" s="5">
        <v>269.39999397844082</v>
      </c>
      <c r="T39" s="8">
        <v>3.6500000953674321</v>
      </c>
      <c r="U39" s="5">
        <v>1843.250048160553</v>
      </c>
      <c r="AL39" s="5" t="str">
        <f t="shared" si="13"/>
        <v/>
      </c>
      <c r="AN39" s="5" t="str">
        <f t="shared" si="14"/>
        <v/>
      </c>
      <c r="AP39" s="5" t="str">
        <f t="shared" si="15"/>
        <v/>
      </c>
      <c r="AS39" s="5">
        <f t="shared" si="8"/>
        <v>2112.6500421389937</v>
      </c>
      <c r="AT39" s="11">
        <f t="shared" si="9"/>
        <v>0.20610527825842503</v>
      </c>
      <c r="AU39" s="5">
        <f t="shared" si="10"/>
        <v>206.10527825842502</v>
      </c>
    </row>
    <row r="40" spans="1:47" x14ac:dyDescent="0.25">
      <c r="A40" s="1" t="s">
        <v>124</v>
      </c>
      <c r="B40" s="1" t="s">
        <v>125</v>
      </c>
      <c r="C40" s="1" t="s">
        <v>126</v>
      </c>
      <c r="D40" s="1" t="s">
        <v>146</v>
      </c>
      <c r="E40" s="1" t="s">
        <v>117</v>
      </c>
      <c r="F40" s="1" t="s">
        <v>127</v>
      </c>
      <c r="G40" s="1" t="s">
        <v>63</v>
      </c>
      <c r="H40" s="1" t="s">
        <v>64</v>
      </c>
      <c r="I40" s="2">
        <v>170.33</v>
      </c>
      <c r="J40" s="2">
        <v>38.659999999999997</v>
      </c>
      <c r="K40" s="2">
        <f t="shared" si="11"/>
        <v>0.31999999284744263</v>
      </c>
      <c r="L40" s="2">
        <f t="shared" si="12"/>
        <v>0</v>
      </c>
      <c r="R40" s="7">
        <v>0.31999999284744263</v>
      </c>
      <c r="S40" s="5">
        <v>431.03999036550522</v>
      </c>
      <c r="AL40" s="5" t="str">
        <f t="shared" si="13"/>
        <v/>
      </c>
      <c r="AN40" s="5" t="str">
        <f t="shared" si="14"/>
        <v/>
      </c>
      <c r="AP40" s="5" t="str">
        <f t="shared" si="15"/>
        <v/>
      </c>
      <c r="AS40" s="5">
        <f t="shared" si="8"/>
        <v>431.03999036550522</v>
      </c>
      <c r="AT40" s="11">
        <f t="shared" si="9"/>
        <v>4.2051269913517667E-2</v>
      </c>
      <c r="AU40" s="5">
        <f t="shared" si="10"/>
        <v>42.051269913517665</v>
      </c>
    </row>
    <row r="41" spans="1:47" x14ac:dyDescent="0.25">
      <c r="A41" s="1" t="s">
        <v>124</v>
      </c>
      <c r="B41" s="1" t="s">
        <v>125</v>
      </c>
      <c r="C41" s="1" t="s">
        <v>126</v>
      </c>
      <c r="D41" s="1" t="s">
        <v>146</v>
      </c>
      <c r="E41" s="1" t="s">
        <v>113</v>
      </c>
      <c r="F41" s="1" t="s">
        <v>127</v>
      </c>
      <c r="G41" s="1" t="s">
        <v>63</v>
      </c>
      <c r="H41" s="1" t="s">
        <v>64</v>
      </c>
      <c r="I41" s="2">
        <v>170.33</v>
      </c>
      <c r="J41" s="2">
        <v>35.04</v>
      </c>
      <c r="K41" s="2">
        <f t="shared" si="11"/>
        <v>32.659999506548054</v>
      </c>
      <c r="L41" s="2">
        <f t="shared" si="12"/>
        <v>0.42999999597668648</v>
      </c>
      <c r="N41" s="4">
        <v>12.090000152587891</v>
      </c>
      <c r="O41" s="5">
        <v>35605.050449371338</v>
      </c>
      <c r="P41" s="6">
        <v>11.039999812841421</v>
      </c>
      <c r="Q41" s="5">
        <v>26162.812059484419</v>
      </c>
      <c r="R41" s="7">
        <v>9.5199995413422585</v>
      </c>
      <c r="S41" s="5">
        <v>12836.909381886941</v>
      </c>
      <c r="Z41" s="9">
        <v>9.9999997764825821E-3</v>
      </c>
      <c r="AA41" s="5">
        <v>1.776499960292131</v>
      </c>
      <c r="AL41" s="5" t="str">
        <f t="shared" si="13"/>
        <v/>
      </c>
      <c r="AN41" s="5" t="str">
        <f t="shared" si="14"/>
        <v/>
      </c>
      <c r="AP41" s="5" t="str">
        <f t="shared" si="15"/>
        <v/>
      </c>
      <c r="AR41" s="2">
        <v>0.42999999597668648</v>
      </c>
      <c r="AS41" s="5">
        <f t="shared" si="8"/>
        <v>74606.548390702999</v>
      </c>
      <c r="AT41" s="11">
        <f t="shared" si="9"/>
        <v>7.2784432391831206</v>
      </c>
      <c r="AU41" s="5">
        <f t="shared" si="10"/>
        <v>7278.4432391831206</v>
      </c>
    </row>
    <row r="42" spans="1:47" x14ac:dyDescent="0.25">
      <c r="A42" s="1" t="s">
        <v>124</v>
      </c>
      <c r="B42" s="1" t="s">
        <v>125</v>
      </c>
      <c r="C42" s="1" t="s">
        <v>126</v>
      </c>
      <c r="D42" s="1" t="s">
        <v>146</v>
      </c>
      <c r="E42" s="1" t="s">
        <v>101</v>
      </c>
      <c r="F42" s="1" t="s">
        <v>127</v>
      </c>
      <c r="G42" s="1" t="s">
        <v>63</v>
      </c>
      <c r="H42" s="1" t="s">
        <v>64</v>
      </c>
      <c r="I42" s="2">
        <v>170.33</v>
      </c>
      <c r="J42" s="2">
        <v>0.08</v>
      </c>
      <c r="K42" s="2">
        <f t="shared" si="11"/>
        <v>7.9999998211860657E-2</v>
      </c>
      <c r="L42" s="2">
        <f t="shared" si="12"/>
        <v>0</v>
      </c>
      <c r="N42" s="4">
        <v>1.9999999552965161E-2</v>
      </c>
      <c r="O42" s="5">
        <v>58.899998683482409</v>
      </c>
      <c r="P42" s="6">
        <v>5.9999998658895493E-2</v>
      </c>
      <c r="Q42" s="5">
        <v>141.89999682828781</v>
      </c>
      <c r="AL42" s="5" t="str">
        <f t="shared" si="13"/>
        <v/>
      </c>
      <c r="AN42" s="5" t="str">
        <f t="shared" si="14"/>
        <v/>
      </c>
      <c r="AP42" s="5" t="str">
        <f t="shared" si="15"/>
        <v/>
      </c>
      <c r="AS42" s="5">
        <f t="shared" si="8"/>
        <v>200.79999551177022</v>
      </c>
      <c r="AT42" s="11">
        <f t="shared" si="9"/>
        <v>1.9589585650135362E-2</v>
      </c>
      <c r="AU42" s="5">
        <f t="shared" si="10"/>
        <v>19.589585650135362</v>
      </c>
    </row>
    <row r="43" spans="1:47" x14ac:dyDescent="0.25">
      <c r="A43" s="1" t="s">
        <v>124</v>
      </c>
      <c r="B43" s="1" t="s">
        <v>125</v>
      </c>
      <c r="C43" s="1" t="s">
        <v>126</v>
      </c>
      <c r="D43" s="1" t="s">
        <v>146</v>
      </c>
      <c r="E43" s="1" t="s">
        <v>91</v>
      </c>
      <c r="F43" s="1" t="s">
        <v>127</v>
      </c>
      <c r="G43" s="1" t="s">
        <v>63</v>
      </c>
      <c r="H43" s="1" t="s">
        <v>64</v>
      </c>
      <c r="I43" s="2">
        <v>170.33</v>
      </c>
      <c r="J43" s="2">
        <v>0.09</v>
      </c>
      <c r="K43" s="2">
        <f t="shared" si="11"/>
        <v>5.9999998658895493E-2</v>
      </c>
      <c r="L43" s="2">
        <f t="shared" si="12"/>
        <v>0</v>
      </c>
      <c r="P43" s="6">
        <v>5.9999998658895493E-2</v>
      </c>
      <c r="Q43" s="5">
        <v>141.89999682828781</v>
      </c>
      <c r="AL43" s="5" t="str">
        <f t="shared" si="13"/>
        <v/>
      </c>
      <c r="AN43" s="5" t="str">
        <f t="shared" si="14"/>
        <v/>
      </c>
      <c r="AP43" s="5" t="str">
        <f t="shared" si="15"/>
        <v/>
      </c>
      <c r="AS43" s="5">
        <f t="shared" si="8"/>
        <v>141.89999682828781</v>
      </c>
      <c r="AT43" s="11">
        <f t="shared" si="9"/>
        <v>1.3843437269692269E-2</v>
      </c>
      <c r="AU43" s="5">
        <f t="shared" si="10"/>
        <v>13.843437269692268</v>
      </c>
    </row>
    <row r="44" spans="1:47" x14ac:dyDescent="0.25">
      <c r="A44" s="1" t="s">
        <v>124</v>
      </c>
      <c r="B44" s="1" t="s">
        <v>125</v>
      </c>
      <c r="C44" s="1" t="s">
        <v>126</v>
      </c>
      <c r="D44" s="1" t="s">
        <v>146</v>
      </c>
      <c r="E44" s="1" t="s">
        <v>109</v>
      </c>
      <c r="F44" s="1" t="s">
        <v>127</v>
      </c>
      <c r="G44" s="1" t="s">
        <v>63</v>
      </c>
      <c r="H44" s="1" t="s">
        <v>64</v>
      </c>
      <c r="I44" s="2">
        <v>170.33</v>
      </c>
      <c r="J44" s="2">
        <v>40.06</v>
      </c>
      <c r="K44" s="2">
        <f t="shared" si="11"/>
        <v>17.399999573826786</v>
      </c>
      <c r="L44" s="2">
        <f t="shared" si="12"/>
        <v>0</v>
      </c>
      <c r="N44" s="4">
        <v>1.2899999618530269</v>
      </c>
      <c r="O44" s="5">
        <v>3799.049887657166</v>
      </c>
      <c r="P44" s="6">
        <v>15.89999961853027</v>
      </c>
      <c r="Q44" s="5">
        <v>37603.499097824097</v>
      </c>
      <c r="R44" s="7">
        <v>0.2099999934434891</v>
      </c>
      <c r="S44" s="5">
        <v>282.86999116837978</v>
      </c>
      <c r="AL44" s="5" t="str">
        <f t="shared" si="13"/>
        <v/>
      </c>
      <c r="AN44" s="5" t="str">
        <f t="shared" si="14"/>
        <v/>
      </c>
      <c r="AP44" s="5" t="str">
        <f t="shared" si="15"/>
        <v/>
      </c>
      <c r="AS44" s="5">
        <f t="shared" si="8"/>
        <v>41685.418976649642</v>
      </c>
      <c r="AT44" s="11">
        <f t="shared" si="9"/>
        <v>4.0667335839506515</v>
      </c>
      <c r="AU44" s="5">
        <f t="shared" si="10"/>
        <v>4066.7335839506518</v>
      </c>
    </row>
    <row r="45" spans="1:47" x14ac:dyDescent="0.25">
      <c r="A45" s="1" t="s">
        <v>128</v>
      </c>
      <c r="B45" s="1" t="s">
        <v>129</v>
      </c>
      <c r="C45" s="1" t="s">
        <v>130</v>
      </c>
      <c r="D45" s="1" t="s">
        <v>146</v>
      </c>
      <c r="E45" s="1" t="s">
        <v>113</v>
      </c>
      <c r="F45" s="1" t="s">
        <v>127</v>
      </c>
      <c r="G45" s="1" t="s">
        <v>63</v>
      </c>
      <c r="H45" s="1" t="s">
        <v>64</v>
      </c>
      <c r="I45" s="2">
        <v>4.26</v>
      </c>
      <c r="J45" s="2">
        <v>4.05</v>
      </c>
      <c r="K45" s="2">
        <f t="shared" si="11"/>
        <v>1.529999990016222</v>
      </c>
      <c r="L45" s="2">
        <f t="shared" si="12"/>
        <v>2.5200001001358028</v>
      </c>
      <c r="Z45" s="9">
        <v>1.529999990016222</v>
      </c>
      <c r="AA45" s="5">
        <v>252.1014982155524</v>
      </c>
      <c r="AL45" s="5" t="str">
        <f t="shared" si="13"/>
        <v/>
      </c>
      <c r="AN45" s="5" t="str">
        <f t="shared" si="14"/>
        <v/>
      </c>
      <c r="AP45" s="5" t="str">
        <f t="shared" si="15"/>
        <v/>
      </c>
      <c r="AR45" s="2">
        <v>2.5200001001358028</v>
      </c>
      <c r="AS45" s="5">
        <f t="shared" si="8"/>
        <v>252.1014982155524</v>
      </c>
      <c r="AT45" s="11">
        <f t="shared" si="9"/>
        <v>2.4594442242064338E-2</v>
      </c>
      <c r="AU45" s="5">
        <f t="shared" si="10"/>
        <v>24.594442242064339</v>
      </c>
    </row>
    <row r="46" spans="1:47" x14ac:dyDescent="0.25">
      <c r="A46" s="1" t="s">
        <v>131</v>
      </c>
      <c r="B46" s="1" t="s">
        <v>132</v>
      </c>
      <c r="C46" s="1" t="s">
        <v>133</v>
      </c>
      <c r="D46" s="1" t="s">
        <v>152</v>
      </c>
      <c r="E46" s="1" t="s">
        <v>101</v>
      </c>
      <c r="F46" s="1" t="s">
        <v>127</v>
      </c>
      <c r="G46" s="1" t="s">
        <v>63</v>
      </c>
      <c r="H46" s="1" t="s">
        <v>64</v>
      </c>
      <c r="I46" s="2">
        <v>80</v>
      </c>
      <c r="J46" s="2">
        <v>39.14</v>
      </c>
      <c r="K46" s="2">
        <f t="shared" si="11"/>
        <v>26.12000036239624</v>
      </c>
      <c r="L46" s="2">
        <f t="shared" si="12"/>
        <v>0</v>
      </c>
      <c r="N46" s="4">
        <v>1.190000057220459</v>
      </c>
      <c r="O46" s="5">
        <v>3504.5501685142522</v>
      </c>
      <c r="P46" s="6">
        <v>9.9099998474121094</v>
      </c>
      <c r="Q46" s="5">
        <v>23437.149639129639</v>
      </c>
      <c r="R46" s="7">
        <v>15.02000045776367</v>
      </c>
      <c r="S46" s="5">
        <v>20231.94061660767</v>
      </c>
      <c r="AL46" s="5" t="str">
        <f t="shared" si="13"/>
        <v/>
      </c>
      <c r="AN46" s="5" t="str">
        <f t="shared" si="14"/>
        <v/>
      </c>
      <c r="AP46" s="5" t="str">
        <f t="shared" si="15"/>
        <v/>
      </c>
      <c r="AS46" s="5">
        <f t="shared" si="8"/>
        <v>47173.640424251556</v>
      </c>
      <c r="AT46" s="11">
        <f t="shared" si="9"/>
        <v>4.602151843501388</v>
      </c>
      <c r="AU46" s="5">
        <f t="shared" si="10"/>
        <v>4602.1518435013877</v>
      </c>
    </row>
    <row r="47" spans="1:47" x14ac:dyDescent="0.25">
      <c r="A47" s="1" t="s">
        <v>131</v>
      </c>
      <c r="B47" s="1" t="s">
        <v>132</v>
      </c>
      <c r="C47" s="1" t="s">
        <v>133</v>
      </c>
      <c r="D47" s="1" t="s">
        <v>152</v>
      </c>
      <c r="E47" s="1" t="s">
        <v>91</v>
      </c>
      <c r="F47" s="1" t="s">
        <v>127</v>
      </c>
      <c r="G47" s="1" t="s">
        <v>63</v>
      </c>
      <c r="H47" s="1" t="s">
        <v>64</v>
      </c>
      <c r="I47" s="2">
        <v>80</v>
      </c>
      <c r="J47" s="2">
        <v>39.53</v>
      </c>
      <c r="K47" s="2">
        <f t="shared" si="11"/>
        <v>10.800000190734863</v>
      </c>
      <c r="L47" s="2">
        <f t="shared" si="12"/>
        <v>0</v>
      </c>
      <c r="P47" s="6">
        <v>8.0900001525878906</v>
      </c>
      <c r="Q47" s="5">
        <v>19132.850360870361</v>
      </c>
      <c r="R47" s="7">
        <v>2.7100000381469731</v>
      </c>
      <c r="S47" s="5">
        <v>3650.3700513839722</v>
      </c>
      <c r="AL47" s="5" t="str">
        <f t="shared" si="13"/>
        <v/>
      </c>
      <c r="AN47" s="5" t="str">
        <f t="shared" si="14"/>
        <v/>
      </c>
      <c r="AP47" s="5" t="str">
        <f t="shared" si="15"/>
        <v/>
      </c>
      <c r="AS47" s="5">
        <f t="shared" si="8"/>
        <v>22783.220412254333</v>
      </c>
      <c r="AT47" s="11">
        <f t="shared" si="9"/>
        <v>2.222678573842932</v>
      </c>
      <c r="AU47" s="5">
        <f t="shared" si="10"/>
        <v>2222.6785738429321</v>
      </c>
    </row>
    <row r="48" spans="1:47" x14ac:dyDescent="0.25">
      <c r="B48" s="41" t="s">
        <v>140</v>
      </c>
      <c r="AS48" s="5">
        <f t="shared" si="8"/>
        <v>0</v>
      </c>
      <c r="AT48" s="11">
        <f t="shared" si="9"/>
        <v>0</v>
      </c>
      <c r="AU48" s="5">
        <f t="shared" si="10"/>
        <v>0</v>
      </c>
    </row>
    <row r="49" spans="1:57" x14ac:dyDescent="0.25">
      <c r="B49" s="1" t="s">
        <v>134</v>
      </c>
      <c r="C49" s="1" t="s">
        <v>141</v>
      </c>
      <c r="D49" s="1" t="s">
        <v>142</v>
      </c>
      <c r="J49" s="2">
        <v>9.7199999999999989</v>
      </c>
      <c r="K49" s="2">
        <f t="shared" si="11"/>
        <v>4.0399999469518661</v>
      </c>
      <c r="L49" s="2">
        <f t="shared" si="12"/>
        <v>0</v>
      </c>
      <c r="AG49" s="9">
        <v>4.0399999469518661</v>
      </c>
      <c r="AH49" s="5">
        <v>7435.5599071040742</v>
      </c>
      <c r="AL49" s="5" t="str">
        <f t="shared" si="13"/>
        <v/>
      </c>
      <c r="AN49" s="5" t="str">
        <f t="shared" si="14"/>
        <v/>
      </c>
      <c r="AP49" s="5" t="str">
        <f t="shared" si="15"/>
        <v/>
      </c>
      <c r="AS49" s="5">
        <f t="shared" si="8"/>
        <v>7435.5599071040742</v>
      </c>
      <c r="AT49" s="11">
        <f t="shared" si="9"/>
        <v>0.72539612008302923</v>
      </c>
      <c r="AU49" s="5">
        <f t="shared" si="10"/>
        <v>725.39612008302925</v>
      </c>
    </row>
    <row r="50" spans="1:57" x14ac:dyDescent="0.25">
      <c r="B50" s="41" t="s">
        <v>139</v>
      </c>
      <c r="AS50" s="5">
        <f t="shared" si="8"/>
        <v>0</v>
      </c>
      <c r="AT50" s="11">
        <f t="shared" si="9"/>
        <v>0</v>
      </c>
      <c r="AU50" s="5">
        <f t="shared" si="10"/>
        <v>0</v>
      </c>
    </row>
    <row r="51" spans="1:57" x14ac:dyDescent="0.25">
      <c r="B51" s="1" t="s">
        <v>136</v>
      </c>
      <c r="C51" s="1" t="s">
        <v>143</v>
      </c>
      <c r="D51" s="1" t="s">
        <v>144</v>
      </c>
      <c r="J51" s="2">
        <v>4</v>
      </c>
      <c r="K51" s="2">
        <f t="shared" si="11"/>
        <v>2.9099999889731412</v>
      </c>
      <c r="L51" s="2">
        <f t="shared" si="12"/>
        <v>0</v>
      </c>
      <c r="AG51" s="9">
        <v>2.9099999889731412</v>
      </c>
      <c r="AH51" s="5">
        <v>8993.62195104286</v>
      </c>
      <c r="AL51" s="5" t="str">
        <f t="shared" si="13"/>
        <v/>
      </c>
      <c r="AN51" s="5" t="str">
        <f t="shared" si="14"/>
        <v/>
      </c>
      <c r="AP51" s="5" t="str">
        <f t="shared" si="15"/>
        <v/>
      </c>
      <c r="AS51" s="5">
        <f t="shared" si="8"/>
        <v>8993.62195104286</v>
      </c>
      <c r="AT51" s="11">
        <f t="shared" si="9"/>
        <v>0.87739706898830316</v>
      </c>
      <c r="AU51" s="5">
        <f t="shared" si="10"/>
        <v>877.3970689883032</v>
      </c>
    </row>
    <row r="52" spans="1:57" x14ac:dyDescent="0.25">
      <c r="B52" s="1" t="s">
        <v>137</v>
      </c>
      <c r="C52" s="1" t="s">
        <v>143</v>
      </c>
      <c r="D52" s="1" t="s">
        <v>144</v>
      </c>
      <c r="J52" s="2">
        <v>7.8599999999999994</v>
      </c>
      <c r="K52" s="2">
        <f t="shared" si="11"/>
        <v>10.23000005073845</v>
      </c>
      <c r="L52" s="2">
        <f t="shared" si="12"/>
        <v>0</v>
      </c>
      <c r="AG52" s="9">
        <v>10.23000005073845</v>
      </c>
      <c r="AH52" s="5">
        <v>22545.545108472561</v>
      </c>
      <c r="AL52" s="5" t="str">
        <f t="shared" si="13"/>
        <v/>
      </c>
      <c r="AN52" s="5" t="str">
        <f t="shared" si="14"/>
        <v/>
      </c>
      <c r="AP52" s="5" t="str">
        <f t="shared" si="15"/>
        <v/>
      </c>
      <c r="AS52" s="5">
        <f t="shared" si="8"/>
        <v>22545.545108472561</v>
      </c>
      <c r="AT52" s="11">
        <f t="shared" si="9"/>
        <v>2.1994915179444066</v>
      </c>
      <c r="AU52" s="5">
        <f t="shared" si="10"/>
        <v>2199.4915179444065</v>
      </c>
    </row>
    <row r="53" spans="1:57" ht="15.75" thickBot="1" x14ac:dyDescent="0.3">
      <c r="B53" s="1" t="s">
        <v>138</v>
      </c>
      <c r="C53" s="1" t="s">
        <v>143</v>
      </c>
      <c r="D53" s="1" t="s">
        <v>144</v>
      </c>
      <c r="J53" s="2">
        <v>2.4700000000000002</v>
      </c>
      <c r="K53" s="2">
        <f t="shared" si="11"/>
        <v>1.040000000968575</v>
      </c>
      <c r="L53" s="2">
        <f t="shared" si="12"/>
        <v>0</v>
      </c>
      <c r="AG53" s="9">
        <v>1.040000000968575</v>
      </c>
      <c r="AH53" s="5">
        <v>2245.8040003735568</v>
      </c>
      <c r="AL53" s="5" t="str">
        <f t="shared" si="13"/>
        <v/>
      </c>
      <c r="AN53" s="5" t="str">
        <f t="shared" si="14"/>
        <v/>
      </c>
      <c r="AP53" s="5" t="str">
        <f t="shared" si="15"/>
        <v/>
      </c>
      <c r="AS53" s="5">
        <f t="shared" si="8"/>
        <v>2245.8040003735568</v>
      </c>
      <c r="AT53" s="11">
        <f t="shared" si="9"/>
        <v>0.21909547212193847</v>
      </c>
      <c r="AU53" s="5">
        <f t="shared" si="10"/>
        <v>219.09547212193849</v>
      </c>
    </row>
    <row r="54" spans="1:57" ht="15.75" thickTop="1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>
        <f t="shared" ref="K54:BE54" si="16">SUM(K3:K53)</f>
        <v>547.55000157192353</v>
      </c>
      <c r="L54" s="28">
        <f t="shared" si="16"/>
        <v>8.4260003073364498</v>
      </c>
      <c r="M54" s="29">
        <f t="shared" si="16"/>
        <v>0</v>
      </c>
      <c r="N54" s="30">
        <f t="shared" si="16"/>
        <v>30.310000317916273</v>
      </c>
      <c r="O54" s="31">
        <f t="shared" si="16"/>
        <v>89285.038435769733</v>
      </c>
      <c r="P54" s="32">
        <f t="shared" si="16"/>
        <v>203.579999537915</v>
      </c>
      <c r="Q54" s="31">
        <f t="shared" si="16"/>
        <v>531651.43570354232</v>
      </c>
      <c r="R54" s="33">
        <f t="shared" si="16"/>
        <v>221.05000183470548</v>
      </c>
      <c r="S54" s="31">
        <f t="shared" si="16"/>
        <v>332638.00410727598</v>
      </c>
      <c r="T54" s="34">
        <f t="shared" si="16"/>
        <v>67.579999835491179</v>
      </c>
      <c r="U54" s="31">
        <f t="shared" si="16"/>
        <v>29008.335947356503</v>
      </c>
      <c r="V54" s="28">
        <f t="shared" si="16"/>
        <v>0</v>
      </c>
      <c r="W54" s="31">
        <f t="shared" si="16"/>
        <v>0</v>
      </c>
      <c r="X54" s="28">
        <f t="shared" si="16"/>
        <v>0</v>
      </c>
      <c r="Y54" s="31">
        <f t="shared" si="16"/>
        <v>0</v>
      </c>
      <c r="Z54" s="35">
        <f t="shared" si="16"/>
        <v>6.8100000582635403</v>
      </c>
      <c r="AA54" s="31">
        <f t="shared" si="16"/>
        <v>1231.0741371686568</v>
      </c>
      <c r="AB54" s="36">
        <f t="shared" si="16"/>
        <v>0</v>
      </c>
      <c r="AC54" s="31">
        <f t="shared" si="16"/>
        <v>0</v>
      </c>
      <c r="AD54" s="28">
        <f t="shared" si="16"/>
        <v>0</v>
      </c>
      <c r="AE54" s="28">
        <f t="shared" si="16"/>
        <v>0</v>
      </c>
      <c r="AF54" s="31">
        <f t="shared" si="16"/>
        <v>0</v>
      </c>
      <c r="AG54" s="35">
        <f t="shared" si="16"/>
        <v>18.219999987632033</v>
      </c>
      <c r="AH54" s="31">
        <f t="shared" si="16"/>
        <v>41220.53096699305</v>
      </c>
      <c r="AI54" s="28">
        <f t="shared" si="16"/>
        <v>0</v>
      </c>
      <c r="AJ54" s="31">
        <f t="shared" si="16"/>
        <v>0</v>
      </c>
      <c r="AK54" s="29">
        <f t="shared" si="16"/>
        <v>0</v>
      </c>
      <c r="AL54" s="31">
        <f t="shared" si="16"/>
        <v>0</v>
      </c>
      <c r="AM54" s="29">
        <f t="shared" si="16"/>
        <v>0</v>
      </c>
      <c r="AN54" s="31">
        <f t="shared" si="16"/>
        <v>0</v>
      </c>
      <c r="AO54" s="28">
        <f t="shared" si="16"/>
        <v>0</v>
      </c>
      <c r="AP54" s="31">
        <f t="shared" si="16"/>
        <v>0</v>
      </c>
      <c r="AQ54" s="28">
        <f t="shared" si="16"/>
        <v>0</v>
      </c>
      <c r="AR54" s="28">
        <f t="shared" si="16"/>
        <v>8.4260003073364498</v>
      </c>
      <c r="AS54" s="31">
        <f t="shared" si="16"/>
        <v>1025034.4192981066</v>
      </c>
      <c r="AT54" s="28">
        <f t="shared" si="16"/>
        <v>99.999999999999986</v>
      </c>
      <c r="AU54" s="31">
        <f t="shared" si="16"/>
        <v>99999.999999999942</v>
      </c>
      <c r="AV54" s="37">
        <f t="shared" si="16"/>
        <v>0</v>
      </c>
      <c r="AW54" s="31">
        <f t="shared" si="16"/>
        <v>0</v>
      </c>
      <c r="AX54" s="38">
        <f t="shared" si="16"/>
        <v>0</v>
      </c>
      <c r="AY54" s="31">
        <f t="shared" si="16"/>
        <v>0</v>
      </c>
      <c r="AZ54" s="39">
        <f t="shared" si="16"/>
        <v>0</v>
      </c>
      <c r="BA54" s="31">
        <f t="shared" si="16"/>
        <v>0</v>
      </c>
      <c r="BB54" s="40">
        <f t="shared" si="16"/>
        <v>0</v>
      </c>
      <c r="BC54" s="31">
        <f t="shared" si="16"/>
        <v>0</v>
      </c>
      <c r="BD54" s="28">
        <f t="shared" si="16"/>
        <v>0</v>
      </c>
      <c r="BE54" s="31">
        <f t="shared" si="16"/>
        <v>0</v>
      </c>
    </row>
    <row r="57" spans="1:57" x14ac:dyDescent="0.25">
      <c r="B57" s="41" t="s">
        <v>135</v>
      </c>
      <c r="C57" s="42">
        <f>SUM(K54,L54)</f>
        <v>555.97600187926002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31bad33a1fc5a2327ff37c1859ccea2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44ec3023b9cc0725eedeedf8628a4c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B0C512C0-A6D9-418F-A8E4-AE7F8649A2F7}"/>
</file>

<file path=customXml/itemProps2.xml><?xml version="1.0" encoding="utf-8"?>
<ds:datastoreItem xmlns:ds="http://schemas.openxmlformats.org/officeDocument/2006/customXml" ds:itemID="{C1197333-27AD-4E94-9A07-C97367BE7412}"/>
</file>

<file path=customXml/itemProps3.xml><?xml version="1.0" encoding="utf-8"?>
<ds:datastoreItem xmlns:ds="http://schemas.openxmlformats.org/officeDocument/2006/customXml" ds:itemID="{A7F1D369-6235-49DE-B2E0-0101669030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David Orthengren</cp:lastModifiedBy>
  <dcterms:created xsi:type="dcterms:W3CDTF">2025-09-11T16:34:19Z</dcterms:created>
  <dcterms:modified xsi:type="dcterms:W3CDTF">2025-10-14T12:56:28Z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</Properties>
</file>