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H:\JBN\9700\9740\9740_0051 Le Sueur Group 5\GIS\Data\3_Tabular_Reports\CD51LatSpur2\Tabular\"/>
    </mc:Choice>
  </mc:AlternateContent>
  <xr:revisionPtr revIDLastSave="0" documentId="13_ncr:1_{98A16C30-4290-4BE0-B4F7-49A965BCD39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definedNames>
    <definedName name="_xlnm._FilterDatabase" localSheetId="0" hidden="1">Sheet1!$A$2:$AU$89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S4" i="1" l="1"/>
  <c r="AS5" i="1"/>
  <c r="AS6" i="1"/>
  <c r="AS7" i="1"/>
  <c r="AS8" i="1"/>
  <c r="AS9" i="1"/>
  <c r="AS10" i="1"/>
  <c r="AS11" i="1"/>
  <c r="AS12" i="1"/>
  <c r="AS13" i="1"/>
  <c r="AS14" i="1"/>
  <c r="AS15" i="1"/>
  <c r="AS16" i="1"/>
  <c r="AS17" i="1"/>
  <c r="AS18" i="1"/>
  <c r="AS19" i="1"/>
  <c r="AS20" i="1"/>
  <c r="AS21" i="1"/>
  <c r="AS22" i="1"/>
  <c r="AS23" i="1"/>
  <c r="AS24" i="1"/>
  <c r="AS25" i="1"/>
  <c r="AS26" i="1"/>
  <c r="AS27" i="1"/>
  <c r="AS28" i="1"/>
  <c r="AS29" i="1"/>
  <c r="AS30" i="1"/>
  <c r="AS31" i="1"/>
  <c r="AS32" i="1"/>
  <c r="AS33" i="1"/>
  <c r="AS34" i="1"/>
  <c r="AS35" i="1"/>
  <c r="AS36" i="1"/>
  <c r="AS37" i="1"/>
  <c r="AS38" i="1"/>
  <c r="AS39" i="1"/>
  <c r="AS40" i="1"/>
  <c r="AS41" i="1"/>
  <c r="AS42" i="1"/>
  <c r="AS43" i="1"/>
  <c r="AS44" i="1"/>
  <c r="AS45" i="1"/>
  <c r="AS46" i="1"/>
  <c r="AS47" i="1"/>
  <c r="AS48" i="1"/>
  <c r="AS49" i="1"/>
  <c r="AS50" i="1"/>
  <c r="AS51" i="1"/>
  <c r="AS52" i="1"/>
  <c r="AS53" i="1"/>
  <c r="AS54" i="1"/>
  <c r="AS55" i="1"/>
  <c r="AS56" i="1"/>
  <c r="AS57" i="1"/>
  <c r="AS58" i="1"/>
  <c r="AS59" i="1"/>
  <c r="AS60" i="1"/>
  <c r="AS61" i="1"/>
  <c r="AS62" i="1"/>
  <c r="AS63" i="1"/>
  <c r="AS64" i="1"/>
  <c r="AS65" i="1"/>
  <c r="AS66" i="1"/>
  <c r="AS67" i="1"/>
  <c r="AS68" i="1"/>
  <c r="AS69" i="1"/>
  <c r="AS70" i="1"/>
  <c r="AS71" i="1"/>
  <c r="AS72" i="1"/>
  <c r="AS73" i="1"/>
  <c r="AS74" i="1"/>
  <c r="AS75" i="1"/>
  <c r="AS76" i="1"/>
  <c r="AS77" i="1"/>
  <c r="AS78" i="1"/>
  <c r="AS79" i="1"/>
  <c r="AS80" i="1"/>
  <c r="AS81" i="1"/>
  <c r="AS82" i="1"/>
  <c r="AS83" i="1"/>
  <c r="AS84" i="1"/>
  <c r="AS85" i="1"/>
  <c r="AS86" i="1"/>
  <c r="AS87" i="1"/>
  <c r="AS88" i="1"/>
  <c r="AR89" i="1" l="1"/>
  <c r="AQ89" i="1"/>
  <c r="AO89" i="1"/>
  <c r="AM89" i="1"/>
  <c r="AK89" i="1"/>
  <c r="AJ89" i="1"/>
  <c r="AI89" i="1"/>
  <c r="AH89" i="1"/>
  <c r="AG89" i="1"/>
  <c r="AF89" i="1"/>
  <c r="AE89" i="1"/>
  <c r="AD89" i="1"/>
  <c r="AC89" i="1"/>
  <c r="AB89" i="1"/>
  <c r="AA89" i="1"/>
  <c r="Z89" i="1"/>
  <c r="Y89" i="1"/>
  <c r="X89" i="1"/>
  <c r="W89" i="1"/>
  <c r="V89" i="1"/>
  <c r="U89" i="1"/>
  <c r="T89" i="1"/>
  <c r="S89" i="1"/>
  <c r="R89" i="1"/>
  <c r="Q89" i="1"/>
  <c r="P89" i="1"/>
  <c r="O89" i="1"/>
  <c r="N89" i="1"/>
  <c r="M89" i="1"/>
  <c r="AP88" i="1"/>
  <c r="AN88" i="1"/>
  <c r="AL88" i="1"/>
  <c r="L88" i="1"/>
  <c r="K88" i="1"/>
  <c r="AP87" i="1"/>
  <c r="AN87" i="1"/>
  <c r="AL87" i="1"/>
  <c r="L87" i="1"/>
  <c r="K87" i="1"/>
  <c r="AP85" i="1"/>
  <c r="AN85" i="1"/>
  <c r="AL85" i="1"/>
  <c r="L85" i="1"/>
  <c r="K85" i="1"/>
  <c r="AP84" i="1"/>
  <c r="AN84" i="1"/>
  <c r="AL84" i="1"/>
  <c r="L84" i="1"/>
  <c r="K84" i="1"/>
  <c r="AP83" i="1"/>
  <c r="AN83" i="1"/>
  <c r="AL83" i="1"/>
  <c r="L83" i="1"/>
  <c r="K83" i="1"/>
  <c r="AP82" i="1"/>
  <c r="AN82" i="1"/>
  <c r="AL82" i="1"/>
  <c r="L82" i="1"/>
  <c r="K82" i="1"/>
  <c r="AP80" i="1"/>
  <c r="AN80" i="1"/>
  <c r="AL80" i="1"/>
  <c r="L80" i="1"/>
  <c r="K80" i="1"/>
  <c r="AP79" i="1"/>
  <c r="AN79" i="1"/>
  <c r="AL79" i="1"/>
  <c r="L79" i="1"/>
  <c r="K79" i="1"/>
  <c r="AP78" i="1"/>
  <c r="AN78" i="1"/>
  <c r="AL78" i="1"/>
  <c r="L78" i="1"/>
  <c r="K78" i="1"/>
  <c r="AP77" i="1"/>
  <c r="AN77" i="1"/>
  <c r="AL77" i="1"/>
  <c r="L77" i="1"/>
  <c r="K77" i="1"/>
  <c r="AP76" i="1"/>
  <c r="AN76" i="1"/>
  <c r="AL76" i="1"/>
  <c r="L76" i="1"/>
  <c r="K76" i="1"/>
  <c r="AP75" i="1"/>
  <c r="AN75" i="1"/>
  <c r="AL75" i="1"/>
  <c r="L75" i="1"/>
  <c r="K75" i="1"/>
  <c r="AP74" i="1"/>
  <c r="AN74" i="1"/>
  <c r="AL74" i="1"/>
  <c r="L74" i="1"/>
  <c r="K74" i="1"/>
  <c r="AP73" i="1"/>
  <c r="AN73" i="1"/>
  <c r="AL73" i="1"/>
  <c r="L73" i="1"/>
  <c r="K73" i="1"/>
  <c r="AP72" i="1"/>
  <c r="AN72" i="1"/>
  <c r="AL72" i="1"/>
  <c r="L72" i="1"/>
  <c r="K72" i="1"/>
  <c r="AP71" i="1"/>
  <c r="AN71" i="1"/>
  <c r="AL71" i="1"/>
  <c r="L71" i="1"/>
  <c r="K71" i="1"/>
  <c r="AP70" i="1"/>
  <c r="AN70" i="1"/>
  <c r="AL70" i="1"/>
  <c r="L70" i="1"/>
  <c r="K70" i="1"/>
  <c r="AP69" i="1"/>
  <c r="AN69" i="1"/>
  <c r="AL69" i="1"/>
  <c r="L69" i="1"/>
  <c r="K69" i="1"/>
  <c r="AP68" i="1"/>
  <c r="AN68" i="1"/>
  <c r="AL68" i="1"/>
  <c r="L68" i="1"/>
  <c r="K68" i="1"/>
  <c r="AP67" i="1"/>
  <c r="AN67" i="1"/>
  <c r="AL67" i="1"/>
  <c r="L67" i="1"/>
  <c r="K67" i="1"/>
  <c r="AP66" i="1"/>
  <c r="AN66" i="1"/>
  <c r="AL66" i="1"/>
  <c r="L66" i="1"/>
  <c r="K66" i="1"/>
  <c r="AP65" i="1"/>
  <c r="AN65" i="1"/>
  <c r="AL65" i="1"/>
  <c r="L65" i="1"/>
  <c r="K65" i="1"/>
  <c r="AP64" i="1"/>
  <c r="AN64" i="1"/>
  <c r="AL64" i="1"/>
  <c r="L64" i="1"/>
  <c r="K64" i="1"/>
  <c r="AP63" i="1"/>
  <c r="AN63" i="1"/>
  <c r="AL63" i="1"/>
  <c r="L63" i="1"/>
  <c r="K63" i="1"/>
  <c r="AP62" i="1"/>
  <c r="AN62" i="1"/>
  <c r="AL62" i="1"/>
  <c r="L62" i="1"/>
  <c r="K62" i="1"/>
  <c r="AP61" i="1"/>
  <c r="AN61" i="1"/>
  <c r="AL61" i="1"/>
  <c r="L61" i="1"/>
  <c r="K61" i="1"/>
  <c r="AP60" i="1"/>
  <c r="AN60" i="1"/>
  <c r="AL60" i="1"/>
  <c r="L60" i="1"/>
  <c r="K60" i="1"/>
  <c r="AP59" i="1"/>
  <c r="AN59" i="1"/>
  <c r="AL59" i="1"/>
  <c r="L59" i="1"/>
  <c r="K59" i="1"/>
  <c r="AP58" i="1"/>
  <c r="AN58" i="1"/>
  <c r="AL58" i="1"/>
  <c r="L58" i="1"/>
  <c r="K58" i="1"/>
  <c r="AP57" i="1"/>
  <c r="AN57" i="1"/>
  <c r="AL57" i="1"/>
  <c r="L57" i="1"/>
  <c r="K57" i="1"/>
  <c r="AP56" i="1"/>
  <c r="AN56" i="1"/>
  <c r="AL56" i="1"/>
  <c r="L56" i="1"/>
  <c r="K56" i="1"/>
  <c r="AP55" i="1"/>
  <c r="AN55" i="1"/>
  <c r="AL55" i="1"/>
  <c r="L55" i="1"/>
  <c r="K55" i="1"/>
  <c r="AP54" i="1"/>
  <c r="AN54" i="1"/>
  <c r="AL54" i="1"/>
  <c r="L54" i="1"/>
  <c r="K54" i="1"/>
  <c r="AP53" i="1"/>
  <c r="AN53" i="1"/>
  <c r="AL53" i="1"/>
  <c r="L53" i="1"/>
  <c r="K53" i="1"/>
  <c r="AP52" i="1"/>
  <c r="AN52" i="1"/>
  <c r="AL52" i="1"/>
  <c r="L52" i="1"/>
  <c r="K52" i="1"/>
  <c r="AP51" i="1"/>
  <c r="AN51" i="1"/>
  <c r="AL51" i="1"/>
  <c r="L51" i="1"/>
  <c r="K51" i="1"/>
  <c r="AP50" i="1"/>
  <c r="AN50" i="1"/>
  <c r="AL50" i="1"/>
  <c r="L50" i="1"/>
  <c r="K50" i="1"/>
  <c r="AP49" i="1"/>
  <c r="AN49" i="1"/>
  <c r="AL49" i="1"/>
  <c r="L49" i="1"/>
  <c r="K49" i="1"/>
  <c r="AP48" i="1"/>
  <c r="AN48" i="1"/>
  <c r="AL48" i="1"/>
  <c r="L48" i="1"/>
  <c r="K48" i="1"/>
  <c r="AP47" i="1"/>
  <c r="AN47" i="1"/>
  <c r="AL47" i="1"/>
  <c r="L47" i="1"/>
  <c r="K47" i="1"/>
  <c r="AP46" i="1"/>
  <c r="AN46" i="1"/>
  <c r="AL46" i="1"/>
  <c r="L46" i="1"/>
  <c r="K46" i="1"/>
  <c r="AP45" i="1"/>
  <c r="AN45" i="1"/>
  <c r="AL45" i="1"/>
  <c r="L45" i="1"/>
  <c r="K45" i="1"/>
  <c r="AP44" i="1"/>
  <c r="AN44" i="1"/>
  <c r="AL44" i="1"/>
  <c r="L44" i="1"/>
  <c r="K44" i="1"/>
  <c r="AP43" i="1"/>
  <c r="AN43" i="1"/>
  <c r="AL43" i="1"/>
  <c r="L43" i="1"/>
  <c r="K43" i="1"/>
  <c r="AP42" i="1"/>
  <c r="AN42" i="1"/>
  <c r="AL42" i="1"/>
  <c r="L42" i="1"/>
  <c r="K42" i="1"/>
  <c r="AP41" i="1"/>
  <c r="AN41" i="1"/>
  <c r="AL41" i="1"/>
  <c r="L41" i="1"/>
  <c r="K41" i="1"/>
  <c r="AP40" i="1"/>
  <c r="AN40" i="1"/>
  <c r="AL40" i="1"/>
  <c r="L40" i="1"/>
  <c r="K40" i="1"/>
  <c r="AP39" i="1"/>
  <c r="AN39" i="1"/>
  <c r="AL39" i="1"/>
  <c r="L39" i="1"/>
  <c r="K39" i="1"/>
  <c r="AP38" i="1"/>
  <c r="AN38" i="1"/>
  <c r="AL38" i="1"/>
  <c r="L38" i="1"/>
  <c r="K38" i="1"/>
  <c r="AP37" i="1"/>
  <c r="AN37" i="1"/>
  <c r="AL37" i="1"/>
  <c r="L37" i="1"/>
  <c r="K37" i="1"/>
  <c r="AP36" i="1"/>
  <c r="AN36" i="1"/>
  <c r="AL36" i="1"/>
  <c r="L36" i="1"/>
  <c r="K36" i="1"/>
  <c r="AP35" i="1"/>
  <c r="AN35" i="1"/>
  <c r="AL35" i="1"/>
  <c r="L35" i="1"/>
  <c r="K35" i="1"/>
  <c r="AP34" i="1"/>
  <c r="AN34" i="1"/>
  <c r="AL34" i="1"/>
  <c r="L34" i="1"/>
  <c r="K34" i="1"/>
  <c r="AP33" i="1"/>
  <c r="AN33" i="1"/>
  <c r="AL33" i="1"/>
  <c r="L33" i="1"/>
  <c r="K33" i="1"/>
  <c r="AP32" i="1"/>
  <c r="AN32" i="1"/>
  <c r="AL32" i="1"/>
  <c r="L32" i="1"/>
  <c r="K32" i="1"/>
  <c r="AP31" i="1"/>
  <c r="AN31" i="1"/>
  <c r="AL31" i="1"/>
  <c r="L31" i="1"/>
  <c r="K31" i="1"/>
  <c r="AP30" i="1"/>
  <c r="AN30" i="1"/>
  <c r="AL30" i="1"/>
  <c r="L30" i="1"/>
  <c r="K30" i="1"/>
  <c r="AP29" i="1"/>
  <c r="AN29" i="1"/>
  <c r="AL29" i="1"/>
  <c r="L29" i="1"/>
  <c r="K29" i="1"/>
  <c r="AP28" i="1"/>
  <c r="AN28" i="1"/>
  <c r="AL28" i="1"/>
  <c r="L28" i="1"/>
  <c r="K28" i="1"/>
  <c r="AP27" i="1"/>
  <c r="AN27" i="1"/>
  <c r="AL27" i="1"/>
  <c r="L27" i="1"/>
  <c r="K27" i="1"/>
  <c r="AP26" i="1"/>
  <c r="AN26" i="1"/>
  <c r="AL26" i="1"/>
  <c r="L26" i="1"/>
  <c r="K26" i="1"/>
  <c r="AP25" i="1"/>
  <c r="AN25" i="1"/>
  <c r="AL25" i="1"/>
  <c r="L25" i="1"/>
  <c r="K25" i="1"/>
  <c r="AP24" i="1"/>
  <c r="AN24" i="1"/>
  <c r="AL24" i="1"/>
  <c r="L24" i="1"/>
  <c r="K24" i="1"/>
  <c r="AP23" i="1"/>
  <c r="AN23" i="1"/>
  <c r="AL23" i="1"/>
  <c r="L23" i="1"/>
  <c r="K23" i="1"/>
  <c r="AP22" i="1"/>
  <c r="AN22" i="1"/>
  <c r="AL22" i="1"/>
  <c r="L22" i="1"/>
  <c r="K22" i="1"/>
  <c r="AP21" i="1"/>
  <c r="AN21" i="1"/>
  <c r="AL21" i="1"/>
  <c r="L21" i="1"/>
  <c r="K21" i="1"/>
  <c r="AP20" i="1"/>
  <c r="AN20" i="1"/>
  <c r="AL20" i="1"/>
  <c r="L20" i="1"/>
  <c r="K20" i="1"/>
  <c r="AP19" i="1"/>
  <c r="AN19" i="1"/>
  <c r="AL19" i="1"/>
  <c r="L19" i="1"/>
  <c r="K19" i="1"/>
  <c r="AP18" i="1"/>
  <c r="AN18" i="1"/>
  <c r="AL18" i="1"/>
  <c r="L18" i="1"/>
  <c r="K18" i="1"/>
  <c r="AP17" i="1"/>
  <c r="AN17" i="1"/>
  <c r="AL17" i="1"/>
  <c r="L17" i="1"/>
  <c r="K17" i="1"/>
  <c r="AP16" i="1"/>
  <c r="AN16" i="1"/>
  <c r="AL16" i="1"/>
  <c r="L16" i="1"/>
  <c r="K16" i="1"/>
  <c r="AP15" i="1"/>
  <c r="AN15" i="1"/>
  <c r="AL15" i="1"/>
  <c r="L15" i="1"/>
  <c r="K15" i="1"/>
  <c r="AP14" i="1"/>
  <c r="AN14" i="1"/>
  <c r="AL14" i="1"/>
  <c r="L14" i="1"/>
  <c r="K14" i="1"/>
  <c r="AP13" i="1"/>
  <c r="AN13" i="1"/>
  <c r="AL13" i="1"/>
  <c r="L13" i="1"/>
  <c r="K13" i="1"/>
  <c r="AP12" i="1"/>
  <c r="AN12" i="1"/>
  <c r="AL12" i="1"/>
  <c r="L12" i="1"/>
  <c r="K12" i="1"/>
  <c r="AP11" i="1"/>
  <c r="AN11" i="1"/>
  <c r="AL11" i="1"/>
  <c r="L11" i="1"/>
  <c r="K11" i="1"/>
  <c r="AP10" i="1"/>
  <c r="AN10" i="1"/>
  <c r="AL10" i="1"/>
  <c r="L10" i="1"/>
  <c r="K10" i="1"/>
  <c r="AP9" i="1"/>
  <c r="AN9" i="1"/>
  <c r="AL9" i="1"/>
  <c r="L9" i="1"/>
  <c r="K9" i="1"/>
  <c r="AP8" i="1"/>
  <c r="AN8" i="1"/>
  <c r="AL8" i="1"/>
  <c r="L8" i="1"/>
  <c r="K8" i="1"/>
  <c r="AP7" i="1"/>
  <c r="AN7" i="1"/>
  <c r="AL7" i="1"/>
  <c r="L7" i="1"/>
  <c r="K7" i="1"/>
  <c r="AP6" i="1"/>
  <c r="AN6" i="1"/>
  <c r="AL6" i="1"/>
  <c r="L6" i="1"/>
  <c r="K6" i="1"/>
  <c r="AP5" i="1"/>
  <c r="AN5" i="1"/>
  <c r="AL5" i="1"/>
  <c r="L5" i="1"/>
  <c r="K5" i="1"/>
  <c r="AP4" i="1"/>
  <c r="AN4" i="1"/>
  <c r="AL4" i="1"/>
  <c r="L4" i="1"/>
  <c r="K4" i="1"/>
  <c r="AS3" i="1"/>
  <c r="AP3" i="1"/>
  <c r="AN3" i="1"/>
  <c r="AL3" i="1"/>
  <c r="L3" i="1"/>
  <c r="K3" i="1"/>
  <c r="AL89" i="1" l="1"/>
  <c r="AN89" i="1"/>
  <c r="AS89" i="1"/>
  <c r="AP89" i="1"/>
  <c r="K89" i="1"/>
  <c r="L89" i="1"/>
  <c r="C92" i="1" l="1"/>
  <c r="AT9" i="1"/>
  <c r="AU9" i="1" s="1"/>
  <c r="AT17" i="1"/>
  <c r="AU17" i="1" s="1"/>
  <c r="AT25" i="1"/>
  <c r="AU25" i="1" s="1"/>
  <c r="AT33" i="1"/>
  <c r="AU33" i="1" s="1"/>
  <c r="AT41" i="1"/>
  <c r="AU41" i="1" s="1"/>
  <c r="AT49" i="1"/>
  <c r="AU49" i="1" s="1"/>
  <c r="AT57" i="1"/>
  <c r="AU57" i="1" s="1"/>
  <c r="AT58" i="1"/>
  <c r="AU58" i="1" s="1"/>
  <c r="AT66" i="1"/>
  <c r="AU66" i="1" s="1"/>
  <c r="AT74" i="1"/>
  <c r="AU74" i="1" s="1"/>
  <c r="AT72" i="1"/>
  <c r="AU72" i="1" s="1"/>
  <c r="AT82" i="1"/>
  <c r="AU82" i="1" s="1"/>
  <c r="AT12" i="1"/>
  <c r="AU12" i="1" s="1"/>
  <c r="AT28" i="1"/>
  <c r="AU28" i="1" s="1"/>
  <c r="AT36" i="1"/>
  <c r="AU36" i="1" s="1"/>
  <c r="AT44" i="1"/>
  <c r="AU44" i="1" s="1"/>
  <c r="AT52" i="1"/>
  <c r="AU52" i="1" s="1"/>
  <c r="AT60" i="1"/>
  <c r="AU60" i="1" s="1"/>
  <c r="AT68" i="1"/>
  <c r="AU68" i="1" s="1"/>
  <c r="AT76" i="1"/>
  <c r="AU76" i="1" s="1"/>
  <c r="AT85" i="1"/>
  <c r="AU85" i="1" s="1"/>
  <c r="AT10" i="1"/>
  <c r="AU10" i="1" s="1"/>
  <c r="AT18" i="1"/>
  <c r="AU18" i="1" s="1"/>
  <c r="AT26" i="1"/>
  <c r="AU26" i="1" s="1"/>
  <c r="AT42" i="1"/>
  <c r="AU42" i="1" s="1"/>
  <c r="AT50" i="1"/>
  <c r="AU50" i="1" s="1"/>
  <c r="AT48" i="1"/>
  <c r="AU48" i="1" s="1"/>
  <c r="AT64" i="1"/>
  <c r="AU64" i="1" s="1"/>
  <c r="AT8" i="1"/>
  <c r="AU8" i="1" s="1"/>
  <c r="AT16" i="1"/>
  <c r="AU16" i="1" s="1"/>
  <c r="AT24" i="1"/>
  <c r="AU24" i="1" s="1"/>
  <c r="AT32" i="1"/>
  <c r="AU32" i="1" s="1"/>
  <c r="AT56" i="1"/>
  <c r="AU56" i="1" s="1"/>
  <c r="AT80" i="1"/>
  <c r="AU80" i="1" s="1"/>
  <c r="AT84" i="1"/>
  <c r="AU84" i="1" s="1"/>
  <c r="AT70" i="1"/>
  <c r="AU70" i="1" s="1"/>
  <c r="AT78" i="1"/>
  <c r="AU78" i="1" s="1"/>
  <c r="AT87" i="1"/>
  <c r="AU87" i="1" s="1"/>
  <c r="AT34" i="1"/>
  <c r="AU34" i="1" s="1"/>
  <c r="AT40" i="1"/>
  <c r="AU40" i="1" s="1"/>
  <c r="AT11" i="1"/>
  <c r="AU11" i="1" s="1"/>
  <c r="AT81" i="1"/>
  <c r="AU81" i="1" s="1"/>
  <c r="AT54" i="1"/>
  <c r="AU54" i="1" s="1"/>
  <c r="AT86" i="1"/>
  <c r="AU86" i="1" s="1"/>
  <c r="AT79" i="1"/>
  <c r="AU79" i="1" s="1"/>
  <c r="AT4" i="1"/>
  <c r="AU4" i="1" s="1"/>
  <c r="AT29" i="1"/>
  <c r="AU29" i="1" s="1"/>
  <c r="AT71" i="1"/>
  <c r="AU71" i="1" s="1"/>
  <c r="AT46" i="1"/>
  <c r="AU46" i="1" s="1"/>
  <c r="AT23" i="1"/>
  <c r="AU23" i="1" s="1"/>
  <c r="AT63" i="1"/>
  <c r="AU63" i="1" s="1"/>
  <c r="AT55" i="1"/>
  <c r="AU55" i="1" s="1"/>
  <c r="AT38" i="1"/>
  <c r="AU38" i="1" s="1"/>
  <c r="AT77" i="1"/>
  <c r="AU77" i="1" s="1"/>
  <c r="AT69" i="1"/>
  <c r="AU69" i="1" s="1"/>
  <c r="AT73" i="1"/>
  <c r="AU73" i="1" s="1"/>
  <c r="AT75" i="1"/>
  <c r="AU75" i="1" s="1"/>
  <c r="AT47" i="1"/>
  <c r="AU47" i="1" s="1"/>
  <c r="AT39" i="1"/>
  <c r="AU39" i="1" s="1"/>
  <c r="AT30" i="1"/>
  <c r="AU30" i="1" s="1"/>
  <c r="AT53" i="1"/>
  <c r="AU53" i="1" s="1"/>
  <c r="AT61" i="1"/>
  <c r="AU61" i="1" s="1"/>
  <c r="AT51" i="1"/>
  <c r="AU51" i="1" s="1"/>
  <c r="AT59" i="1"/>
  <c r="AU59" i="1" s="1"/>
  <c r="AT67" i="1"/>
  <c r="AU67" i="1" s="1"/>
  <c r="AT7" i="1"/>
  <c r="AU7" i="1" s="1"/>
  <c r="AT31" i="1"/>
  <c r="AU31" i="1" s="1"/>
  <c r="AT22" i="1"/>
  <c r="AU22" i="1" s="1"/>
  <c r="AT37" i="1"/>
  <c r="AU37" i="1" s="1"/>
  <c r="AT45" i="1"/>
  <c r="AU45" i="1" s="1"/>
  <c r="AT43" i="1"/>
  <c r="AU43" i="1" s="1"/>
  <c r="AT35" i="1"/>
  <c r="AU35" i="1" s="1"/>
  <c r="AT19" i="1"/>
  <c r="AU19" i="1" s="1"/>
  <c r="AT88" i="1"/>
  <c r="AU88" i="1" s="1"/>
  <c r="AT15" i="1"/>
  <c r="AU15" i="1" s="1"/>
  <c r="AT6" i="1"/>
  <c r="AU6" i="1" s="1"/>
  <c r="AT5" i="1"/>
  <c r="AU5" i="1" s="1"/>
  <c r="AT13" i="1"/>
  <c r="AU13" i="1" s="1"/>
  <c r="AT21" i="1"/>
  <c r="AU21" i="1" s="1"/>
  <c r="AT27" i="1"/>
  <c r="AU27" i="1" s="1"/>
  <c r="AT62" i="1"/>
  <c r="AU62" i="1" s="1"/>
  <c r="AT83" i="1"/>
  <c r="AU83" i="1" s="1"/>
  <c r="AT65" i="1"/>
  <c r="AU65" i="1" s="1"/>
  <c r="AT20" i="1"/>
  <c r="AU20" i="1" s="1"/>
  <c r="AT14" i="1"/>
  <c r="AU14" i="1" s="1"/>
  <c r="AT3" i="1"/>
  <c r="AT89" i="1" l="1"/>
  <c r="AU3" i="1"/>
  <c r="AU89" i="1" s="1"/>
</calcChain>
</file>

<file path=xl/sharedStrings.xml><?xml version="1.0" encoding="utf-8"?>
<sst xmlns="http://schemas.openxmlformats.org/spreadsheetml/2006/main" count="693" uniqueCount="156">
  <si>
    <t>$100,000.00</t>
  </si>
  <si>
    <t>PIN</t>
  </si>
  <si>
    <t>NAME</t>
  </si>
  <si>
    <t>OWNER ADDRESS</t>
  </si>
  <si>
    <t>CITY STATE ZIP</t>
  </si>
  <si>
    <t>DESCRIPTION</t>
  </si>
  <si>
    <t>SEC</t>
  </si>
  <si>
    <t>TWP</t>
  </si>
  <si>
    <t>RANGE</t>
  </si>
  <si>
    <t>PARCEL ACRES</t>
  </si>
  <si>
    <t>ACRES IN TRACT</t>
  </si>
  <si>
    <t>TOTAL BENEFITTED ACRES</t>
  </si>
  <si>
    <t>ACRES IN WATERSHED NOT BENEFITTED</t>
  </si>
  <si>
    <t>NONCONVERTED WETLAND ACRES</t>
  </si>
  <si>
    <t>CLASS 1 ACRES</t>
  </si>
  <si>
    <t>RED = CLASS 1 BENEFIT</t>
  </si>
  <si>
    <t>CLASS 2 ACRES</t>
  </si>
  <si>
    <t>YELLOW = CLASS 2 BENEFIT</t>
  </si>
  <si>
    <t>CLASS 3 ACRES</t>
  </si>
  <si>
    <t>GREEN = CLASS 3 BENEFIT</t>
  </si>
  <si>
    <t>CLASS 4 ACRES</t>
  </si>
  <si>
    <t>BLUE = CLASS 4 BENEFIT</t>
  </si>
  <si>
    <t>URBAN RESIDENTIAL ACRES</t>
  </si>
  <si>
    <t>URBAN RESIDENTIAL BENEFIT</t>
  </si>
  <si>
    <t>INDUSTRIAL ACRES</t>
  </si>
  <si>
    <t>INDUSTRIAL BENEFIT</t>
  </si>
  <si>
    <t>RESIDENTIAL ACRES</t>
  </si>
  <si>
    <t>RESIDENTIAL BENEFIT</t>
  </si>
  <si>
    <t>WOODLOT ACRES</t>
  </si>
  <si>
    <t>WOODLOT BENEFIT</t>
  </si>
  <si>
    <t>FEDERAL LAND ACRES</t>
  </si>
  <si>
    <t>CREP ACRES</t>
  </si>
  <si>
    <t>CREP BENEFIT</t>
  </si>
  <si>
    <t>ROAD ACRES</t>
  </si>
  <si>
    <t>ROAD BENEFIT</t>
  </si>
  <si>
    <t>RECREATIONAL TRAIL ACRES</t>
  </si>
  <si>
    <t>RECREATIONAL TRAIL BENEFIT</t>
  </si>
  <si>
    <t>CLASS A GRASS STRIP ACRES</t>
  </si>
  <si>
    <t>CLASS A GRASS STRIP DAMAGES</t>
  </si>
  <si>
    <t>CLASS B GRASS STRIP ACRES</t>
  </si>
  <si>
    <t>CLASS B GRASS STRIP DAMAGES</t>
  </si>
  <si>
    <t>WETLAND BUFFER STRIP</t>
  </si>
  <si>
    <t>WETLAND BUFFER STRIP DAMAGES</t>
  </si>
  <si>
    <t>DITCH ACRES</t>
  </si>
  <si>
    <t>NON-BENEFITTED ACRES</t>
  </si>
  <si>
    <t>TOTAL PARCEL BENEFITS</t>
  </si>
  <si>
    <t>PERCENT TOTAL BENEFITS</t>
  </si>
  <si>
    <t>NOTIONAL ASSESSMENT ON $100,000 REPAIR</t>
  </si>
  <si>
    <t>02.004.5100</t>
  </si>
  <si>
    <t>GOETTL,ROBERT J &amp; LORI A</t>
  </si>
  <si>
    <t>39465 211TH AVE</t>
  </si>
  <si>
    <t>LE CENTER MN 56057</t>
  </si>
  <si>
    <t>SESW</t>
  </si>
  <si>
    <t>04</t>
  </si>
  <si>
    <t>110</t>
  </si>
  <si>
    <t>024</t>
  </si>
  <si>
    <t>SWSE</t>
  </si>
  <si>
    <t>SESE</t>
  </si>
  <si>
    <t>02.004.5200</t>
  </si>
  <si>
    <t>HOLICKY,DOUGLAS M</t>
  </si>
  <si>
    <t>30473 181ST AVE</t>
  </si>
  <si>
    <t>NEW PRAGUE MN 56071</t>
  </si>
  <si>
    <t>02.004.7500</t>
  </si>
  <si>
    <t>ZUELCH,WAYNE E &amp; HELEN J</t>
  </si>
  <si>
    <t>22773 410TH ST</t>
  </si>
  <si>
    <t>02.004.7600</t>
  </si>
  <si>
    <t>NOVOTNY,DAVID G</t>
  </si>
  <si>
    <t>40556 221ST AVE</t>
  </si>
  <si>
    <t>NWSW</t>
  </si>
  <si>
    <t>SWSW</t>
  </si>
  <si>
    <t>02.004.7900</t>
  </si>
  <si>
    <t>02.005.5300</t>
  </si>
  <si>
    <t>TRAXLER,BRIAN &amp; HEATHER</t>
  </si>
  <si>
    <t>40874 231ST AVE</t>
  </si>
  <si>
    <t>05</t>
  </si>
  <si>
    <t>NESE</t>
  </si>
  <si>
    <t>02.005.5310</t>
  </si>
  <si>
    <t>TRAXLER,GORDON &amp; CHAROLETTE</t>
  </si>
  <si>
    <t>41323 231ST AVE</t>
  </si>
  <si>
    <t>NWSE</t>
  </si>
  <si>
    <t>02.005.5400</t>
  </si>
  <si>
    <t>02.005.7500</t>
  </si>
  <si>
    <t>RICH ACRES INC</t>
  </si>
  <si>
    <t>40527 S MAPLE AVE</t>
  </si>
  <si>
    <t>NESW</t>
  </si>
  <si>
    <t>02.008.0100</t>
  </si>
  <si>
    <t>FREDERICK JR,MARK L</t>
  </si>
  <si>
    <t>40963 237TH AVE</t>
  </si>
  <si>
    <t>NENW</t>
  </si>
  <si>
    <t>08</t>
  </si>
  <si>
    <t>02.008.0400</t>
  </si>
  <si>
    <t>SCHLOESSER,MICHAEL &amp; DARCY</t>
  </si>
  <si>
    <t>NWNW</t>
  </si>
  <si>
    <t>SENW</t>
  </si>
  <si>
    <t>02.008.2500</t>
  </si>
  <si>
    <t>NWNE</t>
  </si>
  <si>
    <t>02.008.2600</t>
  </si>
  <si>
    <t>SCHLOESSER,RICHARD &amp; COLLEEN</t>
  </si>
  <si>
    <t>325 LEXINGTON AVE S</t>
  </si>
  <si>
    <t>02.008.2700</t>
  </si>
  <si>
    <t>BECKER,DAVID W &amp; CINDY J</t>
  </si>
  <si>
    <t>41140 231ST AVE</t>
  </si>
  <si>
    <t>NENE</t>
  </si>
  <si>
    <t>02.008.2710</t>
  </si>
  <si>
    <t>SCHMIDT,RONALD W &amp; KAREN</t>
  </si>
  <si>
    <t>23714 DODD RD</t>
  </si>
  <si>
    <t>SENE</t>
  </si>
  <si>
    <t>SWNE</t>
  </si>
  <si>
    <t>02.008.2800</t>
  </si>
  <si>
    <t>02.008.2900</t>
  </si>
  <si>
    <t>SCHLOESSER,TERRANCE J</t>
  </si>
  <si>
    <t>41197 237TH AVE</t>
  </si>
  <si>
    <t>02.008.3000</t>
  </si>
  <si>
    <t>NEUBAUER,DANIEL W &amp; ANGELA K</t>
  </si>
  <si>
    <t>41531 237TH AVE</t>
  </si>
  <si>
    <t>02.008.3100</t>
  </si>
  <si>
    <t>PERRY,GREGORY J &amp; ROCHELLE D</t>
  </si>
  <si>
    <t>41529 237TH AVE</t>
  </si>
  <si>
    <t>02.008.5000</t>
  </si>
  <si>
    <t>02.008.5100</t>
  </si>
  <si>
    <t>02.008.5120</t>
  </si>
  <si>
    <t>HINTZ,NATHAN</t>
  </si>
  <si>
    <t>300 W TYRONE ST</t>
  </si>
  <si>
    <t>02.009.0100</t>
  </si>
  <si>
    <t>09</t>
  </si>
  <si>
    <t>SWNW</t>
  </si>
  <si>
    <t>02.009.0200</t>
  </si>
  <si>
    <t>02.009.2500</t>
  </si>
  <si>
    <t>02.009.2600</t>
  </si>
  <si>
    <t>02.009.2700</t>
  </si>
  <si>
    <t>02.009.6000</t>
  </si>
  <si>
    <t>KORMAN,DEBBIE A</t>
  </si>
  <si>
    <t>PO BOX 716</t>
  </si>
  <si>
    <t>FARIBAULT MN 55021</t>
  </si>
  <si>
    <t>02.009.8000</t>
  </si>
  <si>
    <t>CHADDERDON,ORBBE R &amp; JOYCE J</t>
  </si>
  <si>
    <t>41927 213TH AVE</t>
  </si>
  <si>
    <t>02.016.0100</t>
  </si>
  <si>
    <t>22197 DODD RD</t>
  </si>
  <si>
    <t>16</t>
  </si>
  <si>
    <t>02.016.0300</t>
  </si>
  <si>
    <t>CHADDERDON,GLEN R &amp; PATRICIA</t>
  </si>
  <si>
    <t>33041 MARIE LN</t>
  </si>
  <si>
    <t>ST PETER MN 56082</t>
  </si>
  <si>
    <t>CSAH 11</t>
  </si>
  <si>
    <t>CR 127</t>
  </si>
  <si>
    <t>CR 151</t>
  </si>
  <si>
    <t>CSAH 2</t>
  </si>
  <si>
    <t>221ST AVE</t>
  </si>
  <si>
    <t>231ST AVE</t>
  </si>
  <si>
    <t>TOTAL WATERSHED ACRES:</t>
  </si>
  <si>
    <t>CORDOVA TWP RDS</t>
  </si>
  <si>
    <t>88 SOUTH PARK AVE</t>
  </si>
  <si>
    <t>C/O JOEL SCHMIDT 23712 DODD RD</t>
  </si>
  <si>
    <t>LE SUEUR CO RDS</t>
  </si>
  <si>
    <t>ZIMMERMAN,JACOB B &amp; LEAHA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</si>
</sst>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\$#,##0.00"/>
    <numFmt numFmtId="165" formatCode="#,##0.0000"/>
  </numFmts>
  <fonts count="5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FCE4D6"/>
        <bgColor indexed="64"/>
      </patternFill>
    </fill>
    <fill>
      <patternFill patternType="solid">
        <fgColor rgb="FFEA989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rgb="FFEDEDED"/>
        <bgColor indexed="64"/>
      </patternFill>
    </fill>
    <fill>
      <patternFill patternType="solid">
        <fgColor rgb="FFD9D9D9"/>
        <bgColor indexed="64"/>
      </patternFill>
    </fill>
  </fills>
  <borders count="2">
    <border>
      <left/>
      <right/>
      <top/>
      <bottom/>
      <diagonal/>
    </border>
    <border>
      <left/>
      <right/>
      <top style="double">
        <color auto="1"/>
      </top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Alignment="1">
      <alignment horizontal="center"/>
    </xf>
    <xf numFmtId="4" fontId="1" fillId="0" borderId="0" xfId="0" applyNumberFormat="1" applyFont="1" applyAlignment="1">
      <alignment horizontal="center"/>
    </xf>
    <xf numFmtId="4" fontId="1" fillId="2" borderId="0" xfId="0" applyNumberFormat="1" applyFont="1" applyFill="1" applyAlignment="1">
      <alignment horizontal="center"/>
    </xf>
    <xf numFmtId="4" fontId="1" fillId="3" borderId="0" xfId="0" applyNumberFormat="1" applyFont="1" applyFill="1" applyAlignment="1">
      <alignment horizontal="center"/>
    </xf>
    <xf numFmtId="164" fontId="1" fillId="0" borderId="0" xfId="0" applyNumberFormat="1" applyFont="1" applyAlignment="1">
      <alignment horizontal="center"/>
    </xf>
    <xf numFmtId="4" fontId="1" fillId="4" borderId="0" xfId="0" applyNumberFormat="1" applyFont="1" applyFill="1" applyAlignment="1">
      <alignment horizontal="center"/>
    </xf>
    <xf numFmtId="4" fontId="1" fillId="5" borderId="0" xfId="0" applyNumberFormat="1" applyFont="1" applyFill="1" applyAlignment="1">
      <alignment horizontal="center"/>
    </xf>
    <xf numFmtId="4" fontId="1" fillId="6" borderId="0" xfId="0" applyNumberFormat="1" applyFont="1" applyFill="1" applyAlignment="1">
      <alignment horizontal="center"/>
    </xf>
    <xf numFmtId="4" fontId="1" fillId="7" borderId="0" xfId="0" applyNumberFormat="1" applyFont="1" applyFill="1" applyAlignment="1">
      <alignment horizontal="center"/>
    </xf>
    <xf numFmtId="4" fontId="1" fillId="8" borderId="0" xfId="0" applyNumberFormat="1" applyFont="1" applyFill="1" applyAlignment="1">
      <alignment horizontal="center"/>
    </xf>
    <xf numFmtId="165" fontId="1" fillId="0" borderId="0" xfId="0" applyNumberFormat="1" applyFont="1" applyAlignment="1">
      <alignment horizontal="center"/>
    </xf>
    <xf numFmtId="0" fontId="2" fillId="0" borderId="0" xfId="0" applyFont="1" applyAlignment="1">
      <alignment horizontal="center" wrapText="1"/>
    </xf>
    <xf numFmtId="0" fontId="2" fillId="2" borderId="0" xfId="0" applyFont="1" applyFill="1" applyAlignment="1">
      <alignment horizontal="center" wrapText="1"/>
    </xf>
    <xf numFmtId="0" fontId="2" fillId="3" borderId="0" xfId="0" applyFont="1" applyFill="1" applyAlignment="1">
      <alignment horizontal="center" wrapText="1"/>
    </xf>
    <xf numFmtId="0" fontId="2" fillId="4" borderId="0" xfId="0" applyFont="1" applyFill="1" applyAlignment="1">
      <alignment horizontal="center" wrapText="1"/>
    </xf>
    <xf numFmtId="0" fontId="2" fillId="5" borderId="0" xfId="0" applyFont="1" applyFill="1" applyAlignment="1">
      <alignment horizontal="center" wrapText="1"/>
    </xf>
    <xf numFmtId="0" fontId="2" fillId="6" borderId="0" xfId="0" applyFont="1" applyFill="1" applyAlignment="1">
      <alignment horizontal="center" wrapText="1"/>
    </xf>
    <xf numFmtId="0" fontId="2" fillId="7" borderId="0" xfId="0" applyFont="1" applyFill="1" applyAlignment="1">
      <alignment horizontal="center" wrapText="1"/>
    </xf>
    <xf numFmtId="0" fontId="2" fillId="8" borderId="0" xfId="0" applyFont="1" applyFill="1" applyAlignment="1">
      <alignment horizontal="center" wrapText="1"/>
    </xf>
    <xf numFmtId="4" fontId="1" fillId="0" borderId="1" xfId="0" applyNumberFormat="1" applyFont="1" applyBorder="1" applyAlignment="1">
      <alignment horizontal="center"/>
    </xf>
    <xf numFmtId="4" fontId="1" fillId="2" borderId="1" xfId="0" applyNumberFormat="1" applyFont="1" applyFill="1" applyBorder="1" applyAlignment="1">
      <alignment horizontal="center"/>
    </xf>
    <xf numFmtId="4" fontId="1" fillId="3" borderId="1" xfId="0" applyNumberFormat="1" applyFont="1" applyFill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4" fontId="1" fillId="4" borderId="1" xfId="0" applyNumberFormat="1" applyFont="1" applyFill="1" applyBorder="1" applyAlignment="1">
      <alignment horizontal="center"/>
    </xf>
    <xf numFmtId="4" fontId="1" fillId="5" borderId="1" xfId="0" applyNumberFormat="1" applyFont="1" applyFill="1" applyBorder="1" applyAlignment="1">
      <alignment horizontal="center"/>
    </xf>
    <xf numFmtId="4" fontId="1" fillId="6" borderId="1" xfId="0" applyNumberFormat="1" applyFont="1" applyFill="1" applyBorder="1" applyAlignment="1">
      <alignment horizontal="center"/>
    </xf>
    <xf numFmtId="4" fontId="1" fillId="7" borderId="1" xfId="0" applyNumberFormat="1" applyFont="1" applyFill="1" applyBorder="1" applyAlignment="1">
      <alignment horizontal="center"/>
    </xf>
    <xf numFmtId="4" fontId="1" fillId="8" borderId="1" xfId="0" applyNumberFormat="1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1">
    <cellStyle name="Normal" xfId="0" builtinId="0"/>
  </cellStyles>
  <dxfs count="8">
    <dxf>
      <font>
        <b/>
        <color rgb="FFFF0000"/>
      </font>
    </dxf>
    <dxf>
      <font>
        <b/>
        <color rgb="FFFF0000"/>
      </font>
    </dxf>
    <dxf>
      <font>
        <b/>
        <color rgb="FFFF0000"/>
      </font>
    </dxf>
    <dxf>
      <font>
        <b/>
        <color rgb="FFFF0000"/>
      </font>
    </dxf>
    <dxf>
      <font>
        <b/>
        <color rgb="FFFF0000"/>
      </font>
    </dxf>
    <dxf>
      <font>
        <b/>
        <color rgb="FFFF0000"/>
      </font>
    </dxf>
    <dxf>
      <font>
        <b/>
        <color rgb="FFFF0000"/>
      </font>
    </dxf>
    <dxf>
      <font>
        <b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U92"/>
  <sheetViews>
    <sheetView tabSelected="1" workbookViewId="0">
      <pane xSplit="1" ySplit="2" topLeftCell="B72" activePane="bottomRight" state="frozen"/>
      <selection pane="topRight" activeCell="B1" sqref="B1"/>
      <selection pane="bottomLeft" activeCell="A3" sqref="A3"/>
      <selection pane="bottomRight" activeCell="D78" sqref="D78"/>
    </sheetView>
  </sheetViews>
  <sheetFormatPr defaultRowHeight="14.4" x14ac:dyDescent="0.3"/>
  <cols>
    <col min="1" max="1" width="14.6640625" style="1" customWidth="1"/>
    <col min="2" max="2" width="35.6640625" style="1" customWidth="1"/>
    <col min="3" max="3" width="30.6640625" style="1" customWidth="1"/>
    <col min="4" max="4" width="25.6640625" style="1" customWidth="1"/>
    <col min="5" max="5" width="20.6640625" style="1" customWidth="1"/>
    <col min="6" max="8" width="9.6640625" style="1" customWidth="1"/>
    <col min="9" max="12" width="17.6640625" style="2" customWidth="1"/>
    <col min="13" max="13" width="20.6640625" style="3" customWidth="1"/>
    <col min="14" max="14" width="13.6640625" style="4" customWidth="1"/>
    <col min="15" max="15" width="13.6640625" style="5" customWidth="1"/>
    <col min="16" max="16" width="13.6640625" style="6" customWidth="1"/>
    <col min="17" max="17" width="13.6640625" style="5" customWidth="1"/>
    <col min="18" max="18" width="13.6640625" style="7" customWidth="1"/>
    <col min="19" max="19" width="13.6640625" style="5" customWidth="1"/>
    <col min="20" max="20" width="13.6640625" style="8" customWidth="1"/>
    <col min="21" max="21" width="13.6640625" style="5" customWidth="1"/>
    <col min="22" max="22" width="17.6640625" style="2" hidden="1" customWidth="1"/>
    <col min="23" max="23" width="17.6640625" style="5" hidden="1" customWidth="1"/>
    <col min="24" max="24" width="17.6640625" style="2" hidden="1" customWidth="1"/>
    <col min="25" max="25" width="17.6640625" style="5" hidden="1" customWidth="1"/>
    <col min="26" max="26" width="17.6640625" style="9" customWidth="1"/>
    <col min="27" max="27" width="17.6640625" style="5" customWidth="1"/>
    <col min="28" max="28" width="17.6640625" style="10" hidden="1" customWidth="1"/>
    <col min="29" max="29" width="17.6640625" style="5" hidden="1" customWidth="1"/>
    <col min="30" max="31" width="17.6640625" style="2" hidden="1" customWidth="1"/>
    <col min="32" max="32" width="17.6640625" style="5" hidden="1" customWidth="1"/>
    <col min="33" max="33" width="17.6640625" style="9" customWidth="1"/>
    <col min="34" max="34" width="17.6640625" style="5" customWidth="1"/>
    <col min="35" max="35" width="19.6640625" style="2" hidden="1" customWidth="1"/>
    <col min="36" max="36" width="19.6640625" style="5" hidden="1" customWidth="1"/>
    <col min="37" max="37" width="17.6640625" style="3" hidden="1" customWidth="1"/>
    <col min="38" max="38" width="17.6640625" style="5" hidden="1" customWidth="1"/>
    <col min="39" max="39" width="17.6640625" style="3" customWidth="1"/>
    <col min="40" max="40" width="17.6640625" style="5" customWidth="1"/>
    <col min="41" max="41" width="17.6640625" style="2" customWidth="1"/>
    <col min="42" max="42" width="17.6640625" style="5" customWidth="1"/>
    <col min="43" max="44" width="17.6640625" style="2" customWidth="1"/>
    <col min="45" max="45" width="17.6640625" style="5" customWidth="1"/>
    <col min="46" max="46" width="17.6640625" style="11" customWidth="1"/>
    <col min="47" max="47" width="17.6640625" style="5" customWidth="1"/>
  </cols>
  <sheetData>
    <row r="1" spans="1:47" x14ac:dyDescent="0.3">
      <c r="AL1" s="5">
        <v>0</v>
      </c>
      <c r="AN1" s="5">
        <v>8004</v>
      </c>
      <c r="AP1" s="5">
        <v>1</v>
      </c>
      <c r="AU1" s="5" t="s">
        <v>0</v>
      </c>
    </row>
    <row r="2" spans="1:47" ht="68.099999999999994" customHeight="1" x14ac:dyDescent="0.3">
      <c r="A2" s="12" t="s">
        <v>1</v>
      </c>
      <c r="B2" s="12" t="s">
        <v>2</v>
      </c>
      <c r="C2" s="12" t="s">
        <v>3</v>
      </c>
      <c r="D2" s="12" t="s">
        <v>4</v>
      </c>
      <c r="E2" s="12" t="s">
        <v>5</v>
      </c>
      <c r="F2" s="12" t="s">
        <v>6</v>
      </c>
      <c r="G2" s="12" t="s">
        <v>7</v>
      </c>
      <c r="H2" s="12" t="s">
        <v>8</v>
      </c>
      <c r="I2" s="12" t="s">
        <v>9</v>
      </c>
      <c r="J2" s="12" t="s">
        <v>10</v>
      </c>
      <c r="K2" s="12" t="s">
        <v>11</v>
      </c>
      <c r="L2" s="12" t="s">
        <v>12</v>
      </c>
      <c r="M2" s="13" t="s">
        <v>13</v>
      </c>
      <c r="N2" s="14" t="s">
        <v>14</v>
      </c>
      <c r="O2" s="12" t="s">
        <v>15</v>
      </c>
      <c r="P2" s="15" t="s">
        <v>16</v>
      </c>
      <c r="Q2" s="12" t="s">
        <v>17</v>
      </c>
      <c r="R2" s="16" t="s">
        <v>18</v>
      </c>
      <c r="S2" s="12" t="s">
        <v>19</v>
      </c>
      <c r="T2" s="17" t="s">
        <v>20</v>
      </c>
      <c r="U2" s="12" t="s">
        <v>21</v>
      </c>
      <c r="V2" s="12" t="s">
        <v>22</v>
      </c>
      <c r="W2" s="12" t="s">
        <v>23</v>
      </c>
      <c r="X2" s="12" t="s">
        <v>24</v>
      </c>
      <c r="Y2" s="12" t="s">
        <v>25</v>
      </c>
      <c r="Z2" s="18" t="s">
        <v>26</v>
      </c>
      <c r="AA2" s="12" t="s">
        <v>27</v>
      </c>
      <c r="AB2" s="19" t="s">
        <v>28</v>
      </c>
      <c r="AC2" s="12" t="s">
        <v>29</v>
      </c>
      <c r="AD2" s="12" t="s">
        <v>30</v>
      </c>
      <c r="AE2" s="12" t="s">
        <v>31</v>
      </c>
      <c r="AF2" s="12" t="s">
        <v>32</v>
      </c>
      <c r="AG2" s="18" t="s">
        <v>33</v>
      </c>
      <c r="AH2" s="12" t="s">
        <v>34</v>
      </c>
      <c r="AI2" s="12" t="s">
        <v>35</v>
      </c>
      <c r="AJ2" s="12" t="s">
        <v>36</v>
      </c>
      <c r="AK2" s="13" t="s">
        <v>37</v>
      </c>
      <c r="AL2" s="12" t="s">
        <v>38</v>
      </c>
      <c r="AM2" s="13" t="s">
        <v>39</v>
      </c>
      <c r="AN2" s="12" t="s">
        <v>40</v>
      </c>
      <c r="AO2" s="12" t="s">
        <v>41</v>
      </c>
      <c r="AP2" s="12" t="s">
        <v>42</v>
      </c>
      <c r="AQ2" s="12" t="s">
        <v>43</v>
      </c>
      <c r="AR2" s="12" t="s">
        <v>44</v>
      </c>
      <c r="AS2" s="12" t="s">
        <v>45</v>
      </c>
      <c r="AT2" s="12" t="s">
        <v>46</v>
      </c>
      <c r="AU2" s="12" t="s">
        <v>47</v>
      </c>
    </row>
    <row r="3" spans="1:47" x14ac:dyDescent="0.3">
      <c r="A3" s="1" t="s">
        <v>48</v>
      </c>
      <c r="B3" s="1" t="s">
        <v>49</v>
      </c>
      <c r="C3" s="1" t="s">
        <v>50</v>
      </c>
      <c r="D3" s="1" t="s">
        <v>51</v>
      </c>
      <c r="E3" s="1" t="s">
        <v>52</v>
      </c>
      <c r="F3" s="1" t="s">
        <v>53</v>
      </c>
      <c r="G3" s="1" t="s">
        <v>54</v>
      </c>
      <c r="H3" s="1" t="s">
        <v>55</v>
      </c>
      <c r="I3" s="2">
        <v>78.099999999999994</v>
      </c>
      <c r="J3" s="2">
        <v>0.06</v>
      </c>
      <c r="K3" s="2">
        <f t="shared" ref="K3:K34" si="0">SUM(N3,P3,R3,T3,V3,X3,Z3,AB3,AE3,AG3,AI3)</f>
        <v>0.05</v>
      </c>
      <c r="L3" s="2">
        <f t="shared" ref="L3:L34" si="1">SUM(M3,AD3,AK3,AM3,AO3,AQ3,AR3)</f>
        <v>0</v>
      </c>
      <c r="P3" s="6">
        <v>0.04</v>
      </c>
      <c r="Q3" s="5">
        <v>87.100000000000009</v>
      </c>
      <c r="R3" s="7">
        <v>0.01</v>
      </c>
      <c r="S3" s="5">
        <v>11.9125</v>
      </c>
      <c r="AL3" s="5" t="str">
        <f t="shared" ref="AL3:AL34" si="2">IF(AK3&gt;0,AK3*$AL$1,"")</f>
        <v/>
      </c>
      <c r="AN3" s="5" t="str">
        <f t="shared" ref="AN3:AN34" si="3">IF(AM3&gt;0,AM3*$AN$1,"")</f>
        <v/>
      </c>
      <c r="AP3" s="5" t="str">
        <f t="shared" ref="AP3:AP34" si="4">IF(AO3&gt;0,AO3*$AP$1,"")</f>
        <v/>
      </c>
      <c r="AS3" s="5">
        <f t="shared" ref="AS3" si="5">SUM(O3,Q3,S3,U3,W3,Y3,AA3,AC3,AF3,AH3,AJ3)</f>
        <v>99.012500000000003</v>
      </c>
      <c r="AT3" s="11">
        <f t="shared" ref="AT3:AT34" si="6">(AS3/$AS$89)*100</f>
        <v>6.2642991475644061E-3</v>
      </c>
      <c r="AU3" s="5">
        <f t="shared" ref="AU3:AU66" si="7">(AT3/100)*$AU$1</f>
        <v>6.2642991475644063</v>
      </c>
    </row>
    <row r="4" spans="1:47" x14ac:dyDescent="0.3">
      <c r="A4" s="1" t="s">
        <v>48</v>
      </c>
      <c r="B4" s="1" t="s">
        <v>49</v>
      </c>
      <c r="C4" s="1" t="s">
        <v>50</v>
      </c>
      <c r="D4" s="1" t="s">
        <v>51</v>
      </c>
      <c r="E4" s="1" t="s">
        <v>56</v>
      </c>
      <c r="F4" s="1" t="s">
        <v>53</v>
      </c>
      <c r="G4" s="1" t="s">
        <v>54</v>
      </c>
      <c r="H4" s="1" t="s">
        <v>55</v>
      </c>
      <c r="I4" s="2">
        <v>78.099999999999994</v>
      </c>
      <c r="J4" s="2">
        <v>36.770000000000003</v>
      </c>
      <c r="K4" s="2">
        <f t="shared" si="0"/>
        <v>26.28</v>
      </c>
      <c r="L4" s="2">
        <f t="shared" si="1"/>
        <v>0</v>
      </c>
      <c r="P4" s="6">
        <v>11.53</v>
      </c>
      <c r="Q4" s="5">
        <v>29418.025000000001</v>
      </c>
      <c r="R4" s="7">
        <v>14.58</v>
      </c>
      <c r="S4" s="5">
        <v>22347.85</v>
      </c>
      <c r="Z4" s="9">
        <v>0.17</v>
      </c>
      <c r="AA4" s="5">
        <v>34.063750000000013</v>
      </c>
      <c r="AL4" s="5" t="str">
        <f t="shared" si="2"/>
        <v/>
      </c>
      <c r="AN4" s="5" t="str">
        <f t="shared" si="3"/>
        <v/>
      </c>
      <c r="AP4" s="5" t="str">
        <f t="shared" si="4"/>
        <v/>
      </c>
      <c r="AS4" s="5">
        <f t="shared" ref="AS4:AS67" si="8">SUM(O4,Q4,S4,U4,W4,Y4,AA4,AC4,AF4,AH4,AJ4)</f>
        <v>51799.938750000001</v>
      </c>
      <c r="AT4" s="11">
        <f t="shared" si="6"/>
        <v>3.2772661245349175</v>
      </c>
      <c r="AU4" s="5">
        <f t="shared" si="7"/>
        <v>3277.2661245349173</v>
      </c>
    </row>
    <row r="5" spans="1:47" x14ac:dyDescent="0.3">
      <c r="A5" s="1" t="s">
        <v>48</v>
      </c>
      <c r="B5" s="1" t="s">
        <v>49</v>
      </c>
      <c r="C5" s="1" t="s">
        <v>50</v>
      </c>
      <c r="D5" s="1" t="s">
        <v>51</v>
      </c>
      <c r="E5" s="1" t="s">
        <v>57</v>
      </c>
      <c r="F5" s="1" t="s">
        <v>53</v>
      </c>
      <c r="G5" s="1" t="s">
        <v>54</v>
      </c>
      <c r="H5" s="1" t="s">
        <v>55</v>
      </c>
      <c r="I5" s="2">
        <v>78.099999999999994</v>
      </c>
      <c r="J5" s="2">
        <v>37.700000000000003</v>
      </c>
      <c r="K5" s="2">
        <f t="shared" si="0"/>
        <v>20.09</v>
      </c>
      <c r="L5" s="2">
        <f t="shared" si="1"/>
        <v>0</v>
      </c>
      <c r="R5" s="7">
        <v>8.84</v>
      </c>
      <c r="S5" s="5">
        <v>10530.65</v>
      </c>
      <c r="T5" s="8">
        <v>11.25</v>
      </c>
      <c r="U5" s="5">
        <v>4021.875</v>
      </c>
      <c r="AL5" s="5" t="str">
        <f t="shared" si="2"/>
        <v/>
      </c>
      <c r="AN5" s="5" t="str">
        <f t="shared" si="3"/>
        <v/>
      </c>
      <c r="AP5" s="5" t="str">
        <f t="shared" si="4"/>
        <v/>
      </c>
      <c r="AS5" s="5">
        <f t="shared" si="8"/>
        <v>14552.525</v>
      </c>
      <c r="AT5" s="11">
        <f t="shared" si="6"/>
        <v>0.92070566799555309</v>
      </c>
      <c r="AU5" s="5">
        <f t="shared" si="7"/>
        <v>920.70566799555309</v>
      </c>
    </row>
    <row r="6" spans="1:47" x14ac:dyDescent="0.3">
      <c r="A6" s="1" t="s">
        <v>58</v>
      </c>
      <c r="B6" s="1" t="s">
        <v>59</v>
      </c>
      <c r="C6" s="1" t="s">
        <v>60</v>
      </c>
      <c r="D6" s="1" t="s">
        <v>61</v>
      </c>
      <c r="E6" s="1" t="s">
        <v>56</v>
      </c>
      <c r="F6" s="1" t="s">
        <v>53</v>
      </c>
      <c r="G6" s="1" t="s">
        <v>54</v>
      </c>
      <c r="H6" s="1" t="s">
        <v>55</v>
      </c>
      <c r="I6" s="2">
        <v>1.9</v>
      </c>
      <c r="J6" s="2">
        <v>1.53</v>
      </c>
      <c r="K6" s="2">
        <f t="shared" si="0"/>
        <v>1.53</v>
      </c>
      <c r="L6" s="2">
        <f t="shared" si="1"/>
        <v>0</v>
      </c>
      <c r="Z6" s="9">
        <v>1.53</v>
      </c>
      <c r="AA6" s="5">
        <v>306.57375000000002</v>
      </c>
      <c r="AL6" s="5" t="str">
        <f t="shared" si="2"/>
        <v/>
      </c>
      <c r="AN6" s="5" t="str">
        <f t="shared" si="3"/>
        <v/>
      </c>
      <c r="AP6" s="5" t="str">
        <f t="shared" si="4"/>
        <v/>
      </c>
      <c r="AS6" s="5">
        <f t="shared" si="8"/>
        <v>306.57375000000002</v>
      </c>
      <c r="AT6" s="11">
        <f t="shared" si="6"/>
        <v>1.9396234624826397E-2</v>
      </c>
      <c r="AU6" s="5">
        <f t="shared" si="7"/>
        <v>19.396234624826398</v>
      </c>
    </row>
    <row r="7" spans="1:47" x14ac:dyDescent="0.3">
      <c r="A7" s="1" t="s">
        <v>62</v>
      </c>
      <c r="B7" s="1" t="s">
        <v>63</v>
      </c>
      <c r="C7" s="1" t="s">
        <v>64</v>
      </c>
      <c r="D7" s="1" t="s">
        <v>51</v>
      </c>
      <c r="E7" s="1" t="s">
        <v>52</v>
      </c>
      <c r="F7" s="1" t="s">
        <v>53</v>
      </c>
      <c r="G7" s="1" t="s">
        <v>54</v>
      </c>
      <c r="H7" s="1" t="s">
        <v>55</v>
      </c>
      <c r="I7" s="2">
        <v>40</v>
      </c>
      <c r="J7" s="2">
        <v>38.340000000000003</v>
      </c>
      <c r="K7" s="2">
        <f t="shared" si="0"/>
        <v>13.510000000000002</v>
      </c>
      <c r="L7" s="2">
        <f t="shared" si="1"/>
        <v>0.12</v>
      </c>
      <c r="P7" s="6">
        <v>5.78</v>
      </c>
      <c r="Q7" s="5">
        <v>12585.95</v>
      </c>
      <c r="R7" s="7">
        <v>7.48</v>
      </c>
      <c r="S7" s="5">
        <v>8910.5500000000011</v>
      </c>
      <c r="Z7" s="9">
        <v>0.25</v>
      </c>
      <c r="AA7" s="5">
        <v>35.78125</v>
      </c>
      <c r="AL7" s="5" t="str">
        <f t="shared" si="2"/>
        <v/>
      </c>
      <c r="AN7" s="5" t="str">
        <f t="shared" si="3"/>
        <v/>
      </c>
      <c r="AP7" s="5" t="str">
        <f t="shared" si="4"/>
        <v/>
      </c>
      <c r="AR7" s="2">
        <v>0.12</v>
      </c>
      <c r="AS7" s="5">
        <f t="shared" si="8"/>
        <v>21532.28125</v>
      </c>
      <c r="AT7" s="11">
        <f t="shared" si="6"/>
        <v>1.3622992155484615</v>
      </c>
      <c r="AU7" s="5">
        <f t="shared" si="7"/>
        <v>1362.2992155484615</v>
      </c>
    </row>
    <row r="8" spans="1:47" x14ac:dyDescent="0.3">
      <c r="A8" s="1" t="s">
        <v>65</v>
      </c>
      <c r="B8" s="1" t="s">
        <v>66</v>
      </c>
      <c r="C8" s="1" t="s">
        <v>67</v>
      </c>
      <c r="D8" s="1" t="s">
        <v>51</v>
      </c>
      <c r="E8" s="1" t="s">
        <v>68</v>
      </c>
      <c r="F8" s="1" t="s">
        <v>53</v>
      </c>
      <c r="G8" s="1" t="s">
        <v>54</v>
      </c>
      <c r="H8" s="1" t="s">
        <v>55</v>
      </c>
      <c r="I8" s="2">
        <v>40</v>
      </c>
      <c r="J8" s="2">
        <v>0.08</v>
      </c>
      <c r="K8" s="2">
        <f t="shared" si="0"/>
        <v>0.04</v>
      </c>
      <c r="L8" s="2">
        <f t="shared" si="1"/>
        <v>0</v>
      </c>
      <c r="R8" s="7">
        <v>0.01</v>
      </c>
      <c r="S8" s="5">
        <v>11.9125</v>
      </c>
      <c r="T8" s="8">
        <v>0.03</v>
      </c>
      <c r="U8" s="5">
        <v>10.725</v>
      </c>
      <c r="AL8" s="5" t="str">
        <f t="shared" si="2"/>
        <v/>
      </c>
      <c r="AN8" s="5" t="str">
        <f t="shared" si="3"/>
        <v/>
      </c>
      <c r="AP8" s="5" t="str">
        <f t="shared" si="4"/>
        <v/>
      </c>
      <c r="AS8" s="5">
        <f t="shared" si="8"/>
        <v>22.637499999999999</v>
      </c>
      <c r="AT8" s="11">
        <f t="shared" si="6"/>
        <v>1.4322239308470067E-3</v>
      </c>
      <c r="AU8" s="5">
        <f t="shared" si="7"/>
        <v>1.4322239308470066</v>
      </c>
    </row>
    <row r="9" spans="1:47" x14ac:dyDescent="0.3">
      <c r="A9" s="1" t="s">
        <v>65</v>
      </c>
      <c r="B9" s="1" t="s">
        <v>66</v>
      </c>
      <c r="C9" s="1" t="s">
        <v>67</v>
      </c>
      <c r="D9" s="1" t="s">
        <v>51</v>
      </c>
      <c r="E9" s="1" t="s">
        <v>69</v>
      </c>
      <c r="F9" s="1" t="s">
        <v>53</v>
      </c>
      <c r="G9" s="1" t="s">
        <v>54</v>
      </c>
      <c r="H9" s="1" t="s">
        <v>55</v>
      </c>
      <c r="I9" s="2">
        <v>40</v>
      </c>
      <c r="J9" s="2">
        <v>36.479999999999997</v>
      </c>
      <c r="K9" s="2">
        <f t="shared" si="0"/>
        <v>19.439999999999998</v>
      </c>
      <c r="L9" s="2">
        <f t="shared" si="1"/>
        <v>0</v>
      </c>
      <c r="N9" s="4">
        <v>1.34</v>
      </c>
      <c r="O9" s="5">
        <v>3896.8874999999998</v>
      </c>
      <c r="P9" s="6">
        <v>1.56</v>
      </c>
      <c r="Q9" s="5">
        <v>3396.9</v>
      </c>
      <c r="R9" s="7">
        <v>12.19</v>
      </c>
      <c r="S9" s="5">
        <v>14521.3375</v>
      </c>
      <c r="T9" s="8">
        <v>4.3499999999999996</v>
      </c>
      <c r="U9" s="5">
        <v>1555.125</v>
      </c>
      <c r="AL9" s="5" t="str">
        <f t="shared" si="2"/>
        <v/>
      </c>
      <c r="AN9" s="5" t="str">
        <f t="shared" si="3"/>
        <v/>
      </c>
      <c r="AP9" s="5" t="str">
        <f t="shared" si="4"/>
        <v/>
      </c>
      <c r="AS9" s="5">
        <f t="shared" si="8"/>
        <v>23370.25</v>
      </c>
      <c r="AT9" s="11">
        <f t="shared" si="6"/>
        <v>1.4785833824352184</v>
      </c>
      <c r="AU9" s="5">
        <f t="shared" si="7"/>
        <v>1478.5833824352185</v>
      </c>
    </row>
    <row r="10" spans="1:47" x14ac:dyDescent="0.3">
      <c r="A10" s="1" t="s">
        <v>70</v>
      </c>
      <c r="B10" s="1" t="s">
        <v>66</v>
      </c>
      <c r="C10" s="1" t="s">
        <v>67</v>
      </c>
      <c r="D10" s="1" t="s">
        <v>51</v>
      </c>
      <c r="E10" s="1" t="s">
        <v>68</v>
      </c>
      <c r="F10" s="1" t="s">
        <v>53</v>
      </c>
      <c r="G10" s="1" t="s">
        <v>54</v>
      </c>
      <c r="H10" s="1" t="s">
        <v>55</v>
      </c>
      <c r="I10" s="2">
        <v>35</v>
      </c>
      <c r="J10" s="2">
        <v>33.64</v>
      </c>
      <c r="K10" s="2">
        <f t="shared" si="0"/>
        <v>5.2200000000000006</v>
      </c>
      <c r="L10" s="2">
        <f t="shared" si="1"/>
        <v>0</v>
      </c>
      <c r="R10" s="7">
        <v>0.03</v>
      </c>
      <c r="S10" s="5">
        <v>35.737499999999997</v>
      </c>
      <c r="T10" s="8">
        <v>5.19</v>
      </c>
      <c r="U10" s="5">
        <v>1855.425</v>
      </c>
      <c r="AL10" s="5" t="str">
        <f t="shared" si="2"/>
        <v/>
      </c>
      <c r="AN10" s="5" t="str">
        <f t="shared" si="3"/>
        <v/>
      </c>
      <c r="AP10" s="5" t="str">
        <f t="shared" si="4"/>
        <v/>
      </c>
      <c r="AS10" s="5">
        <f t="shared" si="8"/>
        <v>1891.1624999999999</v>
      </c>
      <c r="AT10" s="11">
        <f t="shared" si="6"/>
        <v>0.11964961632779467</v>
      </c>
      <c r="AU10" s="5">
        <f t="shared" si="7"/>
        <v>119.64961632779467</v>
      </c>
    </row>
    <row r="11" spans="1:47" x14ac:dyDescent="0.3">
      <c r="A11" s="1" t="s">
        <v>71</v>
      </c>
      <c r="B11" s="1" t="s">
        <v>72</v>
      </c>
      <c r="C11" s="1" t="s">
        <v>73</v>
      </c>
      <c r="D11" s="1" t="s">
        <v>51</v>
      </c>
      <c r="E11" s="1" t="s">
        <v>57</v>
      </c>
      <c r="F11" s="1" t="s">
        <v>74</v>
      </c>
      <c r="G11" s="1" t="s">
        <v>54</v>
      </c>
      <c r="H11" s="1" t="s">
        <v>55</v>
      </c>
      <c r="I11" s="2">
        <v>39.270000000000003</v>
      </c>
      <c r="J11" s="2">
        <v>37.11</v>
      </c>
      <c r="K11" s="2">
        <f t="shared" si="0"/>
        <v>25.9</v>
      </c>
      <c r="L11" s="2">
        <f t="shared" si="1"/>
        <v>7.2099999999999991</v>
      </c>
      <c r="P11" s="6">
        <v>15.28</v>
      </c>
      <c r="Q11" s="5">
        <v>32213.935000000001</v>
      </c>
      <c r="R11" s="7">
        <v>5.6099999999999994</v>
      </c>
      <c r="S11" s="5">
        <v>6640.0274999999992</v>
      </c>
      <c r="T11" s="8">
        <v>0.2</v>
      </c>
      <c r="U11" s="5">
        <v>71.5</v>
      </c>
      <c r="Z11" s="9">
        <v>4.8099999999999996</v>
      </c>
      <c r="AA11" s="5">
        <v>688.43124999999998</v>
      </c>
      <c r="AL11" s="5" t="str">
        <f t="shared" si="2"/>
        <v/>
      </c>
      <c r="AN11" s="5" t="str">
        <f t="shared" si="3"/>
        <v/>
      </c>
      <c r="AP11" s="5" t="str">
        <f t="shared" si="4"/>
        <v/>
      </c>
      <c r="AR11" s="2">
        <v>7.2099999999999991</v>
      </c>
      <c r="AS11" s="5">
        <f t="shared" si="8"/>
        <v>39613.893750000003</v>
      </c>
      <c r="AT11" s="11">
        <f t="shared" si="6"/>
        <v>2.5062823466717026</v>
      </c>
      <c r="AU11" s="5">
        <f t="shared" si="7"/>
        <v>2506.2823466717023</v>
      </c>
    </row>
    <row r="12" spans="1:47" x14ac:dyDescent="0.3">
      <c r="A12" s="1" t="s">
        <v>71</v>
      </c>
      <c r="B12" s="1" t="s">
        <v>72</v>
      </c>
      <c r="C12" s="1" t="s">
        <v>73</v>
      </c>
      <c r="D12" s="1" t="s">
        <v>51</v>
      </c>
      <c r="E12" s="1" t="s">
        <v>75</v>
      </c>
      <c r="F12" s="1" t="s">
        <v>74</v>
      </c>
      <c r="G12" s="1" t="s">
        <v>54</v>
      </c>
      <c r="H12" s="1" t="s">
        <v>55</v>
      </c>
      <c r="I12" s="2">
        <v>39.270000000000003</v>
      </c>
      <c r="J12" s="2">
        <v>0.08</v>
      </c>
      <c r="K12" s="2">
        <f t="shared" si="0"/>
        <v>0.03</v>
      </c>
      <c r="L12" s="2">
        <f t="shared" si="1"/>
        <v>0</v>
      </c>
      <c r="R12" s="7">
        <v>0.03</v>
      </c>
      <c r="S12" s="5">
        <v>33.354999999999997</v>
      </c>
      <c r="AL12" s="5" t="str">
        <f t="shared" si="2"/>
        <v/>
      </c>
      <c r="AN12" s="5" t="str">
        <f t="shared" si="3"/>
        <v/>
      </c>
      <c r="AP12" s="5" t="str">
        <f t="shared" si="4"/>
        <v/>
      </c>
      <c r="AS12" s="5">
        <f t="shared" si="8"/>
        <v>33.354999999999997</v>
      </c>
      <c r="AT12" s="11">
        <f t="shared" si="6"/>
        <v>2.1102961552027346E-3</v>
      </c>
      <c r="AU12" s="5">
        <f t="shared" si="7"/>
        <v>2.1102961552027346</v>
      </c>
    </row>
    <row r="13" spans="1:47" x14ac:dyDescent="0.3">
      <c r="A13" s="1" t="s">
        <v>71</v>
      </c>
      <c r="B13" s="1" t="s">
        <v>72</v>
      </c>
      <c r="C13" s="1" t="s">
        <v>73</v>
      </c>
      <c r="D13" s="1" t="s">
        <v>51</v>
      </c>
      <c r="E13" s="1" t="s">
        <v>56</v>
      </c>
      <c r="F13" s="1" t="s">
        <v>74</v>
      </c>
      <c r="G13" s="1" t="s">
        <v>54</v>
      </c>
      <c r="H13" s="1" t="s">
        <v>55</v>
      </c>
      <c r="I13" s="2">
        <v>39.270000000000003</v>
      </c>
      <c r="J13" s="2">
        <v>0.06</v>
      </c>
      <c r="K13" s="2">
        <f t="shared" si="0"/>
        <v>0.05</v>
      </c>
      <c r="L13" s="2">
        <f t="shared" si="1"/>
        <v>0.02</v>
      </c>
      <c r="P13" s="6">
        <v>0.04</v>
      </c>
      <c r="Q13" s="5">
        <v>74.034999999999997</v>
      </c>
      <c r="R13" s="7">
        <v>0.01</v>
      </c>
      <c r="S13" s="5">
        <v>9.5299999999999994</v>
      </c>
      <c r="AL13" s="5" t="str">
        <f t="shared" si="2"/>
        <v/>
      </c>
      <c r="AN13" s="5" t="str">
        <f t="shared" si="3"/>
        <v/>
      </c>
      <c r="AP13" s="5" t="str">
        <f t="shared" si="4"/>
        <v/>
      </c>
      <c r="AR13" s="2">
        <v>0.02</v>
      </c>
      <c r="AS13" s="5">
        <f t="shared" si="8"/>
        <v>83.564999999999998</v>
      </c>
      <c r="AT13" s="11">
        <f t="shared" si="6"/>
        <v>5.2869704155154105E-3</v>
      </c>
      <c r="AU13" s="5">
        <f t="shared" si="7"/>
        <v>5.2869704155154107</v>
      </c>
    </row>
    <row r="14" spans="1:47" x14ac:dyDescent="0.3">
      <c r="A14" s="1" t="s">
        <v>76</v>
      </c>
      <c r="B14" s="1" t="s">
        <v>77</v>
      </c>
      <c r="C14" s="1" t="s">
        <v>78</v>
      </c>
      <c r="D14" s="1" t="s">
        <v>51</v>
      </c>
      <c r="E14" s="1" t="s">
        <v>75</v>
      </c>
      <c r="F14" s="1" t="s">
        <v>74</v>
      </c>
      <c r="G14" s="1" t="s">
        <v>54</v>
      </c>
      <c r="H14" s="1" t="s">
        <v>55</v>
      </c>
      <c r="I14" s="2">
        <v>60.51</v>
      </c>
      <c r="J14" s="2">
        <v>9.4</v>
      </c>
      <c r="K14" s="2">
        <f t="shared" si="0"/>
        <v>2.42</v>
      </c>
      <c r="L14" s="2">
        <f t="shared" si="1"/>
        <v>0</v>
      </c>
      <c r="R14" s="7">
        <v>2.4</v>
      </c>
      <c r="S14" s="5">
        <v>2625.5149999999999</v>
      </c>
      <c r="T14" s="8">
        <v>0.02</v>
      </c>
      <c r="U14" s="5">
        <v>7.15</v>
      </c>
      <c r="AL14" s="5" t="str">
        <f t="shared" si="2"/>
        <v/>
      </c>
      <c r="AN14" s="5" t="str">
        <f t="shared" si="3"/>
        <v/>
      </c>
      <c r="AP14" s="5" t="str">
        <f t="shared" si="4"/>
        <v/>
      </c>
      <c r="AS14" s="5">
        <f t="shared" si="8"/>
        <v>2632.665</v>
      </c>
      <c r="AT14" s="11">
        <f t="shared" si="6"/>
        <v>0.16656281899076025</v>
      </c>
      <c r="AU14" s="5">
        <f t="shared" si="7"/>
        <v>166.56281899076026</v>
      </c>
    </row>
    <row r="15" spans="1:47" x14ac:dyDescent="0.3">
      <c r="A15" s="1" t="s">
        <v>76</v>
      </c>
      <c r="B15" s="1" t="s">
        <v>77</v>
      </c>
      <c r="C15" s="1" t="s">
        <v>78</v>
      </c>
      <c r="D15" s="1" t="s">
        <v>51</v>
      </c>
      <c r="E15" s="1" t="s">
        <v>52</v>
      </c>
      <c r="F15" s="1" t="s">
        <v>74</v>
      </c>
      <c r="G15" s="1" t="s">
        <v>54</v>
      </c>
      <c r="H15" s="1" t="s">
        <v>55</v>
      </c>
      <c r="I15" s="2">
        <v>60.51</v>
      </c>
      <c r="J15" s="2">
        <v>0.06</v>
      </c>
      <c r="K15" s="2">
        <f t="shared" si="0"/>
        <v>0</v>
      </c>
      <c r="L15" s="2">
        <f t="shared" si="1"/>
        <v>0.06</v>
      </c>
      <c r="AL15" s="5" t="str">
        <f t="shared" si="2"/>
        <v/>
      </c>
      <c r="AN15" s="5" t="str">
        <f t="shared" si="3"/>
        <v/>
      </c>
      <c r="AP15" s="5" t="str">
        <f t="shared" si="4"/>
        <v/>
      </c>
      <c r="AQ15" s="2">
        <v>0.06</v>
      </c>
      <c r="AS15" s="5">
        <f t="shared" si="8"/>
        <v>0</v>
      </c>
      <c r="AT15" s="11">
        <f t="shared" si="6"/>
        <v>0</v>
      </c>
      <c r="AU15" s="5">
        <f t="shared" si="7"/>
        <v>0</v>
      </c>
    </row>
    <row r="16" spans="1:47" x14ac:dyDescent="0.3">
      <c r="A16" s="1" t="s">
        <v>76</v>
      </c>
      <c r="B16" s="1" t="s">
        <v>77</v>
      </c>
      <c r="C16" s="1" t="s">
        <v>78</v>
      </c>
      <c r="D16" s="1" t="s">
        <v>51</v>
      </c>
      <c r="E16" s="1" t="s">
        <v>79</v>
      </c>
      <c r="F16" s="1" t="s">
        <v>74</v>
      </c>
      <c r="G16" s="1" t="s">
        <v>54</v>
      </c>
      <c r="H16" s="1" t="s">
        <v>55</v>
      </c>
      <c r="I16" s="2">
        <v>60.51</v>
      </c>
      <c r="J16" s="2">
        <v>10.42</v>
      </c>
      <c r="K16" s="2">
        <f t="shared" si="0"/>
        <v>7.89</v>
      </c>
      <c r="L16" s="2">
        <f t="shared" si="1"/>
        <v>0</v>
      </c>
      <c r="N16" s="4">
        <v>0.02</v>
      </c>
      <c r="O16" s="5">
        <v>46.53</v>
      </c>
      <c r="P16" s="6">
        <v>0.11</v>
      </c>
      <c r="Q16" s="5">
        <v>191.62</v>
      </c>
      <c r="R16" s="7">
        <v>4.5599999999999996</v>
      </c>
      <c r="S16" s="5">
        <v>4345.6799999999994</v>
      </c>
      <c r="T16" s="8">
        <v>3.2</v>
      </c>
      <c r="U16" s="5">
        <v>915.2</v>
      </c>
      <c r="AL16" s="5" t="str">
        <f t="shared" si="2"/>
        <v/>
      </c>
      <c r="AN16" s="5" t="str">
        <f t="shared" si="3"/>
        <v/>
      </c>
      <c r="AP16" s="5" t="str">
        <f t="shared" si="4"/>
        <v/>
      </c>
      <c r="AS16" s="5">
        <f t="shared" si="8"/>
        <v>5499.0299999999988</v>
      </c>
      <c r="AT16" s="11">
        <f t="shared" si="6"/>
        <v>0.34791131363647104</v>
      </c>
      <c r="AU16" s="5">
        <f t="shared" si="7"/>
        <v>347.91131363647105</v>
      </c>
    </row>
    <row r="17" spans="1:47" x14ac:dyDescent="0.3">
      <c r="A17" s="1" t="s">
        <v>76</v>
      </c>
      <c r="B17" s="1" t="s">
        <v>77</v>
      </c>
      <c r="C17" s="1" t="s">
        <v>78</v>
      </c>
      <c r="D17" s="1" t="s">
        <v>51</v>
      </c>
      <c r="E17" s="1" t="s">
        <v>56</v>
      </c>
      <c r="F17" s="1" t="s">
        <v>74</v>
      </c>
      <c r="G17" s="1" t="s">
        <v>54</v>
      </c>
      <c r="H17" s="1" t="s">
        <v>55</v>
      </c>
      <c r="I17" s="2">
        <v>60.51</v>
      </c>
      <c r="J17" s="2">
        <v>40.07</v>
      </c>
      <c r="K17" s="2">
        <f t="shared" si="0"/>
        <v>36.61</v>
      </c>
      <c r="L17" s="2">
        <f t="shared" si="1"/>
        <v>3.38</v>
      </c>
      <c r="N17" s="4">
        <v>17.11</v>
      </c>
      <c r="O17" s="5">
        <v>39806.414999999994</v>
      </c>
      <c r="P17" s="6">
        <v>14.79</v>
      </c>
      <c r="Q17" s="5">
        <v>26021.125</v>
      </c>
      <c r="R17" s="7">
        <v>4.71</v>
      </c>
      <c r="S17" s="5">
        <v>4488.63</v>
      </c>
      <c r="AL17" s="5" t="str">
        <f t="shared" si="2"/>
        <v/>
      </c>
      <c r="AM17" s="3">
        <v>0.86</v>
      </c>
      <c r="AN17" s="5">
        <f t="shared" si="3"/>
        <v>6883.44</v>
      </c>
      <c r="AO17" s="2">
        <v>0.32</v>
      </c>
      <c r="AP17" s="5">
        <f t="shared" si="4"/>
        <v>0.32</v>
      </c>
      <c r="AQ17" s="2">
        <v>1.62</v>
      </c>
      <c r="AR17" s="2">
        <v>0.57999999999999996</v>
      </c>
      <c r="AS17" s="5">
        <f t="shared" si="8"/>
        <v>70316.17</v>
      </c>
      <c r="AT17" s="11">
        <f t="shared" si="6"/>
        <v>4.4487466106905069</v>
      </c>
      <c r="AU17" s="5">
        <f t="shared" si="7"/>
        <v>4448.7466106905067</v>
      </c>
    </row>
    <row r="18" spans="1:47" x14ac:dyDescent="0.3">
      <c r="A18" s="1" t="s">
        <v>80</v>
      </c>
      <c r="B18" s="1" t="s">
        <v>77</v>
      </c>
      <c r="C18" s="1" t="s">
        <v>78</v>
      </c>
      <c r="D18" s="1" t="s">
        <v>51</v>
      </c>
      <c r="E18" s="1" t="s">
        <v>75</v>
      </c>
      <c r="F18" s="1" t="s">
        <v>74</v>
      </c>
      <c r="G18" s="1" t="s">
        <v>54</v>
      </c>
      <c r="H18" s="1" t="s">
        <v>55</v>
      </c>
      <c r="I18" s="2">
        <v>60</v>
      </c>
      <c r="J18" s="2">
        <v>27.83</v>
      </c>
      <c r="K18" s="2">
        <f t="shared" si="0"/>
        <v>1.81</v>
      </c>
      <c r="L18" s="2">
        <f t="shared" si="1"/>
        <v>0</v>
      </c>
      <c r="R18" s="7">
        <v>1.1599999999999999</v>
      </c>
      <c r="S18" s="5">
        <v>1107.8625</v>
      </c>
      <c r="T18" s="8">
        <v>0.65</v>
      </c>
      <c r="U18" s="5">
        <v>188.76</v>
      </c>
      <c r="AL18" s="5" t="str">
        <f t="shared" si="2"/>
        <v/>
      </c>
      <c r="AN18" s="5" t="str">
        <f t="shared" si="3"/>
        <v/>
      </c>
      <c r="AP18" s="5" t="str">
        <f t="shared" si="4"/>
        <v/>
      </c>
      <c r="AS18" s="5">
        <f t="shared" si="8"/>
        <v>1296.6224999999999</v>
      </c>
      <c r="AT18" s="11">
        <f t="shared" si="6"/>
        <v>8.2034401933723813E-2</v>
      </c>
      <c r="AU18" s="5">
        <f t="shared" si="7"/>
        <v>82.034401933723814</v>
      </c>
    </row>
    <row r="19" spans="1:47" x14ac:dyDescent="0.3">
      <c r="A19" s="1" t="s">
        <v>80</v>
      </c>
      <c r="B19" s="1" t="s">
        <v>77</v>
      </c>
      <c r="C19" s="1" t="s">
        <v>78</v>
      </c>
      <c r="D19" s="1" t="s">
        <v>51</v>
      </c>
      <c r="E19" s="1" t="s">
        <v>79</v>
      </c>
      <c r="F19" s="1" t="s">
        <v>74</v>
      </c>
      <c r="G19" s="1" t="s">
        <v>54</v>
      </c>
      <c r="H19" s="1" t="s">
        <v>55</v>
      </c>
      <c r="I19" s="2">
        <v>60</v>
      </c>
      <c r="J19" s="2">
        <v>29.97</v>
      </c>
      <c r="K19" s="2">
        <f t="shared" si="0"/>
        <v>5.6800000000000006</v>
      </c>
      <c r="L19" s="2">
        <f t="shared" si="1"/>
        <v>0</v>
      </c>
      <c r="R19" s="7">
        <v>0.82</v>
      </c>
      <c r="S19" s="5">
        <v>781.45999999999992</v>
      </c>
      <c r="T19" s="8">
        <v>4.8600000000000003</v>
      </c>
      <c r="U19" s="5">
        <v>1389.96</v>
      </c>
      <c r="AL19" s="5" t="str">
        <f t="shared" si="2"/>
        <v/>
      </c>
      <c r="AN19" s="5" t="str">
        <f t="shared" si="3"/>
        <v/>
      </c>
      <c r="AP19" s="5" t="str">
        <f t="shared" si="4"/>
        <v/>
      </c>
      <c r="AS19" s="5">
        <f t="shared" si="8"/>
        <v>2171.42</v>
      </c>
      <c r="AT19" s="11">
        <f t="shared" si="6"/>
        <v>0.13738088074742386</v>
      </c>
      <c r="AU19" s="5">
        <f t="shared" si="7"/>
        <v>137.38088074742384</v>
      </c>
    </row>
    <row r="20" spans="1:47" x14ac:dyDescent="0.3">
      <c r="A20" s="1" t="s">
        <v>81</v>
      </c>
      <c r="B20" s="1" t="s">
        <v>82</v>
      </c>
      <c r="C20" s="1" t="s">
        <v>83</v>
      </c>
      <c r="D20" s="1" t="s">
        <v>51</v>
      </c>
      <c r="E20" s="1" t="s">
        <v>52</v>
      </c>
      <c r="F20" s="1" t="s">
        <v>74</v>
      </c>
      <c r="G20" s="1" t="s">
        <v>54</v>
      </c>
      <c r="H20" s="1" t="s">
        <v>55</v>
      </c>
      <c r="I20" s="2">
        <v>80</v>
      </c>
      <c r="J20" s="2">
        <v>36.270000000000003</v>
      </c>
      <c r="K20" s="2">
        <f t="shared" si="0"/>
        <v>18.16</v>
      </c>
      <c r="L20" s="2">
        <f t="shared" si="1"/>
        <v>1.4500000000000002</v>
      </c>
      <c r="N20" s="4">
        <v>2.54</v>
      </c>
      <c r="O20" s="5">
        <v>5909.31</v>
      </c>
      <c r="P20" s="6">
        <v>6.35</v>
      </c>
      <c r="Q20" s="5">
        <v>11061.7</v>
      </c>
      <c r="R20" s="7">
        <v>6.77</v>
      </c>
      <c r="S20" s="5">
        <v>6451.8099999999986</v>
      </c>
      <c r="T20" s="8">
        <v>2.5</v>
      </c>
      <c r="U20" s="5">
        <v>715</v>
      </c>
      <c r="AL20" s="5" t="str">
        <f t="shared" si="2"/>
        <v/>
      </c>
      <c r="AM20" s="3">
        <v>0.55000000000000004</v>
      </c>
      <c r="AN20" s="5">
        <f t="shared" si="3"/>
        <v>4402.2000000000007</v>
      </c>
      <c r="AO20" s="2">
        <v>0.02</v>
      </c>
      <c r="AP20" s="5">
        <f t="shared" si="4"/>
        <v>0.02</v>
      </c>
      <c r="AQ20" s="2">
        <v>0.86</v>
      </c>
      <c r="AR20" s="2">
        <v>0.02</v>
      </c>
      <c r="AS20" s="5">
        <f t="shared" si="8"/>
        <v>24137.82</v>
      </c>
      <c r="AT20" s="11">
        <f t="shared" si="6"/>
        <v>1.5271458174479291</v>
      </c>
      <c r="AU20" s="5">
        <f t="shared" si="7"/>
        <v>1527.1458174479289</v>
      </c>
    </row>
    <row r="21" spans="1:47" x14ac:dyDescent="0.3">
      <c r="A21" s="1" t="s">
        <v>81</v>
      </c>
      <c r="B21" s="1" t="s">
        <v>82</v>
      </c>
      <c r="C21" s="1" t="s">
        <v>83</v>
      </c>
      <c r="D21" s="1" t="s">
        <v>51</v>
      </c>
      <c r="E21" s="1" t="s">
        <v>84</v>
      </c>
      <c r="F21" s="1" t="s">
        <v>74</v>
      </c>
      <c r="G21" s="1" t="s">
        <v>54</v>
      </c>
      <c r="H21" s="1" t="s">
        <v>55</v>
      </c>
      <c r="I21" s="2">
        <v>80</v>
      </c>
      <c r="J21" s="2">
        <v>38.75</v>
      </c>
      <c r="K21" s="2">
        <f t="shared" si="0"/>
        <v>0.36</v>
      </c>
      <c r="L21" s="2">
        <f t="shared" si="1"/>
        <v>0.72</v>
      </c>
      <c r="N21" s="4">
        <v>0.36</v>
      </c>
      <c r="O21" s="5">
        <v>837.54</v>
      </c>
      <c r="AL21" s="5" t="str">
        <f t="shared" si="2"/>
        <v/>
      </c>
      <c r="AM21" s="3">
        <v>0.27</v>
      </c>
      <c r="AN21" s="5">
        <f t="shared" si="3"/>
        <v>2161.08</v>
      </c>
      <c r="AP21" s="5" t="str">
        <f t="shared" si="4"/>
        <v/>
      </c>
      <c r="AQ21" s="2">
        <v>0.45</v>
      </c>
      <c r="AS21" s="5">
        <f t="shared" si="8"/>
        <v>837.54</v>
      </c>
      <c r="AT21" s="11">
        <f t="shared" si="6"/>
        <v>5.298928022271019E-2</v>
      </c>
      <c r="AU21" s="5">
        <f t="shared" si="7"/>
        <v>52.989280222710192</v>
      </c>
    </row>
    <row r="22" spans="1:47" x14ac:dyDescent="0.3">
      <c r="A22" s="1" t="s">
        <v>85</v>
      </c>
      <c r="B22" s="1" t="s">
        <v>86</v>
      </c>
      <c r="C22" s="1" t="s">
        <v>87</v>
      </c>
      <c r="D22" s="1" t="s">
        <v>51</v>
      </c>
      <c r="E22" s="1" t="s">
        <v>88</v>
      </c>
      <c r="F22" s="1" t="s">
        <v>89</v>
      </c>
      <c r="G22" s="1" t="s">
        <v>54</v>
      </c>
      <c r="H22" s="1" t="s">
        <v>55</v>
      </c>
      <c r="I22" s="2">
        <v>1.97</v>
      </c>
      <c r="J22" s="2">
        <v>1.49</v>
      </c>
      <c r="K22" s="2">
        <f t="shared" si="0"/>
        <v>1.2</v>
      </c>
      <c r="L22" s="2">
        <f t="shared" si="1"/>
        <v>0</v>
      </c>
      <c r="Z22" s="9">
        <v>1.2</v>
      </c>
      <c r="AA22" s="5">
        <v>137.4</v>
      </c>
      <c r="AL22" s="5" t="str">
        <f t="shared" si="2"/>
        <v/>
      </c>
      <c r="AN22" s="5" t="str">
        <f t="shared" si="3"/>
        <v/>
      </c>
      <c r="AP22" s="5" t="str">
        <f t="shared" si="4"/>
        <v/>
      </c>
      <c r="AS22" s="5">
        <f t="shared" si="8"/>
        <v>137.4</v>
      </c>
      <c r="AT22" s="11">
        <f t="shared" si="6"/>
        <v>8.6929903080454427E-3</v>
      </c>
      <c r="AU22" s="5">
        <f t="shared" si="7"/>
        <v>8.6929903080454434</v>
      </c>
    </row>
    <row r="23" spans="1:47" x14ac:dyDescent="0.3">
      <c r="A23" s="1" t="s">
        <v>90</v>
      </c>
      <c r="B23" s="1" t="s">
        <v>91</v>
      </c>
      <c r="C23" s="1" t="s">
        <v>83</v>
      </c>
      <c r="D23" s="1" t="s">
        <v>51</v>
      </c>
      <c r="E23" s="1" t="s">
        <v>92</v>
      </c>
      <c r="F23" s="1" t="s">
        <v>89</v>
      </c>
      <c r="G23" s="1" t="s">
        <v>54</v>
      </c>
      <c r="H23" s="1" t="s">
        <v>55</v>
      </c>
      <c r="I23" s="2">
        <v>125.58</v>
      </c>
      <c r="J23" s="2">
        <v>35.85</v>
      </c>
      <c r="K23" s="2">
        <f t="shared" si="0"/>
        <v>1.1000000000000001</v>
      </c>
      <c r="L23" s="2">
        <f t="shared" si="1"/>
        <v>0</v>
      </c>
      <c r="R23" s="7">
        <v>1.1000000000000001</v>
      </c>
      <c r="S23" s="5">
        <v>1048.3</v>
      </c>
      <c r="AL23" s="5" t="str">
        <f t="shared" si="2"/>
        <v/>
      </c>
      <c r="AN23" s="5" t="str">
        <f t="shared" si="3"/>
        <v/>
      </c>
      <c r="AP23" s="5" t="str">
        <f t="shared" si="4"/>
        <v/>
      </c>
      <c r="AS23" s="5">
        <f t="shared" si="8"/>
        <v>1048.3</v>
      </c>
      <c r="AT23" s="11">
        <f t="shared" si="6"/>
        <v>6.6323593449228793E-2</v>
      </c>
      <c r="AU23" s="5">
        <f t="shared" si="7"/>
        <v>66.323593449228795</v>
      </c>
    </row>
    <row r="24" spans="1:47" x14ac:dyDescent="0.3">
      <c r="A24" s="1" t="s">
        <v>90</v>
      </c>
      <c r="B24" s="1" t="s">
        <v>91</v>
      </c>
      <c r="C24" s="1" t="s">
        <v>83</v>
      </c>
      <c r="D24" s="1" t="s">
        <v>51</v>
      </c>
      <c r="E24" s="1" t="s">
        <v>93</v>
      </c>
      <c r="F24" s="1" t="s">
        <v>89</v>
      </c>
      <c r="G24" s="1" t="s">
        <v>54</v>
      </c>
      <c r="H24" s="1" t="s">
        <v>55</v>
      </c>
      <c r="I24" s="2">
        <v>125.58</v>
      </c>
      <c r="J24" s="2">
        <v>30.58</v>
      </c>
      <c r="K24" s="2">
        <f t="shared" si="0"/>
        <v>10.95</v>
      </c>
      <c r="L24" s="2">
        <f t="shared" si="1"/>
        <v>0</v>
      </c>
      <c r="P24" s="6">
        <v>1.33</v>
      </c>
      <c r="Q24" s="5">
        <v>2316.86</v>
      </c>
      <c r="R24" s="7">
        <v>5.78</v>
      </c>
      <c r="S24" s="5">
        <v>5508.34</v>
      </c>
      <c r="T24" s="8">
        <v>3.84</v>
      </c>
      <c r="U24" s="5">
        <v>1098.24</v>
      </c>
      <c r="AL24" s="5" t="str">
        <f t="shared" si="2"/>
        <v/>
      </c>
      <c r="AN24" s="5" t="str">
        <f t="shared" si="3"/>
        <v/>
      </c>
      <c r="AP24" s="5" t="str">
        <f t="shared" si="4"/>
        <v/>
      </c>
      <c r="AS24" s="5">
        <f t="shared" si="8"/>
        <v>8923.44</v>
      </c>
      <c r="AT24" s="11">
        <f t="shared" si="6"/>
        <v>0.5645660657527295</v>
      </c>
      <c r="AU24" s="5">
        <f t="shared" si="7"/>
        <v>564.56606575272951</v>
      </c>
    </row>
    <row r="25" spans="1:47" x14ac:dyDescent="0.3">
      <c r="A25" s="1" t="s">
        <v>90</v>
      </c>
      <c r="B25" s="1" t="s">
        <v>91</v>
      </c>
      <c r="C25" s="1" t="s">
        <v>83</v>
      </c>
      <c r="D25" s="1" t="s">
        <v>51</v>
      </c>
      <c r="E25" s="1" t="s">
        <v>88</v>
      </c>
      <c r="F25" s="1" t="s">
        <v>89</v>
      </c>
      <c r="G25" s="1" t="s">
        <v>54</v>
      </c>
      <c r="H25" s="1" t="s">
        <v>55</v>
      </c>
      <c r="I25" s="2">
        <v>125.58</v>
      </c>
      <c r="J25" s="2">
        <v>36.28</v>
      </c>
      <c r="K25" s="2">
        <f t="shared" si="0"/>
        <v>33.799999999999997</v>
      </c>
      <c r="L25" s="2">
        <f t="shared" si="1"/>
        <v>0.01</v>
      </c>
      <c r="P25" s="6">
        <v>20.58</v>
      </c>
      <c r="Q25" s="5">
        <v>35850.36</v>
      </c>
      <c r="R25" s="7">
        <v>12.87</v>
      </c>
      <c r="S25" s="5">
        <v>12265.11</v>
      </c>
      <c r="Z25" s="9">
        <v>0.35</v>
      </c>
      <c r="AA25" s="5">
        <v>40.075000000000003</v>
      </c>
      <c r="AL25" s="5" t="str">
        <f t="shared" si="2"/>
        <v/>
      </c>
      <c r="AN25" s="5" t="str">
        <f t="shared" si="3"/>
        <v/>
      </c>
      <c r="AO25" s="2">
        <v>0.01</v>
      </c>
      <c r="AP25" s="5">
        <f t="shared" si="4"/>
        <v>0.01</v>
      </c>
      <c r="AS25" s="5">
        <f t="shared" si="8"/>
        <v>48155.544999999998</v>
      </c>
      <c r="AT25" s="11">
        <f t="shared" si="6"/>
        <v>3.0466934931851979</v>
      </c>
      <c r="AU25" s="5">
        <f t="shared" si="7"/>
        <v>3046.6934931851979</v>
      </c>
    </row>
    <row r="26" spans="1:47" x14ac:dyDescent="0.3">
      <c r="A26" s="1" t="s">
        <v>94</v>
      </c>
      <c r="B26" s="1" t="s">
        <v>77</v>
      </c>
      <c r="C26" s="1" t="s">
        <v>78</v>
      </c>
      <c r="D26" s="1" t="s">
        <v>51</v>
      </c>
      <c r="E26" s="1" t="s">
        <v>56</v>
      </c>
      <c r="F26" s="1" t="s">
        <v>74</v>
      </c>
      <c r="G26" s="1" t="s">
        <v>54</v>
      </c>
      <c r="H26" s="1" t="s">
        <v>55</v>
      </c>
      <c r="I26" s="2">
        <v>35</v>
      </c>
      <c r="J26" s="2">
        <v>7.0000000000000007E-2</v>
      </c>
      <c r="K26" s="2">
        <f t="shared" si="0"/>
        <v>0.05</v>
      </c>
      <c r="L26" s="2">
        <f t="shared" si="1"/>
        <v>0.02</v>
      </c>
      <c r="P26" s="6">
        <v>0.05</v>
      </c>
      <c r="Q26" s="5">
        <v>91.455000000000013</v>
      </c>
      <c r="AL26" s="5" t="str">
        <f t="shared" si="2"/>
        <v/>
      </c>
      <c r="AN26" s="5" t="str">
        <f t="shared" si="3"/>
        <v/>
      </c>
      <c r="AP26" s="5" t="str">
        <f t="shared" si="4"/>
        <v/>
      </c>
      <c r="AQ26" s="2">
        <v>0.01</v>
      </c>
      <c r="AR26" s="2">
        <v>0.01</v>
      </c>
      <c r="AS26" s="5">
        <f t="shared" si="8"/>
        <v>91.455000000000013</v>
      </c>
      <c r="AT26" s="11">
        <f t="shared" si="6"/>
        <v>5.7861530467416024E-3</v>
      </c>
      <c r="AU26" s="5">
        <f t="shared" si="7"/>
        <v>5.7861530467416022</v>
      </c>
    </row>
    <row r="27" spans="1:47" x14ac:dyDescent="0.3">
      <c r="A27" s="1" t="s">
        <v>94</v>
      </c>
      <c r="B27" s="1" t="s">
        <v>77</v>
      </c>
      <c r="C27" s="1" t="s">
        <v>78</v>
      </c>
      <c r="D27" s="1" t="s">
        <v>51</v>
      </c>
      <c r="E27" s="1" t="s">
        <v>95</v>
      </c>
      <c r="F27" s="1" t="s">
        <v>89</v>
      </c>
      <c r="G27" s="1" t="s">
        <v>54</v>
      </c>
      <c r="H27" s="1" t="s">
        <v>55</v>
      </c>
      <c r="I27" s="2">
        <v>35</v>
      </c>
      <c r="J27" s="2">
        <v>34.93</v>
      </c>
      <c r="K27" s="2">
        <f t="shared" si="0"/>
        <v>30.29</v>
      </c>
      <c r="L27" s="2">
        <f t="shared" si="1"/>
        <v>4.6400000000000006</v>
      </c>
      <c r="P27" s="6">
        <v>19.55</v>
      </c>
      <c r="Q27" s="5">
        <v>34252.635999999999</v>
      </c>
      <c r="R27" s="7">
        <v>10.5</v>
      </c>
      <c r="S27" s="5">
        <v>10040.802</v>
      </c>
      <c r="Z27" s="9">
        <v>0.24</v>
      </c>
      <c r="AA27" s="5">
        <v>27.48</v>
      </c>
      <c r="AL27" s="5" t="str">
        <f t="shared" si="2"/>
        <v/>
      </c>
      <c r="AN27" s="5" t="str">
        <f t="shared" si="3"/>
        <v/>
      </c>
      <c r="AO27" s="2">
        <v>0.08</v>
      </c>
      <c r="AP27" s="5">
        <f t="shared" si="4"/>
        <v>0.08</v>
      </c>
      <c r="AQ27" s="2">
        <v>0.11</v>
      </c>
      <c r="AR27" s="2">
        <v>4.45</v>
      </c>
      <c r="AS27" s="5">
        <f t="shared" si="8"/>
        <v>44320.917999999998</v>
      </c>
      <c r="AT27" s="11">
        <f t="shared" si="6"/>
        <v>2.8040852301140959</v>
      </c>
      <c r="AU27" s="5">
        <f t="shared" si="7"/>
        <v>2804.0852301140962</v>
      </c>
    </row>
    <row r="28" spans="1:47" x14ac:dyDescent="0.3">
      <c r="A28" s="1" t="s">
        <v>96</v>
      </c>
      <c r="B28" s="1" t="s">
        <v>97</v>
      </c>
      <c r="C28" s="1" t="s">
        <v>98</v>
      </c>
      <c r="D28" s="1" t="s">
        <v>51</v>
      </c>
      <c r="E28" s="1" t="s">
        <v>56</v>
      </c>
      <c r="F28" s="1" t="s">
        <v>74</v>
      </c>
      <c r="G28" s="1" t="s">
        <v>54</v>
      </c>
      <c r="H28" s="1" t="s">
        <v>55</v>
      </c>
      <c r="I28" s="2">
        <v>3.56</v>
      </c>
      <c r="J28" s="2">
        <v>0.02</v>
      </c>
      <c r="K28" s="2">
        <f t="shared" si="0"/>
        <v>0</v>
      </c>
      <c r="L28" s="2">
        <f t="shared" si="1"/>
        <v>0.02</v>
      </c>
      <c r="AL28" s="5" t="str">
        <f t="shared" si="2"/>
        <v/>
      </c>
      <c r="AN28" s="5" t="str">
        <f t="shared" si="3"/>
        <v/>
      </c>
      <c r="AP28" s="5" t="str">
        <f t="shared" si="4"/>
        <v/>
      </c>
      <c r="AQ28" s="2">
        <v>0.02</v>
      </c>
      <c r="AS28" s="5">
        <f t="shared" si="8"/>
        <v>0</v>
      </c>
      <c r="AT28" s="11">
        <f t="shared" si="6"/>
        <v>0</v>
      </c>
      <c r="AU28" s="5">
        <f t="shared" si="7"/>
        <v>0</v>
      </c>
    </row>
    <row r="29" spans="1:47" x14ac:dyDescent="0.3">
      <c r="A29" s="1" t="s">
        <v>96</v>
      </c>
      <c r="B29" s="1" t="s">
        <v>97</v>
      </c>
      <c r="C29" s="1" t="s">
        <v>98</v>
      </c>
      <c r="D29" s="1" t="s">
        <v>51</v>
      </c>
      <c r="E29" s="1" t="s">
        <v>95</v>
      </c>
      <c r="F29" s="1" t="s">
        <v>89</v>
      </c>
      <c r="G29" s="1" t="s">
        <v>54</v>
      </c>
      <c r="H29" s="1" t="s">
        <v>55</v>
      </c>
      <c r="I29" s="2">
        <v>3.56</v>
      </c>
      <c r="J29" s="2">
        <v>3.24</v>
      </c>
      <c r="K29" s="2">
        <f t="shared" si="0"/>
        <v>2.83</v>
      </c>
      <c r="L29" s="2">
        <f t="shared" si="1"/>
        <v>0.42000000000000004</v>
      </c>
      <c r="P29" s="6">
        <v>2.0299999999999998</v>
      </c>
      <c r="Q29" s="5">
        <v>3536.26</v>
      </c>
      <c r="Z29" s="9">
        <v>0.8</v>
      </c>
      <c r="AA29" s="5">
        <v>91.600000000000009</v>
      </c>
      <c r="AL29" s="5" t="str">
        <f t="shared" si="2"/>
        <v/>
      </c>
      <c r="AM29" s="3">
        <v>0.04</v>
      </c>
      <c r="AN29" s="5">
        <f t="shared" si="3"/>
        <v>320.16000000000003</v>
      </c>
      <c r="AO29" s="2">
        <v>0.11</v>
      </c>
      <c r="AP29" s="5">
        <f t="shared" si="4"/>
        <v>0.11</v>
      </c>
      <c r="AQ29" s="2">
        <v>0.26</v>
      </c>
      <c r="AR29" s="2">
        <v>0.01</v>
      </c>
      <c r="AS29" s="5">
        <f t="shared" si="8"/>
        <v>3627.86</v>
      </c>
      <c r="AT29" s="11">
        <f t="shared" si="6"/>
        <v>0.22952657801270554</v>
      </c>
      <c r="AU29" s="5">
        <f t="shared" si="7"/>
        <v>229.52657801270553</v>
      </c>
    </row>
    <row r="30" spans="1:47" x14ac:dyDescent="0.3">
      <c r="A30" s="1" t="s">
        <v>99</v>
      </c>
      <c r="B30" s="1" t="s">
        <v>100</v>
      </c>
      <c r="C30" s="1" t="s">
        <v>101</v>
      </c>
      <c r="D30" s="1" t="s">
        <v>51</v>
      </c>
      <c r="E30" s="1" t="s">
        <v>102</v>
      </c>
      <c r="F30" s="1" t="s">
        <v>89</v>
      </c>
      <c r="G30" s="1" t="s">
        <v>54</v>
      </c>
      <c r="H30" s="1" t="s">
        <v>55</v>
      </c>
      <c r="I30" s="2">
        <v>2</v>
      </c>
      <c r="J30" s="2">
        <v>1.56</v>
      </c>
      <c r="K30" s="2">
        <f t="shared" si="0"/>
        <v>1.56</v>
      </c>
      <c r="L30" s="2">
        <f t="shared" si="1"/>
        <v>0</v>
      </c>
      <c r="R30" s="7">
        <v>0.03</v>
      </c>
      <c r="S30" s="5">
        <v>35.737499999999997</v>
      </c>
      <c r="Z30" s="9">
        <v>1.53</v>
      </c>
      <c r="AA30" s="5">
        <v>218.98124999999999</v>
      </c>
      <c r="AL30" s="5" t="str">
        <f t="shared" si="2"/>
        <v/>
      </c>
      <c r="AN30" s="5" t="str">
        <f t="shared" si="3"/>
        <v/>
      </c>
      <c r="AP30" s="5" t="str">
        <f t="shared" si="4"/>
        <v/>
      </c>
      <c r="AS30" s="5">
        <f t="shared" si="8"/>
        <v>254.71875</v>
      </c>
      <c r="AT30" s="11">
        <f t="shared" si="6"/>
        <v>1.6115484898307497E-2</v>
      </c>
      <c r="AU30" s="5">
        <f t="shared" si="7"/>
        <v>16.115484898307496</v>
      </c>
    </row>
    <row r="31" spans="1:47" x14ac:dyDescent="0.3">
      <c r="A31" s="1" t="s">
        <v>103</v>
      </c>
      <c r="B31" s="1" t="s">
        <v>104</v>
      </c>
      <c r="C31" s="1" t="s">
        <v>105</v>
      </c>
      <c r="D31" s="1" t="s">
        <v>51</v>
      </c>
      <c r="E31" s="1" t="s">
        <v>57</v>
      </c>
      <c r="F31" s="1" t="s">
        <v>74</v>
      </c>
      <c r="G31" s="1" t="s">
        <v>54</v>
      </c>
      <c r="H31" s="1" t="s">
        <v>55</v>
      </c>
      <c r="I31" s="2">
        <v>78</v>
      </c>
      <c r="J31" s="2">
        <v>0.08</v>
      </c>
      <c r="K31" s="2">
        <f t="shared" si="0"/>
        <v>0.08</v>
      </c>
      <c r="L31" s="2">
        <f t="shared" si="1"/>
        <v>0</v>
      </c>
      <c r="P31" s="6">
        <v>0.08</v>
      </c>
      <c r="Q31" s="5">
        <v>174.2</v>
      </c>
      <c r="AL31" s="5" t="str">
        <f t="shared" si="2"/>
        <v/>
      </c>
      <c r="AN31" s="5" t="str">
        <f t="shared" si="3"/>
        <v/>
      </c>
      <c r="AP31" s="5" t="str">
        <f t="shared" si="4"/>
        <v/>
      </c>
      <c r="AS31" s="5">
        <f t="shared" si="8"/>
        <v>174.2</v>
      </c>
      <c r="AT31" s="11">
        <f t="shared" si="6"/>
        <v>1.102124389855543E-2</v>
      </c>
      <c r="AU31" s="5">
        <f t="shared" si="7"/>
        <v>11.021243898555429</v>
      </c>
    </row>
    <row r="32" spans="1:47" x14ac:dyDescent="0.3">
      <c r="A32" s="1" t="s">
        <v>103</v>
      </c>
      <c r="B32" s="1" t="s">
        <v>104</v>
      </c>
      <c r="C32" s="1" t="s">
        <v>105</v>
      </c>
      <c r="D32" s="1" t="s">
        <v>51</v>
      </c>
      <c r="E32" s="1" t="s">
        <v>106</v>
      </c>
      <c r="F32" s="1" t="s">
        <v>89</v>
      </c>
      <c r="G32" s="1" t="s">
        <v>54</v>
      </c>
      <c r="H32" s="1" t="s">
        <v>55</v>
      </c>
      <c r="I32" s="2">
        <v>78</v>
      </c>
      <c r="J32" s="2">
        <v>38.14</v>
      </c>
      <c r="K32" s="2">
        <f t="shared" si="0"/>
        <v>36.89</v>
      </c>
      <c r="L32" s="2">
        <f t="shared" si="1"/>
        <v>1.27</v>
      </c>
      <c r="P32" s="6">
        <v>0.71</v>
      </c>
      <c r="Q32" s="5">
        <v>1236.82</v>
      </c>
      <c r="R32" s="7">
        <v>36.18</v>
      </c>
      <c r="S32" s="5">
        <v>34589.134999999987</v>
      </c>
      <c r="AL32" s="5" t="str">
        <f t="shared" si="2"/>
        <v/>
      </c>
      <c r="AN32" s="5" t="str">
        <f t="shared" si="3"/>
        <v/>
      </c>
      <c r="AP32" s="5" t="str">
        <f t="shared" si="4"/>
        <v/>
      </c>
      <c r="AR32" s="2">
        <v>1.27</v>
      </c>
      <c r="AS32" s="5">
        <f t="shared" si="8"/>
        <v>35825.954999999987</v>
      </c>
      <c r="AT32" s="11">
        <f t="shared" si="6"/>
        <v>2.2666279446249789</v>
      </c>
      <c r="AU32" s="5">
        <f t="shared" si="7"/>
        <v>2266.6279446249787</v>
      </c>
    </row>
    <row r="33" spans="1:47" x14ac:dyDescent="0.3">
      <c r="A33" s="1" t="s">
        <v>103</v>
      </c>
      <c r="B33" s="1" t="s">
        <v>104</v>
      </c>
      <c r="C33" s="1" t="s">
        <v>105</v>
      </c>
      <c r="D33" s="1" t="s">
        <v>51</v>
      </c>
      <c r="E33" s="1" t="s">
        <v>102</v>
      </c>
      <c r="F33" s="1" t="s">
        <v>89</v>
      </c>
      <c r="G33" s="1" t="s">
        <v>54</v>
      </c>
      <c r="H33" s="1" t="s">
        <v>55</v>
      </c>
      <c r="I33" s="2">
        <v>78</v>
      </c>
      <c r="J33" s="2">
        <v>36.19</v>
      </c>
      <c r="K33" s="2">
        <f t="shared" si="0"/>
        <v>35.780000000000008</v>
      </c>
      <c r="L33" s="2">
        <f t="shared" si="1"/>
        <v>0.4</v>
      </c>
      <c r="P33" s="6">
        <v>10.96</v>
      </c>
      <c r="Q33" s="5">
        <v>23024.884999999998</v>
      </c>
      <c r="R33" s="7">
        <v>24.8</v>
      </c>
      <c r="S33" s="5">
        <v>27529.787499999999</v>
      </c>
      <c r="Z33" s="9">
        <v>0.02</v>
      </c>
      <c r="AA33" s="5">
        <v>2.8624999999999998</v>
      </c>
      <c r="AL33" s="5" t="str">
        <f t="shared" si="2"/>
        <v/>
      </c>
      <c r="AN33" s="5" t="str">
        <f t="shared" si="3"/>
        <v/>
      </c>
      <c r="AP33" s="5" t="str">
        <f t="shared" si="4"/>
        <v/>
      </c>
      <c r="AR33" s="2">
        <v>0.4</v>
      </c>
      <c r="AS33" s="5">
        <f t="shared" si="8"/>
        <v>50557.535000000003</v>
      </c>
      <c r="AT33" s="11">
        <f t="shared" si="6"/>
        <v>3.1986620214968577</v>
      </c>
      <c r="AU33" s="5">
        <f t="shared" si="7"/>
        <v>3198.662021496858</v>
      </c>
    </row>
    <row r="34" spans="1:47" x14ac:dyDescent="0.3">
      <c r="A34" s="1" t="s">
        <v>103</v>
      </c>
      <c r="B34" s="1" t="s">
        <v>104</v>
      </c>
      <c r="C34" s="1" t="s">
        <v>105</v>
      </c>
      <c r="D34" s="1" t="s">
        <v>51</v>
      </c>
      <c r="E34" s="1" t="s">
        <v>95</v>
      </c>
      <c r="F34" s="1" t="s">
        <v>89</v>
      </c>
      <c r="G34" s="1" t="s">
        <v>54</v>
      </c>
      <c r="H34" s="1" t="s">
        <v>55</v>
      </c>
      <c r="I34" s="2">
        <v>78</v>
      </c>
      <c r="J34" s="2">
        <v>0.06</v>
      </c>
      <c r="K34" s="2">
        <f t="shared" si="0"/>
        <v>0.05</v>
      </c>
      <c r="L34" s="2">
        <f t="shared" si="1"/>
        <v>0.02</v>
      </c>
      <c r="P34" s="6">
        <v>0.03</v>
      </c>
      <c r="Q34" s="5">
        <v>60.970000000000013</v>
      </c>
      <c r="R34" s="7">
        <v>0.02</v>
      </c>
      <c r="S34" s="5">
        <v>21.442499999999999</v>
      </c>
      <c r="AL34" s="5" t="str">
        <f t="shared" si="2"/>
        <v/>
      </c>
      <c r="AN34" s="5" t="str">
        <f t="shared" si="3"/>
        <v/>
      </c>
      <c r="AP34" s="5" t="str">
        <f t="shared" si="4"/>
        <v/>
      </c>
      <c r="AR34" s="2">
        <v>0.02</v>
      </c>
      <c r="AS34" s="5">
        <f t="shared" si="8"/>
        <v>82.412500000000009</v>
      </c>
      <c r="AT34" s="11">
        <f t="shared" si="6"/>
        <v>5.2140543214104444E-3</v>
      </c>
      <c r="AU34" s="5">
        <f t="shared" si="7"/>
        <v>5.214054321410444</v>
      </c>
    </row>
    <row r="35" spans="1:47" x14ac:dyDescent="0.3">
      <c r="A35" s="1" t="s">
        <v>103</v>
      </c>
      <c r="B35" s="1" t="s">
        <v>104</v>
      </c>
      <c r="C35" s="1" t="s">
        <v>105</v>
      </c>
      <c r="D35" s="1" t="s">
        <v>51</v>
      </c>
      <c r="E35" s="1" t="s">
        <v>107</v>
      </c>
      <c r="F35" s="1" t="s">
        <v>89</v>
      </c>
      <c r="G35" s="1" t="s">
        <v>54</v>
      </c>
      <c r="H35" s="1" t="s">
        <v>55</v>
      </c>
      <c r="I35" s="2">
        <v>78</v>
      </c>
      <c r="J35" s="2">
        <v>0.06</v>
      </c>
      <c r="K35" s="2">
        <f t="shared" ref="K35:K66" si="9">SUM(N35,P35,R35,T35,V35,X35,Z35,AB35,AE35,AG35,AI35)</f>
        <v>0</v>
      </c>
      <c r="L35" s="2">
        <f t="shared" ref="L35:L66" si="10">SUM(M35,AD35,AK35,AM35,AO35,AQ35,AR35)</f>
        <v>0.06</v>
      </c>
      <c r="AL35" s="5" t="str">
        <f t="shared" ref="AL35:AL66" si="11">IF(AK35&gt;0,AK35*$AL$1,"")</f>
        <v/>
      </c>
      <c r="AN35" s="5" t="str">
        <f t="shared" ref="AN35:AN66" si="12">IF(AM35&gt;0,AM35*$AN$1,"")</f>
        <v/>
      </c>
      <c r="AP35" s="5" t="str">
        <f t="shared" ref="AP35:AP66" si="13">IF(AO35&gt;0,AO35*$AP$1,"")</f>
        <v/>
      </c>
      <c r="AR35" s="2">
        <v>0.06</v>
      </c>
      <c r="AS35" s="5">
        <f t="shared" si="8"/>
        <v>0</v>
      </c>
      <c r="AT35" s="11">
        <f t="shared" ref="AT35:AT66" si="14">(AS35/$AS$89)*100</f>
        <v>0</v>
      </c>
      <c r="AU35" s="5">
        <f t="shared" si="7"/>
        <v>0</v>
      </c>
    </row>
    <row r="36" spans="1:47" x14ac:dyDescent="0.3">
      <c r="A36" s="1" t="s">
        <v>108</v>
      </c>
      <c r="B36" s="1" t="s">
        <v>104</v>
      </c>
      <c r="C36" s="1" t="s">
        <v>105</v>
      </c>
      <c r="D36" s="1" t="s">
        <v>51</v>
      </c>
      <c r="E36" s="1" t="s">
        <v>79</v>
      </c>
      <c r="F36" s="1" t="s">
        <v>89</v>
      </c>
      <c r="G36" s="1" t="s">
        <v>54</v>
      </c>
      <c r="H36" s="1" t="s">
        <v>55</v>
      </c>
      <c r="I36" s="2">
        <v>71.900000000000006</v>
      </c>
      <c r="J36" s="2">
        <v>34.96</v>
      </c>
      <c r="K36" s="2">
        <f t="shared" si="9"/>
        <v>16.41</v>
      </c>
      <c r="L36" s="2">
        <f t="shared" si="10"/>
        <v>1.59</v>
      </c>
      <c r="R36" s="7">
        <v>9.65</v>
      </c>
      <c r="S36" s="5">
        <v>9196.4500000000007</v>
      </c>
      <c r="T36" s="8">
        <v>6.72</v>
      </c>
      <c r="U36" s="5">
        <v>1921.92</v>
      </c>
      <c r="Z36" s="9">
        <v>0.04</v>
      </c>
      <c r="AA36" s="5">
        <v>4.58</v>
      </c>
      <c r="AL36" s="5" t="str">
        <f t="shared" si="11"/>
        <v/>
      </c>
      <c r="AN36" s="5" t="str">
        <f t="shared" si="12"/>
        <v/>
      </c>
      <c r="AP36" s="5" t="str">
        <f t="shared" si="13"/>
        <v/>
      </c>
      <c r="AR36" s="2">
        <v>1.59</v>
      </c>
      <c r="AS36" s="5">
        <f t="shared" si="8"/>
        <v>11122.95</v>
      </c>
      <c r="AT36" s="11">
        <f t="shared" si="14"/>
        <v>0.70372413789573551</v>
      </c>
      <c r="AU36" s="5">
        <f t="shared" si="7"/>
        <v>703.72413789573545</v>
      </c>
    </row>
    <row r="37" spans="1:47" x14ac:dyDescent="0.3">
      <c r="A37" s="1" t="s">
        <v>108</v>
      </c>
      <c r="B37" s="1" t="s">
        <v>104</v>
      </c>
      <c r="C37" s="1" t="s">
        <v>105</v>
      </c>
      <c r="D37" s="1" t="s">
        <v>51</v>
      </c>
      <c r="E37" s="1" t="s">
        <v>95</v>
      </c>
      <c r="F37" s="1" t="s">
        <v>89</v>
      </c>
      <c r="G37" s="1" t="s">
        <v>54</v>
      </c>
      <c r="H37" s="1" t="s">
        <v>55</v>
      </c>
      <c r="I37" s="2">
        <v>71.900000000000006</v>
      </c>
      <c r="J37" s="2">
        <v>0.09</v>
      </c>
      <c r="K37" s="2">
        <f t="shared" si="9"/>
        <v>0.09</v>
      </c>
      <c r="L37" s="2">
        <f t="shared" si="10"/>
        <v>0</v>
      </c>
      <c r="P37" s="6">
        <v>0.05</v>
      </c>
      <c r="Q37" s="5">
        <v>87.100000000000009</v>
      </c>
      <c r="R37" s="7">
        <v>0.04</v>
      </c>
      <c r="S37" s="5">
        <v>38.119999999999997</v>
      </c>
      <c r="AL37" s="5" t="str">
        <f t="shared" si="11"/>
        <v/>
      </c>
      <c r="AN37" s="5" t="str">
        <f t="shared" si="12"/>
        <v/>
      </c>
      <c r="AP37" s="5" t="str">
        <f t="shared" si="13"/>
        <v/>
      </c>
      <c r="AS37" s="5">
        <f t="shared" si="8"/>
        <v>125.22</v>
      </c>
      <c r="AT37" s="11">
        <f t="shared" si="14"/>
        <v>7.9223889837951259E-3</v>
      </c>
      <c r="AU37" s="5">
        <f t="shared" si="7"/>
        <v>7.922388983795126</v>
      </c>
    </row>
    <row r="38" spans="1:47" x14ac:dyDescent="0.3">
      <c r="A38" s="1" t="s">
        <v>108</v>
      </c>
      <c r="B38" s="1" t="s">
        <v>104</v>
      </c>
      <c r="C38" s="1" t="s">
        <v>105</v>
      </c>
      <c r="D38" s="1" t="s">
        <v>51</v>
      </c>
      <c r="E38" s="1" t="s">
        <v>107</v>
      </c>
      <c r="F38" s="1" t="s">
        <v>89</v>
      </c>
      <c r="G38" s="1" t="s">
        <v>54</v>
      </c>
      <c r="H38" s="1" t="s">
        <v>55</v>
      </c>
      <c r="I38" s="2">
        <v>71.900000000000006</v>
      </c>
      <c r="J38" s="2">
        <v>36.85</v>
      </c>
      <c r="K38" s="2">
        <f t="shared" si="9"/>
        <v>33.46</v>
      </c>
      <c r="L38" s="2">
        <f t="shared" si="10"/>
        <v>1.74</v>
      </c>
      <c r="P38" s="6">
        <v>5.67</v>
      </c>
      <c r="Q38" s="5">
        <v>9877.14</v>
      </c>
      <c r="R38" s="7">
        <v>23.18</v>
      </c>
      <c r="S38" s="5">
        <v>22090.54</v>
      </c>
      <c r="T38" s="8">
        <v>4.43</v>
      </c>
      <c r="U38" s="5">
        <v>1266.98</v>
      </c>
      <c r="Z38" s="9">
        <v>0.18</v>
      </c>
      <c r="AA38" s="5">
        <v>20.61</v>
      </c>
      <c r="AL38" s="5" t="str">
        <f t="shared" si="11"/>
        <v/>
      </c>
      <c r="AN38" s="5" t="str">
        <f t="shared" si="12"/>
        <v/>
      </c>
      <c r="AP38" s="5" t="str">
        <f t="shared" si="13"/>
        <v/>
      </c>
      <c r="AR38" s="2">
        <v>1.74</v>
      </c>
      <c r="AS38" s="5">
        <f t="shared" si="8"/>
        <v>33255.270000000004</v>
      </c>
      <c r="AT38" s="11">
        <f t="shared" si="14"/>
        <v>2.1039864614369317</v>
      </c>
      <c r="AU38" s="5">
        <f t="shared" si="7"/>
        <v>2103.9864614369317</v>
      </c>
    </row>
    <row r="39" spans="1:47" x14ac:dyDescent="0.3">
      <c r="A39" s="1" t="s">
        <v>109</v>
      </c>
      <c r="B39" s="1" t="s">
        <v>110</v>
      </c>
      <c r="C39" s="1" t="s">
        <v>111</v>
      </c>
      <c r="D39" s="1" t="s">
        <v>51</v>
      </c>
      <c r="E39" s="1" t="s">
        <v>95</v>
      </c>
      <c r="F39" s="1" t="s">
        <v>89</v>
      </c>
      <c r="G39" s="1" t="s">
        <v>54</v>
      </c>
      <c r="H39" s="1" t="s">
        <v>55</v>
      </c>
      <c r="I39" s="2">
        <v>1.44</v>
      </c>
      <c r="J39" s="2">
        <v>1.17</v>
      </c>
      <c r="K39" s="2">
        <f t="shared" si="9"/>
        <v>1.17</v>
      </c>
      <c r="L39" s="2">
        <f t="shared" si="10"/>
        <v>0</v>
      </c>
      <c r="P39" s="6">
        <v>0.02</v>
      </c>
      <c r="Q39" s="5">
        <v>34.840000000000003</v>
      </c>
      <c r="Z39" s="9">
        <v>1.1499999999999999</v>
      </c>
      <c r="AA39" s="5">
        <v>131.67500000000001</v>
      </c>
      <c r="AL39" s="5" t="str">
        <f t="shared" si="11"/>
        <v/>
      </c>
      <c r="AN39" s="5" t="str">
        <f t="shared" si="12"/>
        <v/>
      </c>
      <c r="AP39" s="5" t="str">
        <f t="shared" si="13"/>
        <v/>
      </c>
      <c r="AS39" s="5">
        <f t="shared" si="8"/>
        <v>166.51500000000001</v>
      </c>
      <c r="AT39" s="11">
        <f t="shared" si="14"/>
        <v>1.0535031158254637E-2</v>
      </c>
      <c r="AU39" s="5">
        <f t="shared" si="7"/>
        <v>10.535031158254638</v>
      </c>
    </row>
    <row r="40" spans="1:47" x14ac:dyDescent="0.3">
      <c r="A40" s="1" t="s">
        <v>112</v>
      </c>
      <c r="B40" s="1" t="s">
        <v>113</v>
      </c>
      <c r="C40" s="1" t="s">
        <v>114</v>
      </c>
      <c r="D40" s="1" t="s">
        <v>51</v>
      </c>
      <c r="E40" s="1" t="s">
        <v>79</v>
      </c>
      <c r="F40" s="1" t="s">
        <v>89</v>
      </c>
      <c r="G40" s="1" t="s">
        <v>54</v>
      </c>
      <c r="H40" s="1" t="s">
        <v>55</v>
      </c>
      <c r="I40" s="2">
        <v>5</v>
      </c>
      <c r="J40" s="2">
        <v>4.9400000000000004</v>
      </c>
      <c r="K40" s="2">
        <f t="shared" si="9"/>
        <v>3.49</v>
      </c>
      <c r="L40" s="2">
        <f t="shared" si="10"/>
        <v>1.17</v>
      </c>
      <c r="T40" s="8">
        <v>0.02</v>
      </c>
      <c r="U40" s="5">
        <v>5.72</v>
      </c>
      <c r="Z40" s="9">
        <v>3.47</v>
      </c>
      <c r="AA40" s="5">
        <v>397.315</v>
      </c>
      <c r="AL40" s="5" t="str">
        <f t="shared" si="11"/>
        <v/>
      </c>
      <c r="AN40" s="5" t="str">
        <f t="shared" si="12"/>
        <v/>
      </c>
      <c r="AP40" s="5" t="str">
        <f t="shared" si="13"/>
        <v/>
      </c>
      <c r="AR40" s="2">
        <v>1.17</v>
      </c>
      <c r="AS40" s="5">
        <f t="shared" si="8"/>
        <v>403.03500000000003</v>
      </c>
      <c r="AT40" s="11">
        <f t="shared" si="14"/>
        <v>2.5499121898130243E-2</v>
      </c>
      <c r="AU40" s="5">
        <f t="shared" si="7"/>
        <v>25.499121898130241</v>
      </c>
    </row>
    <row r="41" spans="1:47" x14ac:dyDescent="0.3">
      <c r="A41" s="1" t="s">
        <v>112</v>
      </c>
      <c r="B41" s="1" t="s">
        <v>113</v>
      </c>
      <c r="C41" s="1" t="s">
        <v>114</v>
      </c>
      <c r="D41" s="1" t="s">
        <v>51</v>
      </c>
      <c r="E41" s="1" t="s">
        <v>107</v>
      </c>
      <c r="F41" s="1" t="s">
        <v>89</v>
      </c>
      <c r="G41" s="1" t="s">
        <v>54</v>
      </c>
      <c r="H41" s="1" t="s">
        <v>55</v>
      </c>
      <c r="I41" s="2">
        <v>5</v>
      </c>
      <c r="J41" s="2">
        <v>0.06</v>
      </c>
      <c r="K41" s="2">
        <f t="shared" si="9"/>
        <v>0.02</v>
      </c>
      <c r="L41" s="2">
        <f t="shared" si="10"/>
        <v>0.02</v>
      </c>
      <c r="Z41" s="9">
        <v>0.02</v>
      </c>
      <c r="AA41" s="5">
        <v>2.29</v>
      </c>
      <c r="AL41" s="5" t="str">
        <f t="shared" si="11"/>
        <v/>
      </c>
      <c r="AN41" s="5" t="str">
        <f t="shared" si="12"/>
        <v/>
      </c>
      <c r="AP41" s="5" t="str">
        <f t="shared" si="13"/>
        <v/>
      </c>
      <c r="AR41" s="2">
        <v>0.02</v>
      </c>
      <c r="AS41" s="5">
        <f t="shared" si="8"/>
        <v>2.29</v>
      </c>
      <c r="AT41" s="11">
        <f t="shared" si="14"/>
        <v>1.4488317180075738E-4</v>
      </c>
      <c r="AU41" s="5">
        <f t="shared" si="7"/>
        <v>0.14488317180075738</v>
      </c>
    </row>
    <row r="42" spans="1:47" x14ac:dyDescent="0.3">
      <c r="A42" s="1" t="s">
        <v>115</v>
      </c>
      <c r="B42" s="1" t="s">
        <v>116</v>
      </c>
      <c r="C42" s="1" t="s">
        <v>117</v>
      </c>
      <c r="D42" s="1" t="s">
        <v>51</v>
      </c>
      <c r="E42" s="1" t="s">
        <v>107</v>
      </c>
      <c r="F42" s="1" t="s">
        <v>89</v>
      </c>
      <c r="G42" s="1" t="s">
        <v>54</v>
      </c>
      <c r="H42" s="1" t="s">
        <v>55</v>
      </c>
      <c r="I42" s="2">
        <v>3.1</v>
      </c>
      <c r="J42" s="2">
        <v>3.02</v>
      </c>
      <c r="K42" s="2">
        <f t="shared" si="9"/>
        <v>2.3199999999999998</v>
      </c>
      <c r="L42" s="2">
        <f t="shared" si="10"/>
        <v>0.28999999999999998</v>
      </c>
      <c r="Z42" s="9">
        <v>2.3199999999999998</v>
      </c>
      <c r="AA42" s="5">
        <v>265.64</v>
      </c>
      <c r="AL42" s="5" t="str">
        <f t="shared" si="11"/>
        <v/>
      </c>
      <c r="AN42" s="5" t="str">
        <f t="shared" si="12"/>
        <v/>
      </c>
      <c r="AP42" s="5" t="str">
        <f t="shared" si="13"/>
        <v/>
      </c>
      <c r="AR42" s="2">
        <v>0.28999999999999998</v>
      </c>
      <c r="AS42" s="5">
        <f t="shared" si="8"/>
        <v>265.64</v>
      </c>
      <c r="AT42" s="11">
        <f t="shared" si="14"/>
        <v>1.6806447928887854E-2</v>
      </c>
      <c r="AU42" s="5">
        <f t="shared" si="7"/>
        <v>16.806447928887856</v>
      </c>
    </row>
    <row r="43" spans="1:47" x14ac:dyDescent="0.3">
      <c r="A43" s="1" t="s">
        <v>118</v>
      </c>
      <c r="B43" s="1" t="s">
        <v>77</v>
      </c>
      <c r="C43" s="1" t="s">
        <v>78</v>
      </c>
      <c r="D43" s="1" t="s">
        <v>51</v>
      </c>
      <c r="E43" s="1" t="s">
        <v>79</v>
      </c>
      <c r="F43" s="1" t="s">
        <v>89</v>
      </c>
      <c r="G43" s="1" t="s">
        <v>54</v>
      </c>
      <c r="H43" s="1" t="s">
        <v>55</v>
      </c>
      <c r="I43" s="2">
        <v>40</v>
      </c>
      <c r="J43" s="2">
        <v>0.06</v>
      </c>
      <c r="K43" s="2">
        <f t="shared" si="9"/>
        <v>0</v>
      </c>
      <c r="L43" s="2">
        <f t="shared" si="10"/>
        <v>0.06</v>
      </c>
      <c r="AL43" s="5" t="str">
        <f t="shared" si="11"/>
        <v/>
      </c>
      <c r="AN43" s="5" t="str">
        <f t="shared" si="12"/>
        <v/>
      </c>
      <c r="AP43" s="5" t="str">
        <f t="shared" si="13"/>
        <v/>
      </c>
      <c r="AR43" s="2">
        <v>0.06</v>
      </c>
      <c r="AS43" s="5">
        <f t="shared" si="8"/>
        <v>0</v>
      </c>
      <c r="AT43" s="11">
        <f t="shared" si="14"/>
        <v>0</v>
      </c>
      <c r="AU43" s="5">
        <f t="shared" si="7"/>
        <v>0</v>
      </c>
    </row>
    <row r="44" spans="1:47" x14ac:dyDescent="0.3">
      <c r="A44" s="1" t="s">
        <v>118</v>
      </c>
      <c r="B44" s="1" t="s">
        <v>77</v>
      </c>
      <c r="C44" s="1" t="s">
        <v>78</v>
      </c>
      <c r="D44" s="1" t="s">
        <v>51</v>
      </c>
      <c r="E44" s="1" t="s">
        <v>75</v>
      </c>
      <c r="F44" s="1" t="s">
        <v>89</v>
      </c>
      <c r="G44" s="1" t="s">
        <v>54</v>
      </c>
      <c r="H44" s="1" t="s">
        <v>55</v>
      </c>
      <c r="I44" s="2">
        <v>40</v>
      </c>
      <c r="J44" s="2">
        <v>37.28</v>
      </c>
      <c r="K44" s="2">
        <f t="shared" si="9"/>
        <v>19.29</v>
      </c>
      <c r="L44" s="2">
        <f t="shared" si="10"/>
        <v>18</v>
      </c>
      <c r="R44" s="7">
        <v>19.29</v>
      </c>
      <c r="S44" s="5">
        <v>18383.37</v>
      </c>
      <c r="AL44" s="5" t="str">
        <f t="shared" si="11"/>
        <v/>
      </c>
      <c r="AN44" s="5" t="str">
        <f t="shared" si="12"/>
        <v/>
      </c>
      <c r="AP44" s="5" t="str">
        <f t="shared" si="13"/>
        <v/>
      </c>
      <c r="AR44" s="2">
        <v>18</v>
      </c>
      <c r="AS44" s="5">
        <f t="shared" si="8"/>
        <v>18383.37</v>
      </c>
      <c r="AT44" s="11">
        <f t="shared" si="14"/>
        <v>1.1630746523960214</v>
      </c>
      <c r="AU44" s="5">
        <f t="shared" si="7"/>
        <v>1163.0746523960213</v>
      </c>
    </row>
    <row r="45" spans="1:47" x14ac:dyDescent="0.3">
      <c r="A45" s="1" t="s">
        <v>118</v>
      </c>
      <c r="B45" s="1" t="s">
        <v>77</v>
      </c>
      <c r="C45" s="1" t="s">
        <v>78</v>
      </c>
      <c r="D45" s="1" t="s">
        <v>51</v>
      </c>
      <c r="E45" s="1" t="s">
        <v>106</v>
      </c>
      <c r="F45" s="1" t="s">
        <v>89</v>
      </c>
      <c r="G45" s="1" t="s">
        <v>54</v>
      </c>
      <c r="H45" s="1" t="s">
        <v>55</v>
      </c>
      <c r="I45" s="2">
        <v>40</v>
      </c>
      <c r="J45" s="2">
        <v>0.08</v>
      </c>
      <c r="K45" s="2">
        <f t="shared" si="9"/>
        <v>0.04</v>
      </c>
      <c r="L45" s="2">
        <f t="shared" si="10"/>
        <v>0.04</v>
      </c>
      <c r="R45" s="7">
        <v>0.04</v>
      </c>
      <c r="S45" s="5">
        <v>38.119999999999997</v>
      </c>
      <c r="AL45" s="5" t="str">
        <f t="shared" si="11"/>
        <v/>
      </c>
      <c r="AN45" s="5" t="str">
        <f t="shared" si="12"/>
        <v/>
      </c>
      <c r="AP45" s="5" t="str">
        <f t="shared" si="13"/>
        <v/>
      </c>
      <c r="AR45" s="2">
        <v>0.04</v>
      </c>
      <c r="AS45" s="5">
        <f t="shared" si="8"/>
        <v>38.119999999999997</v>
      </c>
      <c r="AT45" s="11">
        <f t="shared" si="14"/>
        <v>2.4117670345174111E-3</v>
      </c>
      <c r="AU45" s="5">
        <f t="shared" si="7"/>
        <v>2.4117670345174109</v>
      </c>
    </row>
    <row r="46" spans="1:47" x14ac:dyDescent="0.3">
      <c r="A46" s="1" t="s">
        <v>119</v>
      </c>
      <c r="B46" s="1" t="s">
        <v>104</v>
      </c>
      <c r="C46" s="1" t="s">
        <v>105</v>
      </c>
      <c r="D46" s="1" t="s">
        <v>51</v>
      </c>
      <c r="E46" s="1" t="s">
        <v>79</v>
      </c>
      <c r="F46" s="1" t="s">
        <v>89</v>
      </c>
      <c r="G46" s="1" t="s">
        <v>54</v>
      </c>
      <c r="H46" s="1" t="s">
        <v>55</v>
      </c>
      <c r="I46" s="2">
        <v>73.52</v>
      </c>
      <c r="J46" s="2">
        <v>0.09</v>
      </c>
      <c r="K46" s="2">
        <f t="shared" si="9"/>
        <v>0.04</v>
      </c>
      <c r="L46" s="2">
        <f t="shared" si="10"/>
        <v>0</v>
      </c>
      <c r="R46" s="7">
        <v>0.02</v>
      </c>
      <c r="S46" s="5">
        <v>19.059999999999999</v>
      </c>
      <c r="T46" s="8">
        <v>0.02</v>
      </c>
      <c r="U46" s="5">
        <v>5.72</v>
      </c>
      <c r="AL46" s="5" t="str">
        <f t="shared" si="11"/>
        <v/>
      </c>
      <c r="AN46" s="5" t="str">
        <f t="shared" si="12"/>
        <v/>
      </c>
      <c r="AP46" s="5" t="str">
        <f t="shared" si="13"/>
        <v/>
      </c>
      <c r="AS46" s="5">
        <f t="shared" si="8"/>
        <v>24.779999999999998</v>
      </c>
      <c r="AT46" s="11">
        <f t="shared" si="14"/>
        <v>1.5677751079575405E-3</v>
      </c>
      <c r="AU46" s="5">
        <f t="shared" si="7"/>
        <v>1.5677751079575404</v>
      </c>
    </row>
    <row r="47" spans="1:47" x14ac:dyDescent="0.3">
      <c r="A47" s="1" t="s">
        <v>119</v>
      </c>
      <c r="B47" s="1" t="s">
        <v>104</v>
      </c>
      <c r="C47" s="1" t="s">
        <v>105</v>
      </c>
      <c r="D47" s="1" t="s">
        <v>51</v>
      </c>
      <c r="E47" s="1" t="s">
        <v>56</v>
      </c>
      <c r="F47" s="1" t="s">
        <v>89</v>
      </c>
      <c r="G47" s="1" t="s">
        <v>54</v>
      </c>
      <c r="H47" s="1" t="s">
        <v>55</v>
      </c>
      <c r="I47" s="2">
        <v>73.52</v>
      </c>
      <c r="J47" s="2">
        <v>36.020000000000003</v>
      </c>
      <c r="K47" s="2">
        <f t="shared" si="9"/>
        <v>5.91</v>
      </c>
      <c r="L47" s="2">
        <f t="shared" si="10"/>
        <v>0.01</v>
      </c>
      <c r="R47" s="7">
        <v>1.42</v>
      </c>
      <c r="S47" s="5">
        <v>1353.26</v>
      </c>
      <c r="T47" s="8">
        <v>4.49</v>
      </c>
      <c r="U47" s="5">
        <v>1284.1400000000001</v>
      </c>
      <c r="AL47" s="5" t="str">
        <f t="shared" si="11"/>
        <v/>
      </c>
      <c r="AN47" s="5" t="str">
        <f t="shared" si="12"/>
        <v/>
      </c>
      <c r="AP47" s="5" t="str">
        <f t="shared" si="13"/>
        <v/>
      </c>
      <c r="AR47" s="2">
        <v>0.01</v>
      </c>
      <c r="AS47" s="5">
        <f t="shared" si="8"/>
        <v>2637.4</v>
      </c>
      <c r="AT47" s="11">
        <f t="shared" si="14"/>
        <v>0.16686239183725657</v>
      </c>
      <c r="AU47" s="5">
        <f t="shared" si="7"/>
        <v>166.86239183725655</v>
      </c>
    </row>
    <row r="48" spans="1:47" x14ac:dyDescent="0.3">
      <c r="A48" s="1" t="s">
        <v>119</v>
      </c>
      <c r="B48" s="1" t="s">
        <v>104</v>
      </c>
      <c r="C48" s="1" t="s">
        <v>105</v>
      </c>
      <c r="D48" s="1" t="s">
        <v>51</v>
      </c>
      <c r="E48" s="1" t="s">
        <v>57</v>
      </c>
      <c r="F48" s="1" t="s">
        <v>89</v>
      </c>
      <c r="G48" s="1" t="s">
        <v>54</v>
      </c>
      <c r="H48" s="1" t="s">
        <v>55</v>
      </c>
      <c r="I48" s="2">
        <v>73.52</v>
      </c>
      <c r="J48" s="2">
        <v>30.7</v>
      </c>
      <c r="K48" s="2">
        <f t="shared" si="9"/>
        <v>25.770000000000003</v>
      </c>
      <c r="L48" s="2">
        <f t="shared" si="10"/>
        <v>0.39</v>
      </c>
      <c r="R48" s="7">
        <v>17.510000000000002</v>
      </c>
      <c r="S48" s="5">
        <v>16687.03</v>
      </c>
      <c r="T48" s="8">
        <v>8.26</v>
      </c>
      <c r="U48" s="5">
        <v>2362.36</v>
      </c>
      <c r="AL48" s="5" t="str">
        <f t="shared" si="11"/>
        <v/>
      </c>
      <c r="AN48" s="5" t="str">
        <f t="shared" si="12"/>
        <v/>
      </c>
      <c r="AP48" s="5" t="str">
        <f t="shared" si="13"/>
        <v/>
      </c>
      <c r="AR48" s="2">
        <v>0.39</v>
      </c>
      <c r="AS48" s="5">
        <f t="shared" si="8"/>
        <v>19049.39</v>
      </c>
      <c r="AT48" s="11">
        <f t="shared" si="14"/>
        <v>1.2052122463186157</v>
      </c>
      <c r="AU48" s="5">
        <f t="shared" si="7"/>
        <v>1205.2122463186156</v>
      </c>
    </row>
    <row r="49" spans="1:47" x14ac:dyDescent="0.3">
      <c r="A49" s="1" t="s">
        <v>119</v>
      </c>
      <c r="B49" s="1" t="s">
        <v>104</v>
      </c>
      <c r="C49" s="1" t="s">
        <v>105</v>
      </c>
      <c r="D49" s="1" t="s">
        <v>51</v>
      </c>
      <c r="E49" s="1" t="s">
        <v>75</v>
      </c>
      <c r="F49" s="1" t="s">
        <v>89</v>
      </c>
      <c r="G49" s="1" t="s">
        <v>54</v>
      </c>
      <c r="H49" s="1" t="s">
        <v>55</v>
      </c>
      <c r="I49" s="2">
        <v>73.52</v>
      </c>
      <c r="J49" s="2">
        <v>0.08</v>
      </c>
      <c r="K49" s="2">
        <f t="shared" si="9"/>
        <v>0</v>
      </c>
      <c r="L49" s="2">
        <f t="shared" si="10"/>
        <v>0.08</v>
      </c>
      <c r="AL49" s="5" t="str">
        <f t="shared" si="11"/>
        <v/>
      </c>
      <c r="AN49" s="5" t="str">
        <f t="shared" si="12"/>
        <v/>
      </c>
      <c r="AP49" s="5" t="str">
        <f t="shared" si="13"/>
        <v/>
      </c>
      <c r="AR49" s="2">
        <v>0.08</v>
      </c>
      <c r="AS49" s="5">
        <f t="shared" si="8"/>
        <v>0</v>
      </c>
      <c r="AT49" s="11">
        <f t="shared" si="14"/>
        <v>0</v>
      </c>
      <c r="AU49" s="5">
        <f t="shared" si="7"/>
        <v>0</v>
      </c>
    </row>
    <row r="50" spans="1:47" x14ac:dyDescent="0.3">
      <c r="A50" s="1" t="s">
        <v>120</v>
      </c>
      <c r="B50" s="1" t="s">
        <v>121</v>
      </c>
      <c r="C50" s="1" t="s">
        <v>122</v>
      </c>
      <c r="D50" s="1" t="s">
        <v>51</v>
      </c>
      <c r="E50" s="1" t="s">
        <v>57</v>
      </c>
      <c r="F50" s="1" t="s">
        <v>89</v>
      </c>
      <c r="G50" s="1" t="s">
        <v>54</v>
      </c>
      <c r="H50" s="1" t="s">
        <v>55</v>
      </c>
      <c r="I50" s="2">
        <v>5</v>
      </c>
      <c r="J50" s="2">
        <v>4.2300000000000004</v>
      </c>
      <c r="K50" s="2">
        <f t="shared" si="9"/>
        <v>1.0900000000000001</v>
      </c>
      <c r="L50" s="2">
        <f t="shared" si="10"/>
        <v>0</v>
      </c>
      <c r="T50" s="8">
        <v>1.0900000000000001</v>
      </c>
      <c r="U50" s="5">
        <v>311.74</v>
      </c>
      <c r="AL50" s="5" t="str">
        <f t="shared" si="11"/>
        <v/>
      </c>
      <c r="AN50" s="5" t="str">
        <f t="shared" si="12"/>
        <v/>
      </c>
      <c r="AP50" s="5" t="str">
        <f t="shared" si="13"/>
        <v/>
      </c>
      <c r="AS50" s="5">
        <f t="shared" si="8"/>
        <v>311.74</v>
      </c>
      <c r="AT50" s="11">
        <f t="shared" si="14"/>
        <v>1.972309169308651E-2</v>
      </c>
      <c r="AU50" s="5">
        <f t="shared" si="7"/>
        <v>19.723091693086509</v>
      </c>
    </row>
    <row r="51" spans="1:47" x14ac:dyDescent="0.3">
      <c r="A51" s="1" t="s">
        <v>123</v>
      </c>
      <c r="B51" s="1" t="s">
        <v>77</v>
      </c>
      <c r="C51" s="1" t="s">
        <v>78</v>
      </c>
      <c r="D51" s="1" t="s">
        <v>51</v>
      </c>
      <c r="E51" s="1" t="s">
        <v>92</v>
      </c>
      <c r="F51" s="1" t="s">
        <v>124</v>
      </c>
      <c r="G51" s="1" t="s">
        <v>54</v>
      </c>
      <c r="H51" s="1" t="s">
        <v>55</v>
      </c>
      <c r="I51" s="2">
        <v>120</v>
      </c>
      <c r="J51" s="2">
        <v>36.5</v>
      </c>
      <c r="K51" s="2">
        <f t="shared" si="9"/>
        <v>36.51</v>
      </c>
      <c r="L51" s="2">
        <f t="shared" si="10"/>
        <v>0</v>
      </c>
      <c r="N51" s="4">
        <v>14.42</v>
      </c>
      <c r="O51" s="5">
        <v>46250.82</v>
      </c>
      <c r="P51" s="6">
        <v>18.41</v>
      </c>
      <c r="Q51" s="5">
        <v>44203.25</v>
      </c>
      <c r="R51" s="7">
        <v>3.68</v>
      </c>
      <c r="S51" s="5">
        <v>4526.75</v>
      </c>
      <c r="AL51" s="5" t="str">
        <f t="shared" si="11"/>
        <v/>
      </c>
      <c r="AN51" s="5" t="str">
        <f t="shared" si="12"/>
        <v/>
      </c>
      <c r="AP51" s="5" t="str">
        <f t="shared" si="13"/>
        <v/>
      </c>
      <c r="AS51" s="5">
        <f t="shared" si="8"/>
        <v>94980.82</v>
      </c>
      <c r="AT51" s="11">
        <f t="shared" si="14"/>
        <v>6.0092237824614907</v>
      </c>
      <c r="AU51" s="5">
        <f t="shared" si="7"/>
        <v>6009.2237824614904</v>
      </c>
    </row>
    <row r="52" spans="1:47" x14ac:dyDescent="0.3">
      <c r="A52" s="1" t="s">
        <v>123</v>
      </c>
      <c r="B52" s="1" t="s">
        <v>77</v>
      </c>
      <c r="C52" s="1" t="s">
        <v>78</v>
      </c>
      <c r="D52" s="1" t="s">
        <v>51</v>
      </c>
      <c r="E52" s="1" t="s">
        <v>125</v>
      </c>
      <c r="F52" s="1" t="s">
        <v>124</v>
      </c>
      <c r="G52" s="1" t="s">
        <v>54</v>
      </c>
      <c r="H52" s="1" t="s">
        <v>55</v>
      </c>
      <c r="I52" s="2">
        <v>120</v>
      </c>
      <c r="J52" s="2">
        <v>37.799999999999997</v>
      </c>
      <c r="K52" s="2">
        <f t="shared" si="9"/>
        <v>37.79</v>
      </c>
      <c r="L52" s="2">
        <f t="shared" si="10"/>
        <v>0</v>
      </c>
      <c r="P52" s="6">
        <v>14.35</v>
      </c>
      <c r="Q52" s="5">
        <v>36995.724999999999</v>
      </c>
      <c r="R52" s="7">
        <v>16.690000000000001</v>
      </c>
      <c r="S52" s="5">
        <v>21278.107499999998</v>
      </c>
      <c r="Z52" s="9">
        <v>6.7499999999999991</v>
      </c>
      <c r="AA52" s="5">
        <v>827.83499999999992</v>
      </c>
      <c r="AL52" s="5" t="str">
        <f t="shared" si="11"/>
        <v/>
      </c>
      <c r="AN52" s="5" t="str">
        <f t="shared" si="12"/>
        <v/>
      </c>
      <c r="AP52" s="5" t="str">
        <f t="shared" si="13"/>
        <v/>
      </c>
      <c r="AS52" s="5">
        <f t="shared" si="8"/>
        <v>59101.667499999996</v>
      </c>
      <c r="AT52" s="11">
        <f t="shared" si="14"/>
        <v>3.7392301511413706</v>
      </c>
      <c r="AU52" s="5">
        <f t="shared" si="7"/>
        <v>3739.2301511413707</v>
      </c>
    </row>
    <row r="53" spans="1:47" x14ac:dyDescent="0.3">
      <c r="A53" s="1" t="s">
        <v>123</v>
      </c>
      <c r="B53" s="1" t="s">
        <v>77</v>
      </c>
      <c r="C53" s="1" t="s">
        <v>78</v>
      </c>
      <c r="D53" s="1" t="s">
        <v>51</v>
      </c>
      <c r="E53" s="1" t="s">
        <v>93</v>
      </c>
      <c r="F53" s="1" t="s">
        <v>124</v>
      </c>
      <c r="G53" s="1" t="s">
        <v>54</v>
      </c>
      <c r="H53" s="1" t="s">
        <v>55</v>
      </c>
      <c r="I53" s="2">
        <v>120</v>
      </c>
      <c r="J53" s="2">
        <v>39.85</v>
      </c>
      <c r="K53" s="2">
        <f t="shared" si="9"/>
        <v>33.44</v>
      </c>
      <c r="L53" s="2">
        <f t="shared" si="10"/>
        <v>6.4300000000000006</v>
      </c>
      <c r="N53" s="4">
        <v>0.64</v>
      </c>
      <c r="O53" s="5">
        <v>1861.2</v>
      </c>
      <c r="P53" s="6">
        <v>22.02</v>
      </c>
      <c r="Q53" s="5">
        <v>56449.509999999987</v>
      </c>
      <c r="R53" s="7">
        <v>10.78</v>
      </c>
      <c r="S53" s="5">
        <v>15269.442499999999</v>
      </c>
      <c r="AL53" s="5" t="str">
        <f t="shared" si="11"/>
        <v/>
      </c>
      <c r="AN53" s="5" t="str">
        <f t="shared" si="12"/>
        <v/>
      </c>
      <c r="AP53" s="5" t="str">
        <f t="shared" si="13"/>
        <v/>
      </c>
      <c r="AR53" s="2">
        <v>6.4300000000000006</v>
      </c>
      <c r="AS53" s="5">
        <f t="shared" si="8"/>
        <v>73580.152499999982</v>
      </c>
      <c r="AT53" s="11">
        <f t="shared" si="14"/>
        <v>4.6552514741412336</v>
      </c>
      <c r="AU53" s="5">
        <f t="shared" si="7"/>
        <v>4655.2514741412333</v>
      </c>
    </row>
    <row r="54" spans="1:47" x14ac:dyDescent="0.3">
      <c r="A54" s="1" t="s">
        <v>123</v>
      </c>
      <c r="B54" s="1" t="s">
        <v>77</v>
      </c>
      <c r="C54" s="1" t="s">
        <v>78</v>
      </c>
      <c r="D54" s="1" t="s">
        <v>51</v>
      </c>
      <c r="E54" s="1" t="s">
        <v>88</v>
      </c>
      <c r="F54" s="1" t="s">
        <v>124</v>
      </c>
      <c r="G54" s="1" t="s">
        <v>54</v>
      </c>
      <c r="H54" s="1" t="s">
        <v>55</v>
      </c>
      <c r="I54" s="2">
        <v>120</v>
      </c>
      <c r="J54" s="2">
        <v>0.09</v>
      </c>
      <c r="K54" s="2">
        <f t="shared" si="9"/>
        <v>0.08</v>
      </c>
      <c r="L54" s="2">
        <f t="shared" si="10"/>
        <v>0.01</v>
      </c>
      <c r="N54" s="4">
        <v>0.01</v>
      </c>
      <c r="O54" s="5">
        <v>29.081250000000001</v>
      </c>
      <c r="P54" s="6">
        <v>0.05</v>
      </c>
      <c r="Q54" s="5">
        <v>117.58499999999999</v>
      </c>
      <c r="R54" s="7">
        <v>0.02</v>
      </c>
      <c r="S54" s="5">
        <v>28.59</v>
      </c>
      <c r="AL54" s="5" t="str">
        <f t="shared" si="11"/>
        <v/>
      </c>
      <c r="AN54" s="5" t="str">
        <f t="shared" si="12"/>
        <v/>
      </c>
      <c r="AP54" s="5" t="str">
        <f t="shared" si="13"/>
        <v/>
      </c>
      <c r="AR54" s="2">
        <v>0.01</v>
      </c>
      <c r="AS54" s="5">
        <f t="shared" si="8"/>
        <v>175.25624999999999</v>
      </c>
      <c r="AT54" s="11">
        <f t="shared" si="14"/>
        <v>1.1088070470701521E-2</v>
      </c>
      <c r="AU54" s="5">
        <f t="shared" si="7"/>
        <v>11.088070470701522</v>
      </c>
    </row>
    <row r="55" spans="1:47" x14ac:dyDescent="0.3">
      <c r="A55" s="1" t="s">
        <v>126</v>
      </c>
      <c r="B55" s="1" t="s">
        <v>63</v>
      </c>
      <c r="C55" s="1" t="s">
        <v>64</v>
      </c>
      <c r="D55" s="1" t="s">
        <v>51</v>
      </c>
      <c r="E55" s="1" t="s">
        <v>92</v>
      </c>
      <c r="F55" s="1" t="s">
        <v>124</v>
      </c>
      <c r="G55" s="1" t="s">
        <v>54</v>
      </c>
      <c r="H55" s="1" t="s">
        <v>55</v>
      </c>
      <c r="I55" s="2">
        <v>40</v>
      </c>
      <c r="J55" s="2">
        <v>0.06</v>
      </c>
      <c r="K55" s="2">
        <f t="shared" si="9"/>
        <v>6.0000000000000005E-2</v>
      </c>
      <c r="L55" s="2">
        <f t="shared" si="10"/>
        <v>0</v>
      </c>
      <c r="N55" s="4">
        <v>0.03</v>
      </c>
      <c r="O55" s="5">
        <v>98.876249999999999</v>
      </c>
      <c r="P55" s="6">
        <v>0.02</v>
      </c>
      <c r="Q55" s="5">
        <v>52.26</v>
      </c>
      <c r="R55" s="7">
        <v>0.01</v>
      </c>
      <c r="S55" s="5">
        <v>11.9125</v>
      </c>
      <c r="AL55" s="5" t="str">
        <f t="shared" si="11"/>
        <v/>
      </c>
      <c r="AN55" s="5" t="str">
        <f t="shared" si="12"/>
        <v/>
      </c>
      <c r="AP55" s="5" t="str">
        <f t="shared" si="13"/>
        <v/>
      </c>
      <c r="AS55" s="5">
        <f t="shared" si="8"/>
        <v>163.04874999999998</v>
      </c>
      <c r="AT55" s="11">
        <f t="shared" si="14"/>
        <v>1.0315729283034383E-2</v>
      </c>
      <c r="AU55" s="5">
        <f t="shared" si="7"/>
        <v>10.315729283034385</v>
      </c>
    </row>
    <row r="56" spans="1:47" x14ac:dyDescent="0.3">
      <c r="A56" s="1" t="s">
        <v>126</v>
      </c>
      <c r="B56" s="1" t="s">
        <v>63</v>
      </c>
      <c r="C56" s="1" t="s">
        <v>64</v>
      </c>
      <c r="D56" s="1" t="s">
        <v>51</v>
      </c>
      <c r="E56" s="1" t="s">
        <v>88</v>
      </c>
      <c r="F56" s="1" t="s">
        <v>124</v>
      </c>
      <c r="G56" s="1" t="s">
        <v>54</v>
      </c>
      <c r="H56" s="1" t="s">
        <v>55</v>
      </c>
      <c r="I56" s="2">
        <v>40</v>
      </c>
      <c r="J56" s="2">
        <v>38.42</v>
      </c>
      <c r="K56" s="2">
        <f t="shared" si="9"/>
        <v>33.61</v>
      </c>
      <c r="L56" s="2">
        <f t="shared" si="10"/>
        <v>4.84</v>
      </c>
      <c r="N56" s="4">
        <v>12.5</v>
      </c>
      <c r="O56" s="5">
        <v>38038.274999999987</v>
      </c>
      <c r="P56" s="6">
        <v>15.66</v>
      </c>
      <c r="Q56" s="5">
        <v>37527.035000000003</v>
      </c>
      <c r="R56" s="7">
        <v>4.22</v>
      </c>
      <c r="S56" s="5">
        <v>5651.2899999999991</v>
      </c>
      <c r="Z56" s="9">
        <v>1.23</v>
      </c>
      <c r="AA56" s="5">
        <v>176.9025</v>
      </c>
      <c r="AL56" s="5" t="str">
        <f t="shared" si="11"/>
        <v/>
      </c>
      <c r="AN56" s="5" t="str">
        <f t="shared" si="12"/>
        <v/>
      </c>
      <c r="AP56" s="5" t="str">
        <f t="shared" si="13"/>
        <v/>
      </c>
      <c r="AR56" s="2">
        <v>4.84</v>
      </c>
      <c r="AS56" s="5">
        <f t="shared" si="8"/>
        <v>81393.502499999988</v>
      </c>
      <c r="AT56" s="11">
        <f t="shared" si="14"/>
        <v>5.1495846315165386</v>
      </c>
      <c r="AU56" s="5">
        <f t="shared" si="7"/>
        <v>5149.5846315165381</v>
      </c>
    </row>
    <row r="57" spans="1:47" x14ac:dyDescent="0.3">
      <c r="A57" s="1" t="s">
        <v>127</v>
      </c>
      <c r="B57" s="1" t="s">
        <v>66</v>
      </c>
      <c r="C57" s="1" t="s">
        <v>67</v>
      </c>
      <c r="D57" s="1" t="s">
        <v>51</v>
      </c>
      <c r="E57" s="1" t="s">
        <v>88</v>
      </c>
      <c r="F57" s="1" t="s">
        <v>124</v>
      </c>
      <c r="G57" s="1" t="s">
        <v>54</v>
      </c>
      <c r="H57" s="1" t="s">
        <v>55</v>
      </c>
      <c r="I57" s="2">
        <v>40</v>
      </c>
      <c r="J57" s="2">
        <v>0.06</v>
      </c>
      <c r="K57" s="2">
        <f t="shared" si="9"/>
        <v>0.05</v>
      </c>
      <c r="L57" s="2">
        <f t="shared" si="10"/>
        <v>0</v>
      </c>
      <c r="N57" s="4">
        <v>0.05</v>
      </c>
      <c r="O57" s="5">
        <v>145.40625</v>
      </c>
      <c r="AL57" s="5" t="str">
        <f t="shared" si="11"/>
        <v/>
      </c>
      <c r="AN57" s="5" t="str">
        <f t="shared" si="12"/>
        <v/>
      </c>
      <c r="AP57" s="5" t="str">
        <f t="shared" si="13"/>
        <v/>
      </c>
      <c r="AS57" s="5">
        <f t="shared" si="8"/>
        <v>145.40625</v>
      </c>
      <c r="AT57" s="11">
        <f t="shared" si="14"/>
        <v>9.1995278164427423E-3</v>
      </c>
      <c r="AU57" s="5">
        <f t="shared" si="7"/>
        <v>9.1995278164427425</v>
      </c>
    </row>
    <row r="58" spans="1:47" x14ac:dyDescent="0.3">
      <c r="A58" s="1" t="s">
        <v>127</v>
      </c>
      <c r="B58" s="1" t="s">
        <v>66</v>
      </c>
      <c r="C58" s="1" t="s">
        <v>67</v>
      </c>
      <c r="D58" s="1" t="s">
        <v>51</v>
      </c>
      <c r="E58" s="1" t="s">
        <v>95</v>
      </c>
      <c r="F58" s="1" t="s">
        <v>124</v>
      </c>
      <c r="G58" s="1" t="s">
        <v>54</v>
      </c>
      <c r="H58" s="1" t="s">
        <v>55</v>
      </c>
      <c r="I58" s="2">
        <v>40</v>
      </c>
      <c r="J58" s="2">
        <v>38.58</v>
      </c>
      <c r="K58" s="2">
        <f t="shared" si="9"/>
        <v>38.590000000000003</v>
      </c>
      <c r="L58" s="2">
        <f t="shared" si="10"/>
        <v>0</v>
      </c>
      <c r="N58" s="4">
        <v>4.82</v>
      </c>
      <c r="O58" s="5">
        <v>14354.504999999999</v>
      </c>
      <c r="P58" s="6">
        <v>14.26</v>
      </c>
      <c r="Q58" s="5">
        <v>33481.24</v>
      </c>
      <c r="R58" s="7">
        <v>19.510000000000002</v>
      </c>
      <c r="S58" s="5">
        <v>25704.7925</v>
      </c>
      <c r="AL58" s="5" t="str">
        <f t="shared" si="11"/>
        <v/>
      </c>
      <c r="AN58" s="5" t="str">
        <f t="shared" si="12"/>
        <v/>
      </c>
      <c r="AP58" s="5" t="str">
        <f t="shared" si="13"/>
        <v/>
      </c>
      <c r="AS58" s="5">
        <f t="shared" si="8"/>
        <v>73540.537499999991</v>
      </c>
      <c r="AT58" s="11">
        <f t="shared" si="14"/>
        <v>4.6527451218046023</v>
      </c>
      <c r="AU58" s="5">
        <f t="shared" si="7"/>
        <v>4652.7451218046026</v>
      </c>
    </row>
    <row r="59" spans="1:47" x14ac:dyDescent="0.3">
      <c r="A59" s="1" t="s">
        <v>128</v>
      </c>
      <c r="B59" s="1" t="s">
        <v>66</v>
      </c>
      <c r="C59" s="1" t="s">
        <v>67</v>
      </c>
      <c r="D59" s="1" t="s">
        <v>51</v>
      </c>
      <c r="E59" s="1" t="s">
        <v>93</v>
      </c>
      <c r="F59" s="1" t="s">
        <v>124</v>
      </c>
      <c r="G59" s="1" t="s">
        <v>54</v>
      </c>
      <c r="H59" s="1" t="s">
        <v>55</v>
      </c>
      <c r="I59" s="2">
        <v>80</v>
      </c>
      <c r="J59" s="2">
        <v>0.06</v>
      </c>
      <c r="K59" s="2">
        <f t="shared" si="9"/>
        <v>0.03</v>
      </c>
      <c r="L59" s="2">
        <f t="shared" si="10"/>
        <v>0.03</v>
      </c>
      <c r="N59" s="4">
        <v>0.01</v>
      </c>
      <c r="O59" s="5">
        <v>29.081250000000001</v>
      </c>
      <c r="P59" s="6">
        <v>0.02</v>
      </c>
      <c r="Q59" s="5">
        <v>52.26</v>
      </c>
      <c r="AL59" s="5" t="str">
        <f t="shared" si="11"/>
        <v/>
      </c>
      <c r="AN59" s="5" t="str">
        <f t="shared" si="12"/>
        <v/>
      </c>
      <c r="AP59" s="5" t="str">
        <f t="shared" si="13"/>
        <v/>
      </c>
      <c r="AR59" s="2">
        <v>0.03</v>
      </c>
      <c r="AS59" s="5">
        <f t="shared" si="8"/>
        <v>81.341250000000002</v>
      </c>
      <c r="AT59" s="11">
        <f t="shared" si="14"/>
        <v>5.1462787328551774E-3</v>
      </c>
      <c r="AU59" s="5">
        <f t="shared" si="7"/>
        <v>5.146278732855178</v>
      </c>
    </row>
    <row r="60" spans="1:47" x14ac:dyDescent="0.3">
      <c r="A60" s="1" t="s">
        <v>128</v>
      </c>
      <c r="B60" s="1" t="s">
        <v>66</v>
      </c>
      <c r="C60" s="1" t="s">
        <v>67</v>
      </c>
      <c r="D60" s="1" t="s">
        <v>51</v>
      </c>
      <c r="E60" s="1" t="s">
        <v>95</v>
      </c>
      <c r="F60" s="1" t="s">
        <v>124</v>
      </c>
      <c r="G60" s="1" t="s">
        <v>54</v>
      </c>
      <c r="H60" s="1" t="s">
        <v>55</v>
      </c>
      <c r="I60" s="2">
        <v>80</v>
      </c>
      <c r="J60" s="2">
        <v>0.09</v>
      </c>
      <c r="K60" s="2">
        <f t="shared" si="9"/>
        <v>0.08</v>
      </c>
      <c r="L60" s="2">
        <f t="shared" si="10"/>
        <v>0</v>
      </c>
      <c r="P60" s="6">
        <v>0.06</v>
      </c>
      <c r="Q60" s="5">
        <v>130.65</v>
      </c>
      <c r="R60" s="7">
        <v>0.02</v>
      </c>
      <c r="S60" s="5">
        <v>23.824999999999999</v>
      </c>
      <c r="AL60" s="5" t="str">
        <f t="shared" si="11"/>
        <v/>
      </c>
      <c r="AN60" s="5" t="str">
        <f t="shared" si="12"/>
        <v/>
      </c>
      <c r="AP60" s="5" t="str">
        <f t="shared" si="13"/>
        <v/>
      </c>
      <c r="AS60" s="5">
        <f t="shared" si="8"/>
        <v>154.47499999999999</v>
      </c>
      <c r="AT60" s="11">
        <f t="shared" si="14"/>
        <v>9.7732873204899543E-3</v>
      </c>
      <c r="AU60" s="5">
        <f t="shared" si="7"/>
        <v>9.7732873204899544</v>
      </c>
    </row>
    <row r="61" spans="1:47" x14ac:dyDescent="0.3">
      <c r="A61" s="1" t="s">
        <v>128</v>
      </c>
      <c r="B61" s="1" t="s">
        <v>66</v>
      </c>
      <c r="C61" s="1" t="s">
        <v>67</v>
      </c>
      <c r="D61" s="1" t="s">
        <v>51</v>
      </c>
      <c r="E61" s="1" t="s">
        <v>107</v>
      </c>
      <c r="F61" s="1" t="s">
        <v>124</v>
      </c>
      <c r="G61" s="1" t="s">
        <v>54</v>
      </c>
      <c r="H61" s="1" t="s">
        <v>55</v>
      </c>
      <c r="I61" s="2">
        <v>80</v>
      </c>
      <c r="J61" s="2">
        <v>40.06</v>
      </c>
      <c r="K61" s="2">
        <f t="shared" si="9"/>
        <v>40</v>
      </c>
      <c r="L61" s="2">
        <f t="shared" si="10"/>
        <v>0</v>
      </c>
      <c r="N61" s="4">
        <v>3.14</v>
      </c>
      <c r="O61" s="5">
        <v>9137.3287499999988</v>
      </c>
      <c r="P61" s="6">
        <v>29.92</v>
      </c>
      <c r="Q61" s="5">
        <v>66283.100000000006</v>
      </c>
      <c r="R61" s="7">
        <v>6.94</v>
      </c>
      <c r="S61" s="5">
        <v>8436.432499999999</v>
      </c>
      <c r="AL61" s="5" t="str">
        <f t="shared" si="11"/>
        <v/>
      </c>
      <c r="AN61" s="5" t="str">
        <f t="shared" si="12"/>
        <v/>
      </c>
      <c r="AP61" s="5" t="str">
        <f t="shared" si="13"/>
        <v/>
      </c>
      <c r="AS61" s="5">
        <f t="shared" si="8"/>
        <v>83856.861250000002</v>
      </c>
      <c r="AT61" s="11">
        <f t="shared" si="14"/>
        <v>5.3054358232122381</v>
      </c>
      <c r="AU61" s="5">
        <f t="shared" si="7"/>
        <v>5305.4358232122377</v>
      </c>
    </row>
    <row r="62" spans="1:47" x14ac:dyDescent="0.3">
      <c r="A62" s="1" t="s">
        <v>128</v>
      </c>
      <c r="B62" s="1" t="s">
        <v>66</v>
      </c>
      <c r="C62" s="1" t="s">
        <v>67</v>
      </c>
      <c r="D62" s="1" t="s">
        <v>51</v>
      </c>
      <c r="E62" s="1" t="s">
        <v>106</v>
      </c>
      <c r="F62" s="1" t="s">
        <v>124</v>
      </c>
      <c r="G62" s="1" t="s">
        <v>54</v>
      </c>
      <c r="H62" s="1" t="s">
        <v>55</v>
      </c>
      <c r="I62" s="2">
        <v>80</v>
      </c>
      <c r="J62" s="2">
        <v>39.130000000000003</v>
      </c>
      <c r="K62" s="2">
        <f t="shared" si="9"/>
        <v>39.129999999999995</v>
      </c>
      <c r="L62" s="2">
        <f t="shared" si="10"/>
        <v>0</v>
      </c>
      <c r="P62" s="6">
        <v>29.27</v>
      </c>
      <c r="Q62" s="5">
        <v>63735.425000000003</v>
      </c>
      <c r="R62" s="7">
        <v>9.4499999999999993</v>
      </c>
      <c r="S62" s="5">
        <v>11257.3125</v>
      </c>
      <c r="T62" s="8">
        <v>0.41</v>
      </c>
      <c r="U62" s="5">
        <v>146.57499999999999</v>
      </c>
      <c r="AL62" s="5" t="str">
        <f t="shared" si="11"/>
        <v/>
      </c>
      <c r="AN62" s="5" t="str">
        <f t="shared" si="12"/>
        <v/>
      </c>
      <c r="AP62" s="5" t="str">
        <f t="shared" si="13"/>
        <v/>
      </c>
      <c r="AS62" s="5">
        <f t="shared" si="8"/>
        <v>75139.3125</v>
      </c>
      <c r="AT62" s="11">
        <f t="shared" si="14"/>
        <v>4.753896035776549</v>
      </c>
      <c r="AU62" s="5">
        <f t="shared" si="7"/>
        <v>4753.8960357765491</v>
      </c>
    </row>
    <row r="63" spans="1:47" x14ac:dyDescent="0.3">
      <c r="A63" s="1" t="s">
        <v>128</v>
      </c>
      <c r="B63" s="1" t="s">
        <v>66</v>
      </c>
      <c r="C63" s="1" t="s">
        <v>67</v>
      </c>
      <c r="D63" s="1" t="s">
        <v>51</v>
      </c>
      <c r="E63" s="1" t="s">
        <v>102</v>
      </c>
      <c r="F63" s="1" t="s">
        <v>124</v>
      </c>
      <c r="G63" s="1" t="s">
        <v>54</v>
      </c>
      <c r="H63" s="1" t="s">
        <v>55</v>
      </c>
      <c r="I63" s="2">
        <v>80</v>
      </c>
      <c r="J63" s="2">
        <v>0.09</v>
      </c>
      <c r="K63" s="2">
        <f t="shared" si="9"/>
        <v>0.08</v>
      </c>
      <c r="L63" s="2">
        <f t="shared" si="10"/>
        <v>0</v>
      </c>
      <c r="P63" s="6">
        <v>0.03</v>
      </c>
      <c r="Q63" s="5">
        <v>65.325000000000003</v>
      </c>
      <c r="R63" s="7">
        <v>0.05</v>
      </c>
      <c r="S63" s="5">
        <v>59.5625</v>
      </c>
      <c r="AL63" s="5" t="str">
        <f t="shared" si="11"/>
        <v/>
      </c>
      <c r="AN63" s="5" t="str">
        <f t="shared" si="12"/>
        <v/>
      </c>
      <c r="AP63" s="5" t="str">
        <f t="shared" si="13"/>
        <v/>
      </c>
      <c r="AS63" s="5">
        <f t="shared" si="8"/>
        <v>124.8875</v>
      </c>
      <c r="AT63" s="11">
        <f t="shared" si="14"/>
        <v>7.9013524533917412E-3</v>
      </c>
      <c r="AU63" s="5">
        <f t="shared" si="7"/>
        <v>7.9013524533917412</v>
      </c>
    </row>
    <row r="64" spans="1:47" x14ac:dyDescent="0.3">
      <c r="A64" s="1" t="s">
        <v>129</v>
      </c>
      <c r="B64" s="1" t="s">
        <v>66</v>
      </c>
      <c r="C64" s="1" t="s">
        <v>67</v>
      </c>
      <c r="D64" s="1" t="s">
        <v>51</v>
      </c>
      <c r="E64" s="1" t="s">
        <v>95</v>
      </c>
      <c r="F64" s="1" t="s">
        <v>124</v>
      </c>
      <c r="G64" s="1" t="s">
        <v>54</v>
      </c>
      <c r="H64" s="1" t="s">
        <v>55</v>
      </c>
      <c r="I64" s="2">
        <v>40</v>
      </c>
      <c r="J64" s="2">
        <v>0.06</v>
      </c>
      <c r="K64" s="2">
        <f t="shared" si="9"/>
        <v>0.06</v>
      </c>
      <c r="L64" s="2">
        <f t="shared" si="10"/>
        <v>0</v>
      </c>
      <c r="R64" s="7">
        <v>0.06</v>
      </c>
      <c r="S64" s="5">
        <v>71.474999999999994</v>
      </c>
      <c r="AL64" s="5" t="str">
        <f t="shared" si="11"/>
        <v/>
      </c>
      <c r="AN64" s="5" t="str">
        <f t="shared" si="12"/>
        <v/>
      </c>
      <c r="AP64" s="5" t="str">
        <f t="shared" si="13"/>
        <v/>
      </c>
      <c r="AS64" s="5">
        <f t="shared" si="8"/>
        <v>71.474999999999994</v>
      </c>
      <c r="AT64" s="11">
        <f t="shared" si="14"/>
        <v>4.5220631897201456E-3</v>
      </c>
      <c r="AU64" s="5">
        <f t="shared" si="7"/>
        <v>4.5220631897201455</v>
      </c>
    </row>
    <row r="65" spans="1:47" x14ac:dyDescent="0.3">
      <c r="A65" s="1" t="s">
        <v>129</v>
      </c>
      <c r="B65" s="1" t="s">
        <v>66</v>
      </c>
      <c r="C65" s="1" t="s">
        <v>67</v>
      </c>
      <c r="D65" s="1" t="s">
        <v>51</v>
      </c>
      <c r="E65" s="1" t="s">
        <v>102</v>
      </c>
      <c r="F65" s="1" t="s">
        <v>124</v>
      </c>
      <c r="G65" s="1" t="s">
        <v>54</v>
      </c>
      <c r="H65" s="1" t="s">
        <v>55</v>
      </c>
      <c r="I65" s="2">
        <v>40</v>
      </c>
      <c r="J65" s="2">
        <v>37.57</v>
      </c>
      <c r="K65" s="2">
        <f t="shared" si="9"/>
        <v>35.74</v>
      </c>
      <c r="L65" s="2">
        <f t="shared" si="10"/>
        <v>0</v>
      </c>
      <c r="P65" s="6">
        <v>0.99</v>
      </c>
      <c r="Q65" s="5">
        <v>2155.7249999999999</v>
      </c>
      <c r="R65" s="7">
        <v>20.67</v>
      </c>
      <c r="S65" s="5">
        <v>26707.827000000001</v>
      </c>
      <c r="T65" s="8">
        <v>14.08</v>
      </c>
      <c r="U65" s="5">
        <v>5033.6049999999996</v>
      </c>
      <c r="AL65" s="5" t="str">
        <f t="shared" si="11"/>
        <v/>
      </c>
      <c r="AN65" s="5" t="str">
        <f t="shared" si="12"/>
        <v/>
      </c>
      <c r="AP65" s="5" t="str">
        <f t="shared" si="13"/>
        <v/>
      </c>
      <c r="AS65" s="5">
        <f t="shared" si="8"/>
        <v>33897.156999999999</v>
      </c>
      <c r="AT65" s="11">
        <f t="shared" si="14"/>
        <v>2.1445972144926837</v>
      </c>
      <c r="AU65" s="5">
        <f t="shared" si="7"/>
        <v>2144.5972144926836</v>
      </c>
    </row>
    <row r="66" spans="1:47" x14ac:dyDescent="0.3">
      <c r="A66" s="1" t="s">
        <v>130</v>
      </c>
      <c r="B66" s="1" t="s">
        <v>131</v>
      </c>
      <c r="C66" s="1" t="s">
        <v>132</v>
      </c>
      <c r="D66" s="1" t="s">
        <v>133</v>
      </c>
      <c r="E66" s="1" t="s">
        <v>84</v>
      </c>
      <c r="F66" s="1" t="s">
        <v>124</v>
      </c>
      <c r="G66" s="1" t="s">
        <v>54</v>
      </c>
      <c r="H66" s="1" t="s">
        <v>55</v>
      </c>
      <c r="I66" s="2">
        <v>160</v>
      </c>
      <c r="J66" s="2">
        <v>0.06</v>
      </c>
      <c r="K66" s="2">
        <f t="shared" si="9"/>
        <v>6.0000000000000005E-2</v>
      </c>
      <c r="L66" s="2">
        <f t="shared" si="10"/>
        <v>0</v>
      </c>
      <c r="N66" s="4">
        <v>0.03</v>
      </c>
      <c r="O66" s="5">
        <v>104.6925</v>
      </c>
      <c r="P66" s="6">
        <v>0.02</v>
      </c>
      <c r="Q66" s="5">
        <v>52.26</v>
      </c>
      <c r="R66" s="7">
        <v>0.01</v>
      </c>
      <c r="S66" s="5">
        <v>14.295</v>
      </c>
      <c r="AL66" s="5" t="str">
        <f t="shared" si="11"/>
        <v/>
      </c>
      <c r="AN66" s="5" t="str">
        <f t="shared" si="12"/>
        <v/>
      </c>
      <c r="AP66" s="5" t="str">
        <f t="shared" si="13"/>
        <v/>
      </c>
      <c r="AS66" s="5">
        <f t="shared" si="8"/>
        <v>171.24749999999997</v>
      </c>
      <c r="AT66" s="11">
        <f t="shared" si="14"/>
        <v>1.0834445835349432E-2</v>
      </c>
      <c r="AU66" s="5">
        <f t="shared" si="7"/>
        <v>10.834445835349433</v>
      </c>
    </row>
    <row r="67" spans="1:47" x14ac:dyDescent="0.3">
      <c r="A67" s="1" t="s">
        <v>130</v>
      </c>
      <c r="B67" s="1" t="s">
        <v>131</v>
      </c>
      <c r="C67" s="1" t="s">
        <v>132</v>
      </c>
      <c r="D67" s="1" t="s">
        <v>133</v>
      </c>
      <c r="E67" s="1" t="s">
        <v>107</v>
      </c>
      <c r="F67" s="1" t="s">
        <v>124</v>
      </c>
      <c r="G67" s="1" t="s">
        <v>54</v>
      </c>
      <c r="H67" s="1" t="s">
        <v>55</v>
      </c>
      <c r="I67" s="2">
        <v>160</v>
      </c>
      <c r="J67" s="2">
        <v>0.11</v>
      </c>
      <c r="K67" s="2">
        <f t="shared" ref="K67:K78" si="15">SUM(N67,P67,R67,T67,V67,X67,Z67,AB67,AE67,AG67,AI67)</f>
        <v>0.11000000000000001</v>
      </c>
      <c r="L67" s="2">
        <f t="shared" ref="L67:L78" si="16">SUM(M67,AD67,AK67,AM67,AO67,AQ67,AR67)</f>
        <v>0</v>
      </c>
      <c r="N67" s="4">
        <v>0.01</v>
      </c>
      <c r="O67" s="5">
        <v>29.081250000000001</v>
      </c>
      <c r="P67" s="6">
        <v>0.05</v>
      </c>
      <c r="Q67" s="5">
        <v>121.94</v>
      </c>
      <c r="R67" s="7">
        <v>0.05</v>
      </c>
      <c r="S67" s="5">
        <v>59.5625</v>
      </c>
      <c r="AL67" s="5" t="str">
        <f t="shared" ref="AL67:AL78" si="17">IF(AK67&gt;0,AK67*$AL$1,"")</f>
        <v/>
      </c>
      <c r="AN67" s="5" t="str">
        <f t="shared" ref="AN67:AN78" si="18">IF(AM67&gt;0,AM67*$AN$1,"")</f>
        <v/>
      </c>
      <c r="AP67" s="5" t="str">
        <f t="shared" ref="AP67:AP78" si="19">IF(AO67&gt;0,AO67*$AP$1,"")</f>
        <v/>
      </c>
      <c r="AS67" s="5">
        <f t="shared" si="8"/>
        <v>210.58375000000001</v>
      </c>
      <c r="AT67" s="11">
        <f t="shared" ref="AT67:AT98" si="20">(AS67/$AS$89)*100</f>
        <v>1.3323162283710804E-2</v>
      </c>
      <c r="AU67" s="5">
        <f t="shared" ref="AU67:AU88" si="21">(AT67/100)*$AU$1</f>
        <v>13.323162283710804</v>
      </c>
    </row>
    <row r="68" spans="1:47" x14ac:dyDescent="0.3">
      <c r="A68" s="1" t="s">
        <v>130</v>
      </c>
      <c r="B68" s="1" t="s">
        <v>131</v>
      </c>
      <c r="C68" s="1" t="s">
        <v>132</v>
      </c>
      <c r="D68" s="1" t="s">
        <v>133</v>
      </c>
      <c r="E68" s="1" t="s">
        <v>79</v>
      </c>
      <c r="F68" s="1" t="s">
        <v>124</v>
      </c>
      <c r="G68" s="1" t="s">
        <v>54</v>
      </c>
      <c r="H68" s="1" t="s">
        <v>55</v>
      </c>
      <c r="I68" s="2">
        <v>160</v>
      </c>
      <c r="J68" s="2">
        <v>39.64</v>
      </c>
      <c r="K68" s="2">
        <f t="shared" si="15"/>
        <v>39.649999999999991</v>
      </c>
      <c r="L68" s="2">
        <f t="shared" si="16"/>
        <v>0</v>
      </c>
      <c r="N68" s="4">
        <v>8.91</v>
      </c>
      <c r="O68" s="5">
        <v>29604.712500000001</v>
      </c>
      <c r="P68" s="6">
        <v>25.86</v>
      </c>
      <c r="Q68" s="5">
        <v>58914.44</v>
      </c>
      <c r="R68" s="7">
        <v>4.8699999999999992</v>
      </c>
      <c r="S68" s="5">
        <v>6406.5424999999996</v>
      </c>
      <c r="T68" s="8">
        <v>0.01</v>
      </c>
      <c r="U68" s="5">
        <v>4.29</v>
      </c>
      <c r="AL68" s="5" t="str">
        <f t="shared" si="17"/>
        <v/>
      </c>
      <c r="AN68" s="5" t="str">
        <f t="shared" si="18"/>
        <v/>
      </c>
      <c r="AP68" s="5" t="str">
        <f t="shared" si="19"/>
        <v/>
      </c>
      <c r="AS68" s="5">
        <f t="shared" ref="AS68:AS88" si="22">SUM(O68,Q68,S68,U68,W68,Y68,AA68,AC68,AF68,AH68,AJ68)</f>
        <v>94929.984999999986</v>
      </c>
      <c r="AT68" s="11">
        <f t="shared" si="20"/>
        <v>6.006007565850795</v>
      </c>
      <c r="AU68" s="5">
        <f t="shared" si="21"/>
        <v>6006.0075658507949</v>
      </c>
    </row>
    <row r="69" spans="1:47" x14ac:dyDescent="0.3">
      <c r="A69" s="1" t="s">
        <v>130</v>
      </c>
      <c r="B69" s="1" t="s">
        <v>131</v>
      </c>
      <c r="C69" s="1" t="s">
        <v>132</v>
      </c>
      <c r="D69" s="1" t="s">
        <v>133</v>
      </c>
      <c r="E69" s="1" t="s">
        <v>56</v>
      </c>
      <c r="F69" s="1" t="s">
        <v>124</v>
      </c>
      <c r="G69" s="1" t="s">
        <v>54</v>
      </c>
      <c r="H69" s="1" t="s">
        <v>55</v>
      </c>
      <c r="I69" s="2">
        <v>160</v>
      </c>
      <c r="J69" s="2">
        <v>37.619999999999997</v>
      </c>
      <c r="K69" s="2">
        <f t="shared" si="15"/>
        <v>22.39</v>
      </c>
      <c r="L69" s="2">
        <f t="shared" si="16"/>
        <v>0</v>
      </c>
      <c r="P69" s="6">
        <v>11.13</v>
      </c>
      <c r="Q69" s="5">
        <v>24235.575000000001</v>
      </c>
      <c r="R69" s="7">
        <v>11.22</v>
      </c>
      <c r="S69" s="5">
        <v>13582.6325</v>
      </c>
      <c r="T69" s="8">
        <v>0.04</v>
      </c>
      <c r="U69" s="5">
        <v>17.16</v>
      </c>
      <c r="AL69" s="5" t="str">
        <f t="shared" si="17"/>
        <v/>
      </c>
      <c r="AN69" s="5" t="str">
        <f t="shared" si="18"/>
        <v/>
      </c>
      <c r="AP69" s="5" t="str">
        <f t="shared" si="19"/>
        <v/>
      </c>
      <c r="AS69" s="5">
        <f t="shared" si="22"/>
        <v>37835.367500000008</v>
      </c>
      <c r="AT69" s="11">
        <f t="shared" si="20"/>
        <v>2.3937589736451064</v>
      </c>
      <c r="AU69" s="5">
        <f t="shared" si="21"/>
        <v>2393.7589736451064</v>
      </c>
    </row>
    <row r="70" spans="1:47" x14ac:dyDescent="0.3">
      <c r="A70" s="1" t="s">
        <v>130</v>
      </c>
      <c r="B70" s="1" t="s">
        <v>131</v>
      </c>
      <c r="C70" s="1" t="s">
        <v>132</v>
      </c>
      <c r="D70" s="1" t="s">
        <v>133</v>
      </c>
      <c r="E70" s="1" t="s">
        <v>57</v>
      </c>
      <c r="F70" s="1" t="s">
        <v>124</v>
      </c>
      <c r="G70" s="1" t="s">
        <v>54</v>
      </c>
      <c r="H70" s="1" t="s">
        <v>55</v>
      </c>
      <c r="I70" s="2">
        <v>160</v>
      </c>
      <c r="J70" s="2">
        <v>37.159999999999997</v>
      </c>
      <c r="K70" s="2">
        <f t="shared" si="15"/>
        <v>37.160000000000004</v>
      </c>
      <c r="L70" s="2">
        <f t="shared" si="16"/>
        <v>0</v>
      </c>
      <c r="P70" s="6">
        <v>15.81</v>
      </c>
      <c r="Q70" s="5">
        <v>34426.275000000001</v>
      </c>
      <c r="R70" s="7">
        <v>20.82</v>
      </c>
      <c r="S70" s="5">
        <v>24801.825000000001</v>
      </c>
      <c r="T70" s="8">
        <v>0.53</v>
      </c>
      <c r="U70" s="5">
        <v>189.47499999999999</v>
      </c>
      <c r="AL70" s="5" t="str">
        <f t="shared" si="17"/>
        <v/>
      </c>
      <c r="AN70" s="5" t="str">
        <f t="shared" si="18"/>
        <v/>
      </c>
      <c r="AP70" s="5" t="str">
        <f t="shared" si="19"/>
        <v/>
      </c>
      <c r="AS70" s="5">
        <f t="shared" si="22"/>
        <v>59417.575000000004</v>
      </c>
      <c r="AT70" s="11">
        <f t="shared" si="20"/>
        <v>3.7592169112268063</v>
      </c>
      <c r="AU70" s="5">
        <f t="shared" si="21"/>
        <v>3759.2169112268066</v>
      </c>
    </row>
    <row r="71" spans="1:47" x14ac:dyDescent="0.3">
      <c r="A71" s="1" t="s">
        <v>130</v>
      </c>
      <c r="B71" s="1" t="s">
        <v>131</v>
      </c>
      <c r="C71" s="1" t="s">
        <v>132</v>
      </c>
      <c r="D71" s="1" t="s">
        <v>133</v>
      </c>
      <c r="E71" s="1" t="s">
        <v>75</v>
      </c>
      <c r="F71" s="1" t="s">
        <v>124</v>
      </c>
      <c r="G71" s="1" t="s">
        <v>54</v>
      </c>
      <c r="H71" s="1" t="s">
        <v>55</v>
      </c>
      <c r="I71" s="2">
        <v>160</v>
      </c>
      <c r="J71" s="2">
        <v>39.24</v>
      </c>
      <c r="K71" s="2">
        <f t="shared" si="15"/>
        <v>39.239999999999995</v>
      </c>
      <c r="L71" s="2">
        <f t="shared" si="16"/>
        <v>0</v>
      </c>
      <c r="N71" s="4">
        <v>1.34</v>
      </c>
      <c r="O71" s="5">
        <v>3896.8874999999998</v>
      </c>
      <c r="P71" s="6">
        <v>6.11</v>
      </c>
      <c r="Q71" s="5">
        <v>13304.525</v>
      </c>
      <c r="R71" s="7">
        <v>18.239999999999998</v>
      </c>
      <c r="S71" s="5">
        <v>21728.400000000001</v>
      </c>
      <c r="T71" s="8">
        <v>13.55</v>
      </c>
      <c r="U71" s="5">
        <v>4844.125</v>
      </c>
      <c r="AL71" s="5" t="str">
        <f t="shared" si="17"/>
        <v/>
      </c>
      <c r="AN71" s="5" t="str">
        <f t="shared" si="18"/>
        <v/>
      </c>
      <c r="AP71" s="5" t="str">
        <f t="shared" si="19"/>
        <v/>
      </c>
      <c r="AS71" s="5">
        <f t="shared" si="22"/>
        <v>43773.9375</v>
      </c>
      <c r="AT71" s="11">
        <f t="shared" si="20"/>
        <v>2.7694789987808366</v>
      </c>
      <c r="AU71" s="5">
        <f t="shared" si="21"/>
        <v>2769.4789987808367</v>
      </c>
    </row>
    <row r="72" spans="1:47" x14ac:dyDescent="0.3">
      <c r="A72" s="1" t="s">
        <v>130</v>
      </c>
      <c r="B72" s="1" t="s">
        <v>131</v>
      </c>
      <c r="C72" s="1" t="s">
        <v>132</v>
      </c>
      <c r="D72" s="1" t="s">
        <v>133</v>
      </c>
      <c r="E72" s="1" t="s">
        <v>106</v>
      </c>
      <c r="F72" s="1" t="s">
        <v>124</v>
      </c>
      <c r="G72" s="1" t="s">
        <v>54</v>
      </c>
      <c r="H72" s="1" t="s">
        <v>55</v>
      </c>
      <c r="I72" s="2">
        <v>160</v>
      </c>
      <c r="J72" s="2">
        <v>0.11</v>
      </c>
      <c r="K72" s="2">
        <f t="shared" si="15"/>
        <v>0.12</v>
      </c>
      <c r="L72" s="2">
        <f t="shared" si="16"/>
        <v>0</v>
      </c>
      <c r="P72" s="6">
        <v>0.01</v>
      </c>
      <c r="Q72" s="5">
        <v>21.774999999999999</v>
      </c>
      <c r="R72" s="7">
        <v>0.09</v>
      </c>
      <c r="S72" s="5">
        <v>107.21250000000001</v>
      </c>
      <c r="T72" s="8">
        <v>0.02</v>
      </c>
      <c r="U72" s="5">
        <v>7.15</v>
      </c>
      <c r="AL72" s="5" t="str">
        <f t="shared" si="17"/>
        <v/>
      </c>
      <c r="AN72" s="5" t="str">
        <f t="shared" si="18"/>
        <v/>
      </c>
      <c r="AP72" s="5" t="str">
        <f t="shared" si="19"/>
        <v/>
      </c>
      <c r="AS72" s="5">
        <f t="shared" si="22"/>
        <v>136.13750000000002</v>
      </c>
      <c r="AT72" s="11">
        <f t="shared" si="20"/>
        <v>8.6131147602731915E-3</v>
      </c>
      <c r="AU72" s="5">
        <f t="shared" si="21"/>
        <v>8.6131147602731915</v>
      </c>
    </row>
    <row r="73" spans="1:47" x14ac:dyDescent="0.3">
      <c r="A73" s="1" t="s">
        <v>134</v>
      </c>
      <c r="B73" s="1" t="s">
        <v>135</v>
      </c>
      <c r="C73" s="1" t="s">
        <v>136</v>
      </c>
      <c r="D73" s="1" t="s">
        <v>51</v>
      </c>
      <c r="E73" s="1" t="s">
        <v>125</v>
      </c>
      <c r="F73" s="1" t="s">
        <v>124</v>
      </c>
      <c r="G73" s="1" t="s">
        <v>54</v>
      </c>
      <c r="H73" s="1" t="s">
        <v>55</v>
      </c>
      <c r="I73" s="2">
        <v>160</v>
      </c>
      <c r="J73" s="2">
        <v>0.08</v>
      </c>
      <c r="K73" s="2">
        <f t="shared" si="15"/>
        <v>0.08</v>
      </c>
      <c r="L73" s="2">
        <f t="shared" si="16"/>
        <v>0</v>
      </c>
      <c r="P73" s="6">
        <v>0.03</v>
      </c>
      <c r="Q73" s="5">
        <v>78.39</v>
      </c>
      <c r="R73" s="7">
        <v>0.05</v>
      </c>
      <c r="S73" s="5">
        <v>61.944999999999993</v>
      </c>
      <c r="AL73" s="5" t="str">
        <f t="shared" si="17"/>
        <v/>
      </c>
      <c r="AN73" s="5" t="str">
        <f t="shared" si="18"/>
        <v/>
      </c>
      <c r="AP73" s="5" t="str">
        <f t="shared" si="19"/>
        <v/>
      </c>
      <c r="AS73" s="5">
        <f t="shared" si="22"/>
        <v>140.33499999999998</v>
      </c>
      <c r="AT73" s="11">
        <f t="shared" si="20"/>
        <v>8.8786811854407351E-3</v>
      </c>
      <c r="AU73" s="5">
        <f t="shared" si="21"/>
        <v>8.878681185440735</v>
      </c>
    </row>
    <row r="74" spans="1:47" x14ac:dyDescent="0.3">
      <c r="A74" s="1" t="s">
        <v>134</v>
      </c>
      <c r="B74" s="1" t="s">
        <v>135</v>
      </c>
      <c r="C74" s="1" t="s">
        <v>136</v>
      </c>
      <c r="D74" s="1" t="s">
        <v>51</v>
      </c>
      <c r="E74" s="1" t="s">
        <v>68</v>
      </c>
      <c r="F74" s="1" t="s">
        <v>124</v>
      </c>
      <c r="G74" s="1" t="s">
        <v>54</v>
      </c>
      <c r="H74" s="1" t="s">
        <v>55</v>
      </c>
      <c r="I74" s="2">
        <v>160</v>
      </c>
      <c r="J74" s="2">
        <v>37.08</v>
      </c>
      <c r="K74" s="2">
        <f t="shared" si="15"/>
        <v>37.08</v>
      </c>
      <c r="L74" s="2">
        <f t="shared" si="16"/>
        <v>0</v>
      </c>
      <c r="P74" s="6">
        <v>9.43</v>
      </c>
      <c r="Q74" s="5">
        <v>24640.59</v>
      </c>
      <c r="R74" s="7">
        <v>22.64</v>
      </c>
      <c r="S74" s="5">
        <v>28246.92</v>
      </c>
      <c r="T74" s="8">
        <v>5.01</v>
      </c>
      <c r="U74" s="5">
        <v>1973.4</v>
      </c>
      <c r="AL74" s="5" t="str">
        <f t="shared" si="17"/>
        <v/>
      </c>
      <c r="AN74" s="5" t="str">
        <f t="shared" si="18"/>
        <v/>
      </c>
      <c r="AP74" s="5" t="str">
        <f t="shared" si="19"/>
        <v/>
      </c>
      <c r="AS74" s="5">
        <f t="shared" si="22"/>
        <v>54860.909999999996</v>
      </c>
      <c r="AT74" s="11">
        <f t="shared" si="20"/>
        <v>3.4709269208191653</v>
      </c>
      <c r="AU74" s="5">
        <f t="shared" si="21"/>
        <v>3470.9269208191654</v>
      </c>
    </row>
    <row r="75" spans="1:47" x14ac:dyDescent="0.3">
      <c r="A75" s="1" t="s">
        <v>134</v>
      </c>
      <c r="B75" s="1" t="s">
        <v>135</v>
      </c>
      <c r="C75" s="1" t="s">
        <v>136</v>
      </c>
      <c r="D75" s="1" t="s">
        <v>51</v>
      </c>
      <c r="E75" s="1" t="s">
        <v>69</v>
      </c>
      <c r="F75" s="1" t="s">
        <v>124</v>
      </c>
      <c r="G75" s="1" t="s">
        <v>54</v>
      </c>
      <c r="H75" s="1" t="s">
        <v>55</v>
      </c>
      <c r="I75" s="2">
        <v>160</v>
      </c>
      <c r="J75" s="2">
        <v>34.200000000000003</v>
      </c>
      <c r="K75" s="2">
        <f t="shared" si="15"/>
        <v>25.25</v>
      </c>
      <c r="L75" s="2">
        <f t="shared" si="16"/>
        <v>1.22</v>
      </c>
      <c r="R75" s="7">
        <v>2.5299999999999998</v>
      </c>
      <c r="S75" s="5">
        <v>2411.09</v>
      </c>
      <c r="T75" s="8">
        <v>20.34</v>
      </c>
      <c r="U75" s="5">
        <v>6283.4199999999992</v>
      </c>
      <c r="Z75" s="9">
        <v>2.38</v>
      </c>
      <c r="AA75" s="5">
        <v>272.51</v>
      </c>
      <c r="AL75" s="5" t="str">
        <f t="shared" si="17"/>
        <v/>
      </c>
      <c r="AN75" s="5" t="str">
        <f t="shared" si="18"/>
        <v/>
      </c>
      <c r="AP75" s="5" t="str">
        <f t="shared" si="19"/>
        <v/>
      </c>
      <c r="AR75" s="2">
        <v>1.22</v>
      </c>
      <c r="AS75" s="5">
        <f t="shared" si="22"/>
        <v>8967.0199999999986</v>
      </c>
      <c r="AT75" s="11">
        <f t="shared" si="20"/>
        <v>0.56732327476018662</v>
      </c>
      <c r="AU75" s="5">
        <f t="shared" si="21"/>
        <v>567.32327476018656</v>
      </c>
    </row>
    <row r="76" spans="1:47" x14ac:dyDescent="0.3">
      <c r="A76" s="1" t="s">
        <v>134</v>
      </c>
      <c r="B76" s="1" t="s">
        <v>135</v>
      </c>
      <c r="C76" s="1" t="s">
        <v>136</v>
      </c>
      <c r="D76" s="1" t="s">
        <v>51</v>
      </c>
      <c r="E76" s="1" t="s">
        <v>52</v>
      </c>
      <c r="F76" s="1" t="s">
        <v>124</v>
      </c>
      <c r="G76" s="1" t="s">
        <v>54</v>
      </c>
      <c r="H76" s="1" t="s">
        <v>55</v>
      </c>
      <c r="I76" s="2">
        <v>160</v>
      </c>
      <c r="J76" s="2">
        <v>37.869999999999997</v>
      </c>
      <c r="K76" s="2">
        <f t="shared" si="15"/>
        <v>2.8</v>
      </c>
      <c r="L76" s="2">
        <f t="shared" si="16"/>
        <v>0</v>
      </c>
      <c r="R76" s="7">
        <v>1.31</v>
      </c>
      <c r="S76" s="5">
        <v>1872.645</v>
      </c>
      <c r="T76" s="8">
        <v>1.49</v>
      </c>
      <c r="U76" s="5">
        <v>639.21</v>
      </c>
      <c r="AL76" s="5" t="str">
        <f t="shared" si="17"/>
        <v/>
      </c>
      <c r="AN76" s="5" t="str">
        <f t="shared" si="18"/>
        <v/>
      </c>
      <c r="AP76" s="5" t="str">
        <f t="shared" si="19"/>
        <v/>
      </c>
      <c r="AS76" s="5">
        <f t="shared" si="22"/>
        <v>2511.855</v>
      </c>
      <c r="AT76" s="11">
        <f t="shared" si="20"/>
        <v>0.15891944083126264</v>
      </c>
      <c r="AU76" s="5">
        <f t="shared" si="21"/>
        <v>158.91944083126262</v>
      </c>
    </row>
    <row r="77" spans="1:47" x14ac:dyDescent="0.3">
      <c r="A77" s="1" t="s">
        <v>134</v>
      </c>
      <c r="B77" s="1" t="s">
        <v>135</v>
      </c>
      <c r="C77" s="1" t="s">
        <v>136</v>
      </c>
      <c r="D77" s="1" t="s">
        <v>51</v>
      </c>
      <c r="E77" s="1" t="s">
        <v>84</v>
      </c>
      <c r="F77" s="1" t="s">
        <v>124</v>
      </c>
      <c r="G77" s="1" t="s">
        <v>54</v>
      </c>
      <c r="H77" s="1" t="s">
        <v>55</v>
      </c>
      <c r="I77" s="2">
        <v>160</v>
      </c>
      <c r="J77" s="2">
        <v>39.590000000000003</v>
      </c>
      <c r="K77" s="2">
        <f t="shared" si="15"/>
        <v>39.479999999999997</v>
      </c>
      <c r="L77" s="2">
        <f t="shared" si="16"/>
        <v>0</v>
      </c>
      <c r="N77" s="4">
        <v>3.12</v>
      </c>
      <c r="O77" s="5">
        <v>10888.02</v>
      </c>
      <c r="P77" s="6">
        <v>17.13</v>
      </c>
      <c r="Q77" s="5">
        <v>44760.69</v>
      </c>
      <c r="R77" s="7">
        <v>14.19</v>
      </c>
      <c r="S77" s="5">
        <v>20284.605</v>
      </c>
      <c r="T77" s="8">
        <v>5.04</v>
      </c>
      <c r="U77" s="5">
        <v>2162.16</v>
      </c>
      <c r="AL77" s="5" t="str">
        <f t="shared" si="17"/>
        <v/>
      </c>
      <c r="AN77" s="5" t="str">
        <f t="shared" si="18"/>
        <v/>
      </c>
      <c r="AP77" s="5" t="str">
        <f t="shared" si="19"/>
        <v/>
      </c>
      <c r="AS77" s="5">
        <f t="shared" si="22"/>
        <v>78095.475000000006</v>
      </c>
      <c r="AT77" s="11">
        <f t="shared" si="20"/>
        <v>4.9409258171557875</v>
      </c>
      <c r="AU77" s="5">
        <f t="shared" si="21"/>
        <v>4940.9258171557876</v>
      </c>
    </row>
    <row r="78" spans="1:47" x14ac:dyDescent="0.3">
      <c r="A78" s="1" t="s">
        <v>134</v>
      </c>
      <c r="B78" s="1" t="s">
        <v>135</v>
      </c>
      <c r="C78" s="1" t="s">
        <v>136</v>
      </c>
      <c r="D78" s="1" t="s">
        <v>51</v>
      </c>
      <c r="E78" s="1" t="s">
        <v>93</v>
      </c>
      <c r="F78" s="1" t="s">
        <v>124</v>
      </c>
      <c r="G78" s="1" t="s">
        <v>54</v>
      </c>
      <c r="H78" s="1" t="s">
        <v>55</v>
      </c>
      <c r="I78" s="2">
        <v>160</v>
      </c>
      <c r="J78" s="2">
        <v>0.09</v>
      </c>
      <c r="K78" s="2">
        <f t="shared" si="15"/>
        <v>0.08</v>
      </c>
      <c r="L78" s="2">
        <f t="shared" si="16"/>
        <v>0</v>
      </c>
      <c r="P78" s="6">
        <v>7.0000000000000007E-2</v>
      </c>
      <c r="Q78" s="5">
        <v>182.91</v>
      </c>
      <c r="R78" s="7">
        <v>0.01</v>
      </c>
      <c r="S78" s="5">
        <v>14.295</v>
      </c>
      <c r="AL78" s="5" t="str">
        <f t="shared" si="17"/>
        <v/>
      </c>
      <c r="AN78" s="5" t="str">
        <f t="shared" si="18"/>
        <v/>
      </c>
      <c r="AP78" s="5" t="str">
        <f t="shared" si="19"/>
        <v/>
      </c>
      <c r="AS78" s="5">
        <f t="shared" si="22"/>
        <v>197.20499999999998</v>
      </c>
      <c r="AT78" s="11">
        <f t="shared" si="20"/>
        <v>1.2476718731427229E-2</v>
      </c>
      <c r="AU78" s="5">
        <f t="shared" si="21"/>
        <v>12.47671873142723</v>
      </c>
    </row>
    <row r="79" spans="1:47" x14ac:dyDescent="0.3">
      <c r="A79" s="1" t="s">
        <v>137</v>
      </c>
      <c r="B79" s="1" t="s">
        <v>155</v>
      </c>
      <c r="C79" s="1" t="s">
        <v>138</v>
      </c>
      <c r="D79" s="1" t="s">
        <v>51</v>
      </c>
      <c r="E79" s="1" t="s">
        <v>102</v>
      </c>
      <c r="F79" s="1" t="s">
        <v>139</v>
      </c>
      <c r="G79" s="1" t="s">
        <v>54</v>
      </c>
      <c r="H79" s="1" t="s">
        <v>55</v>
      </c>
      <c r="I79" s="2">
        <v>4.5</v>
      </c>
      <c r="J79" s="2">
        <v>3.79</v>
      </c>
      <c r="K79" s="2">
        <f t="shared" ref="K79:K88" si="23">SUM(N79,P79,R79,T79,V79,X79,Z79,AB79,AE79,AG79,AI79)</f>
        <v>0.41</v>
      </c>
      <c r="L79" s="2">
        <f t="shared" ref="L79:L88" si="24">SUM(M79,AD79,AK79,AM79,AO79,AQ79,AR79)</f>
        <v>0.39</v>
      </c>
      <c r="Z79" s="9">
        <v>0.41</v>
      </c>
      <c r="AA79" s="5">
        <v>58.681249999999999</v>
      </c>
      <c r="AL79" s="5" t="str">
        <f t="shared" ref="AL79:AL88" si="25">IF(AK79&gt;0,AK79*$AL$1,"")</f>
        <v/>
      </c>
      <c r="AN79" s="5" t="str">
        <f t="shared" ref="AN79:AN88" si="26">IF(AM79&gt;0,AM79*$AN$1,"")</f>
        <v/>
      </c>
      <c r="AP79" s="5" t="str">
        <f t="shared" ref="AP79:AP88" si="27">IF(AO79&gt;0,AO79*$AP$1,"")</f>
        <v/>
      </c>
      <c r="AR79" s="2">
        <v>0.39</v>
      </c>
      <c r="AS79" s="5">
        <f t="shared" si="22"/>
        <v>58.681249999999999</v>
      </c>
      <c r="AT79" s="11">
        <f t="shared" si="20"/>
        <v>3.7126312773944079E-3</v>
      </c>
      <c r="AU79" s="5">
        <f t="shared" si="21"/>
        <v>3.7126312773944079</v>
      </c>
    </row>
    <row r="80" spans="1:47" x14ac:dyDescent="0.3">
      <c r="A80" s="1" t="s">
        <v>140</v>
      </c>
      <c r="B80" s="1" t="s">
        <v>141</v>
      </c>
      <c r="C80" s="1" t="s">
        <v>142</v>
      </c>
      <c r="D80" s="1" t="s">
        <v>143</v>
      </c>
      <c r="E80" s="1" t="s">
        <v>102</v>
      </c>
      <c r="F80" s="1" t="s">
        <v>139</v>
      </c>
      <c r="G80" s="1" t="s">
        <v>54</v>
      </c>
      <c r="H80" s="1" t="s">
        <v>55</v>
      </c>
      <c r="I80" s="2">
        <v>195.5</v>
      </c>
      <c r="J80" s="2">
        <v>34.590000000000003</v>
      </c>
      <c r="K80" s="2">
        <f t="shared" si="23"/>
        <v>0.76</v>
      </c>
      <c r="L80" s="2">
        <f t="shared" si="24"/>
        <v>0.09</v>
      </c>
      <c r="R80" s="7">
        <v>0.76</v>
      </c>
      <c r="S80" s="5">
        <v>905.35</v>
      </c>
      <c r="AL80" s="5" t="str">
        <f t="shared" si="25"/>
        <v/>
      </c>
      <c r="AN80" s="5" t="str">
        <f t="shared" si="26"/>
        <v/>
      </c>
      <c r="AP80" s="5" t="str">
        <f t="shared" si="27"/>
        <v/>
      </c>
      <c r="AR80" s="2">
        <v>0.09</v>
      </c>
      <c r="AS80" s="5">
        <f t="shared" si="22"/>
        <v>905.35</v>
      </c>
      <c r="AT80" s="11">
        <f t="shared" si="20"/>
        <v>5.7279467069788523E-2</v>
      </c>
      <c r="AU80" s="5">
        <f t="shared" si="21"/>
        <v>57.279467069788517</v>
      </c>
    </row>
    <row r="81" spans="1:47" x14ac:dyDescent="0.3">
      <c r="B81" s="29" t="s">
        <v>154</v>
      </c>
      <c r="AS81" s="5">
        <f t="shared" si="22"/>
        <v>0</v>
      </c>
      <c r="AT81" s="11">
        <f t="shared" si="20"/>
        <v>0</v>
      </c>
      <c r="AU81" s="5">
        <f t="shared" si="21"/>
        <v>0</v>
      </c>
    </row>
    <row r="82" spans="1:47" x14ac:dyDescent="0.3">
      <c r="B82" s="1" t="s">
        <v>144</v>
      </c>
      <c r="C82" s="30" t="s">
        <v>152</v>
      </c>
      <c r="D82" s="30" t="s">
        <v>51</v>
      </c>
      <c r="J82" s="2">
        <v>17.440000000000001</v>
      </c>
      <c r="K82" s="2">
        <f t="shared" si="23"/>
        <v>22.89</v>
      </c>
      <c r="L82" s="2">
        <f t="shared" si="24"/>
        <v>0</v>
      </c>
      <c r="AG82" s="9">
        <v>22.89</v>
      </c>
      <c r="AH82" s="5">
        <v>34917.626250000001</v>
      </c>
      <c r="AL82" s="5" t="str">
        <f t="shared" si="25"/>
        <v/>
      </c>
      <c r="AN82" s="5" t="str">
        <f t="shared" si="26"/>
        <v/>
      </c>
      <c r="AP82" s="5" t="str">
        <f t="shared" si="27"/>
        <v/>
      </c>
      <c r="AS82" s="5">
        <f t="shared" si="22"/>
        <v>34917.626250000001</v>
      </c>
      <c r="AT82" s="11">
        <f t="shared" si="20"/>
        <v>2.2091600187132689</v>
      </c>
      <c r="AU82" s="5">
        <f t="shared" si="21"/>
        <v>2209.160018713269</v>
      </c>
    </row>
    <row r="83" spans="1:47" x14ac:dyDescent="0.3">
      <c r="B83" s="1" t="s">
        <v>145</v>
      </c>
      <c r="C83" s="30" t="s">
        <v>152</v>
      </c>
      <c r="D83" s="30" t="s">
        <v>51</v>
      </c>
      <c r="J83" s="2">
        <v>15.33</v>
      </c>
      <c r="K83" s="2">
        <f t="shared" si="23"/>
        <v>12.26</v>
      </c>
      <c r="L83" s="2">
        <f t="shared" si="24"/>
        <v>0</v>
      </c>
      <c r="AG83" s="9">
        <v>12.26</v>
      </c>
      <c r="AH83" s="5">
        <v>23166.937000000002</v>
      </c>
      <c r="AL83" s="5" t="str">
        <f t="shared" si="25"/>
        <v/>
      </c>
      <c r="AN83" s="5" t="str">
        <f t="shared" si="26"/>
        <v/>
      </c>
      <c r="AP83" s="5" t="str">
        <f t="shared" si="27"/>
        <v/>
      </c>
      <c r="AS83" s="5">
        <f t="shared" si="22"/>
        <v>23166.937000000002</v>
      </c>
      <c r="AT83" s="11">
        <f t="shared" si="20"/>
        <v>1.4657202242219753</v>
      </c>
      <c r="AU83" s="5">
        <f t="shared" si="21"/>
        <v>1465.7202242219755</v>
      </c>
    </row>
    <row r="84" spans="1:47" x14ac:dyDescent="0.3">
      <c r="B84" s="1" t="s">
        <v>146</v>
      </c>
      <c r="C84" s="30" t="s">
        <v>152</v>
      </c>
      <c r="D84" s="30" t="s">
        <v>51</v>
      </c>
      <c r="J84" s="2">
        <v>6.25</v>
      </c>
      <c r="K84" s="2">
        <f t="shared" si="23"/>
        <v>7.4499999999999993</v>
      </c>
      <c r="L84" s="2">
        <f t="shared" si="24"/>
        <v>0</v>
      </c>
      <c r="AG84" s="9">
        <v>7.4499999999999993</v>
      </c>
      <c r="AH84" s="5">
        <v>10381.575000000001</v>
      </c>
      <c r="AL84" s="5" t="str">
        <f t="shared" si="25"/>
        <v/>
      </c>
      <c r="AN84" s="5" t="str">
        <f t="shared" si="26"/>
        <v/>
      </c>
      <c r="AP84" s="5" t="str">
        <f t="shared" si="27"/>
        <v/>
      </c>
      <c r="AS84" s="5">
        <f t="shared" si="22"/>
        <v>10381.575000000001</v>
      </c>
      <c r="AT84" s="11">
        <f t="shared" si="20"/>
        <v>0.65681900187224795</v>
      </c>
      <c r="AU84" s="5">
        <f t="shared" si="21"/>
        <v>656.81900187224801</v>
      </c>
    </row>
    <row r="85" spans="1:47" x14ac:dyDescent="0.3">
      <c r="B85" s="1" t="s">
        <v>147</v>
      </c>
      <c r="C85" s="30" t="s">
        <v>152</v>
      </c>
      <c r="D85" s="30" t="s">
        <v>51</v>
      </c>
      <c r="J85" s="2">
        <v>0.08</v>
      </c>
      <c r="K85" s="2">
        <f t="shared" si="23"/>
        <v>3.75</v>
      </c>
      <c r="L85" s="2">
        <f t="shared" si="24"/>
        <v>0</v>
      </c>
      <c r="AG85" s="9">
        <v>3.75</v>
      </c>
      <c r="AH85" s="5">
        <v>6479.78</v>
      </c>
      <c r="AL85" s="5" t="str">
        <f t="shared" si="25"/>
        <v/>
      </c>
      <c r="AN85" s="5" t="str">
        <f t="shared" si="26"/>
        <v/>
      </c>
      <c r="AP85" s="5" t="str">
        <f t="shared" si="27"/>
        <v/>
      </c>
      <c r="AS85" s="5">
        <f t="shared" si="22"/>
        <v>6479.78</v>
      </c>
      <c r="AT85" s="11">
        <f t="shared" si="20"/>
        <v>0.40996116985638059</v>
      </c>
      <c r="AU85" s="5">
        <f t="shared" si="21"/>
        <v>409.96116985638059</v>
      </c>
    </row>
    <row r="86" spans="1:47" x14ac:dyDescent="0.3">
      <c r="B86" s="29" t="s">
        <v>151</v>
      </c>
      <c r="AS86" s="5">
        <f t="shared" si="22"/>
        <v>0</v>
      </c>
      <c r="AT86" s="11">
        <f t="shared" si="20"/>
        <v>0</v>
      </c>
      <c r="AU86" s="5">
        <f t="shared" si="21"/>
        <v>0</v>
      </c>
    </row>
    <row r="87" spans="1:47" x14ac:dyDescent="0.3">
      <c r="B87" s="1" t="s">
        <v>148</v>
      </c>
      <c r="C87" s="30" t="s">
        <v>153</v>
      </c>
      <c r="D87" s="30" t="s">
        <v>51</v>
      </c>
      <c r="J87" s="2">
        <v>8.84</v>
      </c>
      <c r="K87" s="2">
        <f t="shared" si="23"/>
        <v>4.22</v>
      </c>
      <c r="L87" s="2">
        <f t="shared" si="24"/>
        <v>0</v>
      </c>
      <c r="AG87" s="9">
        <v>4.22</v>
      </c>
      <c r="AH87" s="5">
        <v>7350.7089999999998</v>
      </c>
      <c r="AL87" s="5" t="str">
        <f t="shared" si="25"/>
        <v/>
      </c>
      <c r="AN87" s="5" t="str">
        <f t="shared" si="26"/>
        <v/>
      </c>
      <c r="AP87" s="5" t="str">
        <f t="shared" si="27"/>
        <v/>
      </c>
      <c r="AS87" s="5">
        <f t="shared" si="22"/>
        <v>7350.7089999999998</v>
      </c>
      <c r="AT87" s="11">
        <f t="shared" si="20"/>
        <v>0.46506289733815431</v>
      </c>
      <c r="AU87" s="5">
        <f t="shared" si="21"/>
        <v>465.06289733815436</v>
      </c>
    </row>
    <row r="88" spans="1:47" ht="15" thickBot="1" x14ac:dyDescent="0.35">
      <c r="B88" s="1" t="s">
        <v>149</v>
      </c>
      <c r="C88" s="30" t="s">
        <v>153</v>
      </c>
      <c r="D88" s="30" t="s">
        <v>51</v>
      </c>
      <c r="J88" s="2">
        <v>0.35</v>
      </c>
      <c r="K88" s="2">
        <f t="shared" si="23"/>
        <v>0.35</v>
      </c>
      <c r="L88" s="2">
        <f t="shared" si="24"/>
        <v>0</v>
      </c>
      <c r="AG88" s="9">
        <v>0.35</v>
      </c>
      <c r="AH88" s="5">
        <v>487.72500000000002</v>
      </c>
      <c r="AL88" s="5" t="str">
        <f t="shared" si="25"/>
        <v/>
      </c>
      <c r="AN88" s="5" t="str">
        <f t="shared" si="26"/>
        <v/>
      </c>
      <c r="AP88" s="5" t="str">
        <f t="shared" si="27"/>
        <v/>
      </c>
      <c r="AS88" s="5">
        <f t="shared" si="22"/>
        <v>487.72500000000002</v>
      </c>
      <c r="AT88" s="11">
        <f t="shared" si="20"/>
        <v>3.08572685443338E-2</v>
      </c>
      <c r="AU88" s="5">
        <f t="shared" si="21"/>
        <v>30.857268544333802</v>
      </c>
    </row>
    <row r="89" spans="1:47" ht="15" thickTop="1" x14ac:dyDescent="0.3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>
        <f t="shared" ref="K89:AU89" si="28">SUM(K3:K88)</f>
        <v>1039.5899999999999</v>
      </c>
      <c r="L89" s="20">
        <f t="shared" si="28"/>
        <v>56.219999999999985</v>
      </c>
      <c r="M89" s="21">
        <f t="shared" si="28"/>
        <v>0</v>
      </c>
      <c r="N89" s="22">
        <f t="shared" si="28"/>
        <v>70.400000000000006</v>
      </c>
      <c r="O89" s="23">
        <f t="shared" si="28"/>
        <v>204964.64999999997</v>
      </c>
      <c r="P89" s="24">
        <f t="shared" si="28"/>
        <v>347.24999999999994</v>
      </c>
      <c r="Q89" s="23">
        <f t="shared" si="28"/>
        <v>767582.37600000005</v>
      </c>
      <c r="R89" s="25">
        <f t="shared" si="28"/>
        <v>420.52999999999992</v>
      </c>
      <c r="S89" s="23">
        <f t="shared" si="28"/>
        <v>481223.06399999995</v>
      </c>
      <c r="T89" s="26">
        <f t="shared" si="28"/>
        <v>121.64000000000003</v>
      </c>
      <c r="U89" s="23">
        <f t="shared" si="28"/>
        <v>40288.11</v>
      </c>
      <c r="V89" s="20">
        <f t="shared" si="28"/>
        <v>0</v>
      </c>
      <c r="W89" s="23">
        <f t="shared" si="28"/>
        <v>0</v>
      </c>
      <c r="X89" s="20">
        <f t="shared" si="28"/>
        <v>0</v>
      </c>
      <c r="Y89" s="23">
        <f t="shared" si="28"/>
        <v>0</v>
      </c>
      <c r="Z89" s="27">
        <f t="shared" si="28"/>
        <v>28.849999999999998</v>
      </c>
      <c r="AA89" s="23">
        <f t="shared" si="28"/>
        <v>3741.2874999999999</v>
      </c>
      <c r="AB89" s="28">
        <f t="shared" si="28"/>
        <v>0</v>
      </c>
      <c r="AC89" s="23">
        <f t="shared" si="28"/>
        <v>0</v>
      </c>
      <c r="AD89" s="20">
        <f t="shared" si="28"/>
        <v>0</v>
      </c>
      <c r="AE89" s="20">
        <f t="shared" si="28"/>
        <v>0</v>
      </c>
      <c r="AF89" s="23">
        <f t="shared" si="28"/>
        <v>0</v>
      </c>
      <c r="AG89" s="27">
        <f t="shared" si="28"/>
        <v>50.919999999999995</v>
      </c>
      <c r="AH89" s="23">
        <f t="shared" si="28"/>
        <v>82784.352250000011</v>
      </c>
      <c r="AI89" s="20">
        <f t="shared" si="28"/>
        <v>0</v>
      </c>
      <c r="AJ89" s="23">
        <f t="shared" si="28"/>
        <v>0</v>
      </c>
      <c r="AK89" s="21">
        <f t="shared" si="28"/>
        <v>0</v>
      </c>
      <c r="AL89" s="23">
        <f t="shared" si="28"/>
        <v>0</v>
      </c>
      <c r="AM89" s="21">
        <f t="shared" si="28"/>
        <v>1.7200000000000002</v>
      </c>
      <c r="AN89" s="23">
        <f t="shared" si="28"/>
        <v>13766.88</v>
      </c>
      <c r="AO89" s="20">
        <f t="shared" si="28"/>
        <v>0.54</v>
      </c>
      <c r="AP89" s="23">
        <f t="shared" si="28"/>
        <v>0.54</v>
      </c>
      <c r="AQ89" s="20">
        <f t="shared" si="28"/>
        <v>3.3899999999999997</v>
      </c>
      <c r="AR89" s="20">
        <f t="shared" si="28"/>
        <v>50.569999999999993</v>
      </c>
      <c r="AS89" s="23">
        <f t="shared" si="28"/>
        <v>1580583.8397499998</v>
      </c>
      <c r="AT89" s="20">
        <f t="shared" si="28"/>
        <v>100.00000000000001</v>
      </c>
      <c r="AU89" s="23">
        <f t="shared" si="28"/>
        <v>100000.00000000001</v>
      </c>
    </row>
    <row r="92" spans="1:47" x14ac:dyDescent="0.3">
      <c r="B92" s="29" t="s">
        <v>150</v>
      </c>
      <c r="C92" s="1">
        <f>SUM(K89,L89)</f>
        <v>1095.81</v>
      </c>
    </row>
  </sheetData>
  <autoFilter ref="A2:AU89" xr:uid="{00000000-0001-0000-0000-000000000000}"/>
  <conditionalFormatting sqref="I94:I137">
    <cfRule type="notContainsText" dxfId="7" priority="11" operator="notContains" text="#########">
      <formula>ISERROR(SEARCH("#########",I94))</formula>
    </cfRule>
  </conditionalFormatting>
  <conditionalFormatting sqref="J95">
    <cfRule type="notContainsText" dxfId="6" priority="74" operator="notContains" text="#########">
      <formula>ISERROR(SEARCH("#########",J95))</formula>
    </cfRule>
  </conditionalFormatting>
  <conditionalFormatting sqref="J101:J102">
    <cfRule type="notContainsText" dxfId="5" priority="75" operator="notContains" text="#########">
      <formula>ISERROR(SEARCH("#########",J101))</formula>
    </cfRule>
  </conditionalFormatting>
  <conditionalFormatting sqref="J105">
    <cfRule type="notContainsText" dxfId="4" priority="77" operator="notContains" text="#########">
      <formula>ISERROR(SEARCH("#########",J105))</formula>
    </cfRule>
  </conditionalFormatting>
  <conditionalFormatting sqref="J107">
    <cfRule type="notContainsText" dxfId="3" priority="78" operator="notContains" text="#########">
      <formula>ISERROR(SEARCH("#########",J107))</formula>
    </cfRule>
  </conditionalFormatting>
  <conditionalFormatting sqref="J110:J111">
    <cfRule type="notContainsText" dxfId="2" priority="79" operator="notContains" text="#########">
      <formula>ISERROR(SEARCH("#########",J110))</formula>
    </cfRule>
  </conditionalFormatting>
  <conditionalFormatting sqref="J113">
    <cfRule type="notContainsText" dxfId="1" priority="81" operator="notContains" text="#########">
      <formula>ISERROR(SEARCH("#########",J113))</formula>
    </cfRule>
  </conditionalFormatting>
  <conditionalFormatting sqref="J115">
    <cfRule type="notContainsText" dxfId="0" priority="82" operator="notContains" text="#########">
      <formula>ISERROR(SEARCH("#########",J115))</formula>
    </cfRule>
  </conditionalFormatting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9F471694366554EA47E0857EFF9B72E" ma:contentTypeVersion="21" ma:contentTypeDescription="Create a new document." ma:contentTypeScope="" ma:versionID="31bad33a1fc5a2327ff37c1859ccea28">
  <xsd:schema xmlns:xsd="http://www.w3.org/2001/XMLSchema" xmlns:xs="http://www.w3.org/2001/XMLSchema" xmlns:p="http://schemas.microsoft.com/office/2006/metadata/properties" xmlns:ns1="http://schemas.microsoft.com/sharepoint/v3" xmlns:ns2="86e58739-8685-4d29-a2ec-7c9c68f6c483" xmlns:ns3="0443536a-32f8-43be-b347-138dc7c4b70d" targetNamespace="http://schemas.microsoft.com/office/2006/metadata/properties" ma:root="true" ma:fieldsID="d44ec3023b9cc0725eedeedf8628a4c0" ns1:_="" ns2:_="" ns3:_="">
    <xsd:import namespace="http://schemas.microsoft.com/sharepoint/v3"/>
    <xsd:import namespace="86e58739-8685-4d29-a2ec-7c9c68f6c483"/>
    <xsd:import namespace="0443536a-32f8-43be-b347-138dc7c4b70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7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8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e58739-8685-4d29-a2ec-7c9c68f6c48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6bccc17c-46ff-49d2-8759-2bb659646c8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7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8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443536a-32f8-43be-b347-138dc7c4b70d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b914a0cd-eb9a-4db4-97f4-816251a3ff74}" ma:internalName="TaxCatchAll" ma:showField="CatchAllData" ma:web="0443536a-32f8-43be-b347-138dc7c4b70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86e58739-8685-4d29-a2ec-7c9c68f6c483">
      <Terms xmlns="http://schemas.microsoft.com/office/infopath/2007/PartnerControls"/>
    </lcf76f155ced4ddcb4097134ff3c332f>
    <TaxCatchAll xmlns="0443536a-32f8-43be-b347-138dc7c4b70d" xsi:nil="true"/>
  </documentManagement>
</p:properties>
</file>

<file path=customXml/itemProps1.xml><?xml version="1.0" encoding="utf-8"?>
<ds:datastoreItem xmlns:ds="http://schemas.openxmlformats.org/officeDocument/2006/customXml" ds:itemID="{DA775744-CF96-4F05-96E7-F54584BD29E4}"/>
</file>

<file path=customXml/itemProps2.xml><?xml version="1.0" encoding="utf-8"?>
<ds:datastoreItem xmlns:ds="http://schemas.openxmlformats.org/officeDocument/2006/customXml" ds:itemID="{56374B3A-47C8-41A1-931E-CCF639F4014A}"/>
</file>

<file path=customXml/itemProps3.xml><?xml version="1.0" encoding="utf-8"?>
<ds:datastoreItem xmlns:ds="http://schemas.openxmlformats.org/officeDocument/2006/customXml" ds:itemID="{3B45D3A4-AFD1-4CAA-8542-EC5458DDD2C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Kayla Boettcher</dc:creator>
  <cp:lastModifiedBy>David Orthengren</cp:lastModifiedBy>
  <cp:lastPrinted>2025-03-24T16:29:32Z</cp:lastPrinted>
  <dcterms:created xsi:type="dcterms:W3CDTF">2025-03-05T15:38:56Z</dcterms:created>
  <dcterms:modified xsi:type="dcterms:W3CDTF">2025-08-19T17:46:54Z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0x01010099F471694366554EA47E0857EFF9B72E</vt:lpwstr>
  </property>
</Properties>
</file>