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Cottonwood County/Group 3/JD06/"/>
    </mc:Choice>
  </mc:AlternateContent>
  <xr:revisionPtr revIDLastSave="0" documentId="8_{9664BD05-F006-43C4-9846-E30F80410E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4" i="1" l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S70" i="1"/>
  <c r="AS71" i="1"/>
  <c r="AS72" i="1"/>
  <c r="AS73" i="1"/>
  <c r="AS74" i="1"/>
  <c r="AS75" i="1"/>
  <c r="AS76" i="1"/>
  <c r="AS77" i="1"/>
  <c r="AS78" i="1"/>
  <c r="AS79" i="1"/>
  <c r="AS80" i="1"/>
  <c r="AS81" i="1"/>
  <c r="AS82" i="1"/>
  <c r="AS83" i="1"/>
  <c r="AS84" i="1"/>
  <c r="AS85" i="1"/>
  <c r="AS86" i="1"/>
  <c r="AS87" i="1"/>
  <c r="AS88" i="1"/>
  <c r="AS89" i="1"/>
  <c r="AS90" i="1"/>
  <c r="AS91" i="1"/>
  <c r="AS92" i="1"/>
  <c r="AS93" i="1"/>
  <c r="AS94" i="1"/>
  <c r="AS95" i="1"/>
  <c r="AS96" i="1"/>
  <c r="AS97" i="1"/>
  <c r="AS98" i="1"/>
  <c r="AS99" i="1"/>
  <c r="AS100" i="1"/>
  <c r="AS101" i="1"/>
  <c r="AS102" i="1"/>
  <c r="AS103" i="1"/>
  <c r="AS104" i="1"/>
  <c r="AS105" i="1"/>
  <c r="AS106" i="1"/>
  <c r="AS107" i="1"/>
  <c r="AS108" i="1"/>
  <c r="AS109" i="1"/>
  <c r="AS110" i="1"/>
  <c r="AS111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K68" i="1"/>
  <c r="L68" i="1"/>
  <c r="K69" i="1"/>
  <c r="L69" i="1"/>
  <c r="K70" i="1"/>
  <c r="L70" i="1"/>
  <c r="K71" i="1"/>
  <c r="L71" i="1"/>
  <c r="K72" i="1"/>
  <c r="L72" i="1"/>
  <c r="K73" i="1"/>
  <c r="L73" i="1"/>
  <c r="K74" i="1"/>
  <c r="L74" i="1"/>
  <c r="K75" i="1"/>
  <c r="L75" i="1"/>
  <c r="K76" i="1"/>
  <c r="L76" i="1"/>
  <c r="K77" i="1"/>
  <c r="L77" i="1"/>
  <c r="K78" i="1"/>
  <c r="L78" i="1"/>
  <c r="K79" i="1"/>
  <c r="L79" i="1"/>
  <c r="K80" i="1"/>
  <c r="L80" i="1"/>
  <c r="K81" i="1"/>
  <c r="L81" i="1"/>
  <c r="K82" i="1"/>
  <c r="L82" i="1"/>
  <c r="K83" i="1"/>
  <c r="L83" i="1"/>
  <c r="K84" i="1"/>
  <c r="L84" i="1"/>
  <c r="K85" i="1"/>
  <c r="L85" i="1"/>
  <c r="K86" i="1"/>
  <c r="L86" i="1"/>
  <c r="K87" i="1"/>
  <c r="L87" i="1"/>
  <c r="K88" i="1"/>
  <c r="L88" i="1"/>
  <c r="K89" i="1"/>
  <c r="L89" i="1"/>
  <c r="K90" i="1"/>
  <c r="L90" i="1"/>
  <c r="K91" i="1"/>
  <c r="L91" i="1"/>
  <c r="K92" i="1"/>
  <c r="L92" i="1"/>
  <c r="K93" i="1"/>
  <c r="L93" i="1"/>
  <c r="K94" i="1"/>
  <c r="L94" i="1"/>
  <c r="K95" i="1"/>
  <c r="L95" i="1"/>
  <c r="K96" i="1"/>
  <c r="L96" i="1"/>
  <c r="K97" i="1"/>
  <c r="L97" i="1"/>
  <c r="K98" i="1"/>
  <c r="L98" i="1"/>
  <c r="K99" i="1"/>
  <c r="L99" i="1"/>
  <c r="K100" i="1"/>
  <c r="L100" i="1"/>
  <c r="K101" i="1"/>
  <c r="L101" i="1"/>
  <c r="K102" i="1"/>
  <c r="L102" i="1"/>
  <c r="K103" i="1"/>
  <c r="L103" i="1"/>
  <c r="K104" i="1"/>
  <c r="L104" i="1"/>
  <c r="K105" i="1"/>
  <c r="L105" i="1"/>
  <c r="K106" i="1"/>
  <c r="L106" i="1"/>
  <c r="K108" i="1"/>
  <c r="L108" i="1"/>
  <c r="K109" i="1"/>
  <c r="L109" i="1"/>
  <c r="K110" i="1"/>
  <c r="L110" i="1"/>
  <c r="K111" i="1"/>
  <c r="L111" i="1"/>
  <c r="AR112" i="1"/>
  <c r="AQ112" i="1"/>
  <c r="AO112" i="1"/>
  <c r="AM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AP111" i="1"/>
  <c r="AN111" i="1"/>
  <c r="AL111" i="1"/>
  <c r="AP110" i="1"/>
  <c r="AN110" i="1"/>
  <c r="AL110" i="1"/>
  <c r="AP109" i="1"/>
  <c r="AN109" i="1"/>
  <c r="AL109" i="1"/>
  <c r="AP108" i="1"/>
  <c r="AN108" i="1"/>
  <c r="AL108" i="1"/>
  <c r="AP106" i="1"/>
  <c r="AN106" i="1"/>
  <c r="AL106" i="1"/>
  <c r="AP105" i="1"/>
  <c r="AN105" i="1"/>
  <c r="AL105" i="1"/>
  <c r="AP104" i="1"/>
  <c r="AN104" i="1"/>
  <c r="AL104" i="1"/>
  <c r="AP103" i="1"/>
  <c r="AN103" i="1"/>
  <c r="AL103" i="1"/>
  <c r="AP102" i="1"/>
  <c r="AN102" i="1"/>
  <c r="AL102" i="1"/>
  <c r="AP101" i="1"/>
  <c r="AN101" i="1"/>
  <c r="AL101" i="1"/>
  <c r="AP100" i="1"/>
  <c r="AN100" i="1"/>
  <c r="AL100" i="1"/>
  <c r="AP99" i="1"/>
  <c r="AN99" i="1"/>
  <c r="AL99" i="1"/>
  <c r="AP98" i="1"/>
  <c r="AN98" i="1"/>
  <c r="AL98" i="1"/>
  <c r="AP97" i="1"/>
  <c r="AN97" i="1"/>
  <c r="AL97" i="1"/>
  <c r="AP96" i="1"/>
  <c r="AN96" i="1"/>
  <c r="AL96" i="1"/>
  <c r="AP95" i="1"/>
  <c r="AN95" i="1"/>
  <c r="AL95" i="1"/>
  <c r="AP94" i="1"/>
  <c r="AN94" i="1"/>
  <c r="AL94" i="1"/>
  <c r="AP93" i="1"/>
  <c r="AN93" i="1"/>
  <c r="AL93" i="1"/>
  <c r="AP92" i="1"/>
  <c r="AN92" i="1"/>
  <c r="AL92" i="1"/>
  <c r="AP91" i="1"/>
  <c r="AN91" i="1"/>
  <c r="AL91" i="1"/>
  <c r="AP90" i="1"/>
  <c r="AN90" i="1"/>
  <c r="AL90" i="1"/>
  <c r="AP89" i="1"/>
  <c r="AN89" i="1"/>
  <c r="AL89" i="1"/>
  <c r="AP88" i="1"/>
  <c r="AN88" i="1"/>
  <c r="AL88" i="1"/>
  <c r="AP87" i="1"/>
  <c r="AN87" i="1"/>
  <c r="AL87" i="1"/>
  <c r="AP86" i="1"/>
  <c r="AN86" i="1"/>
  <c r="AL86" i="1"/>
  <c r="AP85" i="1"/>
  <c r="AN85" i="1"/>
  <c r="AL85" i="1"/>
  <c r="AP84" i="1"/>
  <c r="AN84" i="1"/>
  <c r="AL84" i="1"/>
  <c r="AP83" i="1"/>
  <c r="AN83" i="1"/>
  <c r="AL83" i="1"/>
  <c r="AP82" i="1"/>
  <c r="AN82" i="1"/>
  <c r="AL82" i="1"/>
  <c r="AP81" i="1"/>
  <c r="AN81" i="1"/>
  <c r="AL81" i="1"/>
  <c r="AP80" i="1"/>
  <c r="AN80" i="1"/>
  <c r="AL80" i="1"/>
  <c r="AP79" i="1"/>
  <c r="AN79" i="1"/>
  <c r="AL79" i="1"/>
  <c r="AP78" i="1"/>
  <c r="AN78" i="1"/>
  <c r="AL78" i="1"/>
  <c r="AP77" i="1"/>
  <c r="AN77" i="1"/>
  <c r="AL77" i="1"/>
  <c r="AP76" i="1"/>
  <c r="AN76" i="1"/>
  <c r="AL76" i="1"/>
  <c r="AP75" i="1"/>
  <c r="AN75" i="1"/>
  <c r="AL75" i="1"/>
  <c r="AP74" i="1"/>
  <c r="AN74" i="1"/>
  <c r="AL74" i="1"/>
  <c r="AP73" i="1"/>
  <c r="AN73" i="1"/>
  <c r="AL73" i="1"/>
  <c r="AP72" i="1"/>
  <c r="AN72" i="1"/>
  <c r="AL72" i="1"/>
  <c r="AP71" i="1"/>
  <c r="AN71" i="1"/>
  <c r="AL71" i="1"/>
  <c r="AP70" i="1"/>
  <c r="AN70" i="1"/>
  <c r="AL70" i="1"/>
  <c r="AP69" i="1"/>
  <c r="AN69" i="1"/>
  <c r="AL69" i="1"/>
  <c r="AP68" i="1"/>
  <c r="AN68" i="1"/>
  <c r="AL68" i="1"/>
  <c r="AP67" i="1"/>
  <c r="AN67" i="1"/>
  <c r="AL67" i="1"/>
  <c r="AP66" i="1"/>
  <c r="AN66" i="1"/>
  <c r="AL66" i="1"/>
  <c r="AP65" i="1"/>
  <c r="AN65" i="1"/>
  <c r="AL65" i="1"/>
  <c r="AP64" i="1"/>
  <c r="AN64" i="1"/>
  <c r="AL64" i="1"/>
  <c r="AP63" i="1"/>
  <c r="AN63" i="1"/>
  <c r="AL63" i="1"/>
  <c r="AP62" i="1"/>
  <c r="AN62" i="1"/>
  <c r="AL62" i="1"/>
  <c r="AP61" i="1"/>
  <c r="AN61" i="1"/>
  <c r="AL61" i="1"/>
  <c r="AP60" i="1"/>
  <c r="AN60" i="1"/>
  <c r="AL60" i="1"/>
  <c r="AP59" i="1"/>
  <c r="AN59" i="1"/>
  <c r="AL59" i="1"/>
  <c r="AP58" i="1"/>
  <c r="AN58" i="1"/>
  <c r="AL58" i="1"/>
  <c r="AP57" i="1"/>
  <c r="AN57" i="1"/>
  <c r="AL57" i="1"/>
  <c r="AP56" i="1"/>
  <c r="AN56" i="1"/>
  <c r="AL56" i="1"/>
  <c r="AP55" i="1"/>
  <c r="AN55" i="1"/>
  <c r="AL55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P37" i="1"/>
  <c r="AN37" i="1"/>
  <c r="AL37" i="1"/>
  <c r="AP36" i="1"/>
  <c r="AN36" i="1"/>
  <c r="AL36" i="1"/>
  <c r="AP35" i="1"/>
  <c r="AN35" i="1"/>
  <c r="AL35" i="1"/>
  <c r="AP34" i="1"/>
  <c r="AN34" i="1"/>
  <c r="AL34" i="1"/>
  <c r="AP33" i="1"/>
  <c r="AN33" i="1"/>
  <c r="AL33" i="1"/>
  <c r="AP32" i="1"/>
  <c r="AN32" i="1"/>
  <c r="AL32" i="1"/>
  <c r="AP31" i="1"/>
  <c r="AN31" i="1"/>
  <c r="AL31" i="1"/>
  <c r="AP30" i="1"/>
  <c r="AN30" i="1"/>
  <c r="AL30" i="1"/>
  <c r="AP29" i="1"/>
  <c r="AN29" i="1"/>
  <c r="AL29" i="1"/>
  <c r="AP28" i="1"/>
  <c r="AN28" i="1"/>
  <c r="AL28" i="1"/>
  <c r="AP27" i="1"/>
  <c r="AN27" i="1"/>
  <c r="AL27" i="1"/>
  <c r="AP26" i="1"/>
  <c r="AN26" i="1"/>
  <c r="AL26" i="1"/>
  <c r="AP25" i="1"/>
  <c r="AN25" i="1"/>
  <c r="AL25" i="1"/>
  <c r="AP24" i="1"/>
  <c r="AN24" i="1"/>
  <c r="AL24" i="1"/>
  <c r="AP23" i="1"/>
  <c r="AN23" i="1"/>
  <c r="AL23" i="1"/>
  <c r="AP22" i="1"/>
  <c r="AN22" i="1"/>
  <c r="AL22" i="1"/>
  <c r="AP21" i="1"/>
  <c r="AN21" i="1"/>
  <c r="AL21" i="1"/>
  <c r="AP20" i="1"/>
  <c r="AN20" i="1"/>
  <c r="AL20" i="1"/>
  <c r="AP19" i="1"/>
  <c r="AN19" i="1"/>
  <c r="AL19" i="1"/>
  <c r="AP18" i="1"/>
  <c r="AN18" i="1"/>
  <c r="AL18" i="1"/>
  <c r="AP17" i="1"/>
  <c r="AN17" i="1"/>
  <c r="AL17" i="1"/>
  <c r="AP16" i="1"/>
  <c r="AN16" i="1"/>
  <c r="AL16" i="1"/>
  <c r="AP15" i="1"/>
  <c r="AN15" i="1"/>
  <c r="AL15" i="1"/>
  <c r="AP14" i="1"/>
  <c r="AN14" i="1"/>
  <c r="AL14" i="1"/>
  <c r="AP13" i="1"/>
  <c r="AN13" i="1"/>
  <c r="AL13" i="1"/>
  <c r="AP12" i="1"/>
  <c r="AN12" i="1"/>
  <c r="AL12" i="1"/>
  <c r="AP11" i="1"/>
  <c r="AN11" i="1"/>
  <c r="AL11" i="1"/>
  <c r="AP10" i="1"/>
  <c r="AN10" i="1"/>
  <c r="AL10" i="1"/>
  <c r="AP9" i="1"/>
  <c r="AN9" i="1"/>
  <c r="AL9" i="1"/>
  <c r="AP8" i="1"/>
  <c r="AN8" i="1"/>
  <c r="AL8" i="1"/>
  <c r="AP7" i="1"/>
  <c r="AN7" i="1"/>
  <c r="AL7" i="1"/>
  <c r="AP6" i="1"/>
  <c r="AN6" i="1"/>
  <c r="AL6" i="1"/>
  <c r="AP5" i="1"/>
  <c r="AN5" i="1"/>
  <c r="AL5" i="1"/>
  <c r="AP4" i="1"/>
  <c r="AN4" i="1"/>
  <c r="AL4" i="1"/>
  <c r="AS3" i="1"/>
  <c r="AP3" i="1"/>
  <c r="AN3" i="1"/>
  <c r="AL3" i="1"/>
  <c r="L3" i="1"/>
  <c r="K3" i="1"/>
  <c r="AT99" i="1" l="1"/>
  <c r="AU99" i="1" s="1"/>
  <c r="AT93" i="1"/>
  <c r="AU93" i="1" s="1"/>
  <c r="AT87" i="1"/>
  <c r="AU87" i="1" s="1"/>
  <c r="AT81" i="1"/>
  <c r="AU81" i="1" s="1"/>
  <c r="AT57" i="1"/>
  <c r="AU57" i="1" s="1"/>
  <c r="AT51" i="1"/>
  <c r="AU51" i="1" s="1"/>
  <c r="AT45" i="1"/>
  <c r="AU45" i="1" s="1"/>
  <c r="AT39" i="1"/>
  <c r="AU39" i="1" s="1"/>
  <c r="AT21" i="1"/>
  <c r="AU21" i="1" s="1"/>
  <c r="AT15" i="1"/>
  <c r="AU15" i="1" s="1"/>
  <c r="AT9" i="1"/>
  <c r="AU9" i="1" s="1"/>
  <c r="AT109" i="1"/>
  <c r="AU109" i="1" s="1"/>
  <c r="AT49" i="1"/>
  <c r="AU49" i="1" s="1"/>
  <c r="AT37" i="1"/>
  <c r="AU37" i="1" s="1"/>
  <c r="AT31" i="1"/>
  <c r="AU31" i="1" s="1"/>
  <c r="AT19" i="1"/>
  <c r="AU19" i="1" s="1"/>
  <c r="AT25" i="1"/>
  <c r="AU25" i="1" s="1"/>
  <c r="AT59" i="1"/>
  <c r="AU59" i="1" s="1"/>
  <c r="AT47" i="1"/>
  <c r="AU47" i="1" s="1"/>
  <c r="AT41" i="1"/>
  <c r="AU41" i="1" s="1"/>
  <c r="AT23" i="1"/>
  <c r="AU23" i="1" s="1"/>
  <c r="AT17" i="1"/>
  <c r="AU17" i="1" s="1"/>
  <c r="AT5" i="1"/>
  <c r="AU5" i="1" s="1"/>
  <c r="AT103" i="1"/>
  <c r="AU103" i="1" s="1"/>
  <c r="AT67" i="1"/>
  <c r="AU67" i="1" s="1"/>
  <c r="AT55" i="1"/>
  <c r="AU55" i="1" s="1"/>
  <c r="AT43" i="1"/>
  <c r="AU43" i="1" s="1"/>
  <c r="AT7" i="1"/>
  <c r="AU7" i="1" s="1"/>
  <c r="AL112" i="1"/>
  <c r="L112" i="1"/>
  <c r="AN112" i="1"/>
  <c r="AP112" i="1"/>
  <c r="K112" i="1"/>
  <c r="AS112" i="1"/>
  <c r="AT91" i="1" s="1"/>
  <c r="AU91" i="1" s="1"/>
  <c r="AT4" i="1" l="1"/>
  <c r="AU4" i="1" s="1"/>
  <c r="AT6" i="1"/>
  <c r="AU6" i="1" s="1"/>
  <c r="AT8" i="1"/>
  <c r="AU8" i="1" s="1"/>
  <c r="AT10" i="1"/>
  <c r="AU10" i="1" s="1"/>
  <c r="AT12" i="1"/>
  <c r="AU12" i="1" s="1"/>
  <c r="AT14" i="1"/>
  <c r="AU14" i="1" s="1"/>
  <c r="AT16" i="1"/>
  <c r="AU16" i="1" s="1"/>
  <c r="AT18" i="1"/>
  <c r="AU18" i="1" s="1"/>
  <c r="AT20" i="1"/>
  <c r="AU20" i="1" s="1"/>
  <c r="AT22" i="1"/>
  <c r="AU22" i="1" s="1"/>
  <c r="AT24" i="1"/>
  <c r="AU24" i="1" s="1"/>
  <c r="AT26" i="1"/>
  <c r="AU26" i="1" s="1"/>
  <c r="AT28" i="1"/>
  <c r="AU28" i="1" s="1"/>
  <c r="AT30" i="1"/>
  <c r="AU30" i="1" s="1"/>
  <c r="AT32" i="1"/>
  <c r="AU32" i="1" s="1"/>
  <c r="AT34" i="1"/>
  <c r="AU34" i="1" s="1"/>
  <c r="AT36" i="1"/>
  <c r="AU36" i="1" s="1"/>
  <c r="AT38" i="1"/>
  <c r="AU38" i="1" s="1"/>
  <c r="AT40" i="1"/>
  <c r="AU40" i="1" s="1"/>
  <c r="AT42" i="1"/>
  <c r="AU42" i="1" s="1"/>
  <c r="AT44" i="1"/>
  <c r="AU44" i="1" s="1"/>
  <c r="AT46" i="1"/>
  <c r="AU46" i="1" s="1"/>
  <c r="AT48" i="1"/>
  <c r="AU48" i="1" s="1"/>
  <c r="AT50" i="1"/>
  <c r="AU50" i="1" s="1"/>
  <c r="AT52" i="1"/>
  <c r="AU52" i="1" s="1"/>
  <c r="AT54" i="1"/>
  <c r="AU54" i="1" s="1"/>
  <c r="AT56" i="1"/>
  <c r="AU56" i="1" s="1"/>
  <c r="AT58" i="1"/>
  <c r="AU58" i="1" s="1"/>
  <c r="AT60" i="1"/>
  <c r="AU60" i="1" s="1"/>
  <c r="AT62" i="1"/>
  <c r="AU62" i="1" s="1"/>
  <c r="AT64" i="1"/>
  <c r="AU64" i="1" s="1"/>
  <c r="AT66" i="1"/>
  <c r="AU66" i="1" s="1"/>
  <c r="AT68" i="1"/>
  <c r="AU68" i="1" s="1"/>
  <c r="AT70" i="1"/>
  <c r="AU70" i="1" s="1"/>
  <c r="AT72" i="1"/>
  <c r="AU72" i="1" s="1"/>
  <c r="AT74" i="1"/>
  <c r="AU74" i="1" s="1"/>
  <c r="AT76" i="1"/>
  <c r="AU76" i="1" s="1"/>
  <c r="AT78" i="1"/>
  <c r="AU78" i="1" s="1"/>
  <c r="AT80" i="1"/>
  <c r="AU80" i="1" s="1"/>
  <c r="AT84" i="1"/>
  <c r="AU84" i="1" s="1"/>
  <c r="AT86" i="1"/>
  <c r="AU86" i="1" s="1"/>
  <c r="AT88" i="1"/>
  <c r="AU88" i="1" s="1"/>
  <c r="AT90" i="1"/>
  <c r="AU90" i="1" s="1"/>
  <c r="AT92" i="1"/>
  <c r="AU92" i="1" s="1"/>
  <c r="AT94" i="1"/>
  <c r="AU94" i="1" s="1"/>
  <c r="AT96" i="1"/>
  <c r="AU96" i="1" s="1"/>
  <c r="AT98" i="1"/>
  <c r="AU98" i="1" s="1"/>
  <c r="AT100" i="1"/>
  <c r="AU100" i="1" s="1"/>
  <c r="AT104" i="1"/>
  <c r="AU104" i="1" s="1"/>
  <c r="AT106" i="1"/>
  <c r="AU106" i="1" s="1"/>
  <c r="AT108" i="1"/>
  <c r="AU108" i="1" s="1"/>
  <c r="AT82" i="1"/>
  <c r="AU82" i="1" s="1"/>
  <c r="AT102" i="1"/>
  <c r="AU102" i="1" s="1"/>
  <c r="AT110" i="1"/>
  <c r="AU110" i="1" s="1"/>
  <c r="AT65" i="1"/>
  <c r="AU65" i="1" s="1"/>
  <c r="AT77" i="1"/>
  <c r="AU77" i="1" s="1"/>
  <c r="AT107" i="1"/>
  <c r="AU107" i="1" s="1"/>
  <c r="AT63" i="1"/>
  <c r="AU63" i="1" s="1"/>
  <c r="AT71" i="1"/>
  <c r="AU71" i="1" s="1"/>
  <c r="AT89" i="1"/>
  <c r="AU89" i="1" s="1"/>
  <c r="AT101" i="1"/>
  <c r="AU101" i="1" s="1"/>
  <c r="AT61" i="1"/>
  <c r="AU61" i="1" s="1"/>
  <c r="AT83" i="1"/>
  <c r="AU83" i="1" s="1"/>
  <c r="AT95" i="1"/>
  <c r="AU95" i="1" s="1"/>
  <c r="AT11" i="1"/>
  <c r="AU11" i="1" s="1"/>
  <c r="AT79" i="1"/>
  <c r="AU79" i="1" s="1"/>
  <c r="AT29" i="1"/>
  <c r="AU29" i="1" s="1"/>
  <c r="AT73" i="1"/>
  <c r="AU73" i="1" s="1"/>
  <c r="AT27" i="1"/>
  <c r="AU27" i="1" s="1"/>
  <c r="AT69" i="1"/>
  <c r="AU69" i="1" s="1"/>
  <c r="AT105" i="1"/>
  <c r="AU105" i="1" s="1"/>
  <c r="AT53" i="1"/>
  <c r="AU53" i="1" s="1"/>
  <c r="AT97" i="1"/>
  <c r="AU97" i="1" s="1"/>
  <c r="AT35" i="1"/>
  <c r="AU35" i="1" s="1"/>
  <c r="AT13" i="1"/>
  <c r="AU13" i="1" s="1"/>
  <c r="AT85" i="1"/>
  <c r="AU85" i="1" s="1"/>
  <c r="AT33" i="1"/>
  <c r="AU33" i="1" s="1"/>
  <c r="AT75" i="1"/>
  <c r="AU75" i="1" s="1"/>
  <c r="AT111" i="1"/>
  <c r="AU111" i="1" s="1"/>
  <c r="C115" i="1"/>
  <c r="AT3" i="1"/>
  <c r="AU3" i="1" s="1"/>
  <c r="AU112" i="1" l="1"/>
  <c r="AT112" i="1"/>
</calcChain>
</file>

<file path=xl/sharedStrings.xml><?xml version="1.0" encoding="utf-8"?>
<sst xmlns="http://schemas.openxmlformats.org/spreadsheetml/2006/main" count="894" uniqueCount="164">
  <si>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</si>
  <si>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</si>
  <si>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</si>
  <si>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</si>
  <si>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</si>
  <si>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</si>
  <si>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</si>
  <si>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</si>
  <si>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</si>
  <si>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</si>
  <si>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</si>
  <si>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</si>
  <si>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</si>
  <si>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</si>
  <si>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</si>
  <si>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</si>
  <si>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</si>
  <si>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</si>
  <si>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</si>
  <si>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</si>
  <si>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</si>
  <si>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</si>
  <si>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</si>
  <si>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</si>
  <si>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</si>
  <si>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</si>
  <si>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</si>
  <si>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</si>
  <si>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</si>
  <si>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</si>
  <si>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</si>
  <si>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</si>
  <si>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</si>
  <si>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</si>
  <si>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</si>
  <si>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</si>
  <si>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</si>
  <si>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</si>
  <si>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</si>
  <si>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</si>
  <si>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</si>
  <si>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</si>
  <si>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</si>
  <si>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</si>
  <si>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</si>
  <si>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</si>
  <si>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</si>
  <si>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</si>
  <si>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02-015-0200</t>
  </si>
  <si>
    <t>TJENTLAND/WILLIAM &amp; VANESSA/CD</t>
  </si>
  <si>
    <t>2780 KALASH RD</t>
  </si>
  <si>
    <t>SWSE</t>
  </si>
  <si>
    <t>15</t>
  </si>
  <si>
    <t>106</t>
  </si>
  <si>
    <t>037</t>
  </si>
  <si>
    <t>SESE</t>
  </si>
  <si>
    <t>SESW</t>
  </si>
  <si>
    <t>02-021-0500</t>
  </si>
  <si>
    <t>ROCKER/M SCOTT</t>
  </si>
  <si>
    <t>PO BOX 92</t>
  </si>
  <si>
    <t>SENE</t>
  </si>
  <si>
    <t>21</t>
  </si>
  <si>
    <t>02-021-0501</t>
  </si>
  <si>
    <t>MAURER/RONALD P &amp; MONICA K</t>
  </si>
  <si>
    <t>642 S SHORE DR</t>
  </si>
  <si>
    <t>SWNE</t>
  </si>
  <si>
    <t>02-021-0700</t>
  </si>
  <si>
    <t>BONDHUS TESTMNTRY TST/ORVAL L</t>
  </si>
  <si>
    <t>33078 390TH AVE</t>
  </si>
  <si>
    <t>NWSE</t>
  </si>
  <si>
    <t>NESE</t>
  </si>
  <si>
    <t>02-021-0800</t>
  </si>
  <si>
    <t>TJENTLAND/LOWELL A</t>
  </si>
  <si>
    <t>820 21ST ST</t>
  </si>
  <si>
    <t>02-021-0802</t>
  </si>
  <si>
    <t>02-022-0100</t>
  </si>
  <si>
    <t>RICHARD &amp; DOLORES MULLER TRUST</t>
  </si>
  <si>
    <t>34129 470TH AVE</t>
  </si>
  <si>
    <t>NENW</t>
  </si>
  <si>
    <t>22</t>
  </si>
  <si>
    <t>SENW</t>
  </si>
  <si>
    <t>NWNE</t>
  </si>
  <si>
    <t>NENE</t>
  </si>
  <si>
    <t>02-022-0201</t>
  </si>
  <si>
    <t>AHLRICHS/MICHAEL W</t>
  </si>
  <si>
    <t>517 FRENCH LN</t>
  </si>
  <si>
    <t>NWNW</t>
  </si>
  <si>
    <t>02-022-0300</t>
  </si>
  <si>
    <t>SWNW</t>
  </si>
  <si>
    <t>02-022-0400</t>
  </si>
  <si>
    <t>HARRINGTON/DARELYN S</t>
  </si>
  <si>
    <t>35601 410TH AVE</t>
  </si>
  <si>
    <t>NWSW</t>
  </si>
  <si>
    <t>02-022-0401</t>
  </si>
  <si>
    <t>HARRINGTON/STEPHEN C &amp; ANN W</t>
  </si>
  <si>
    <t>5816 GLENWOOD ST</t>
  </si>
  <si>
    <t>SWSW</t>
  </si>
  <si>
    <t>NESW</t>
  </si>
  <si>
    <t>02-022-0500</t>
  </si>
  <si>
    <t>02-022-0501</t>
  </si>
  <si>
    <t>02-023-0100</t>
  </si>
  <si>
    <t>SILLIMAN/CECIL L/ETAL</t>
  </si>
  <si>
    <t>PO BOX 128</t>
  </si>
  <si>
    <t>23</t>
  </si>
  <si>
    <t>02-023-0200</t>
  </si>
  <si>
    <t>02-023-0300</t>
  </si>
  <si>
    <t>TAUER/DALE V</t>
  </si>
  <si>
    <t>1835 JAMAICA WAY</t>
  </si>
  <si>
    <t>02-023-0301</t>
  </si>
  <si>
    <t>LEROHL/ROBERT H &amp; DIANE</t>
  </si>
  <si>
    <t>35786 410TH AVE</t>
  </si>
  <si>
    <t>02-023-0400</t>
  </si>
  <si>
    <t>02-026-0302</t>
  </si>
  <si>
    <t>STAMER/LORRAINE M/TRUSTEE</t>
  </si>
  <si>
    <t>301 S OCONNELL ST</t>
  </si>
  <si>
    <t>26</t>
  </si>
  <si>
    <t>02-026-0500</t>
  </si>
  <si>
    <t>SYKORA/RANDALL &amp; CURTIS C/TSTE</t>
  </si>
  <si>
    <t>640 16TH ST</t>
  </si>
  <si>
    <t>02-027-0100</t>
  </si>
  <si>
    <t>JACKIE'S FARMS LLC</t>
  </si>
  <si>
    <t>5005 S BUR OAK PL</t>
  </si>
  <si>
    <t>27</t>
  </si>
  <si>
    <t>02-027-0101</t>
  </si>
  <si>
    <t>02-027-0200</t>
  </si>
  <si>
    <t>MENKEN/JOAN/&amp;RANDALL PIPER TSE</t>
  </si>
  <si>
    <t>1067 14TH AVE SE</t>
  </si>
  <si>
    <t>02-027-0300</t>
  </si>
  <si>
    <t>STEERE/LEANN &amp; SPENCER/TSTEE</t>
  </si>
  <si>
    <t>C/O FAIRLAND MANAGEMENT CO PO BOX 128</t>
  </si>
  <si>
    <t>02-027-0402</t>
  </si>
  <si>
    <t>STAPLES/ALAN J</t>
  </si>
  <si>
    <t>02-028-0100</t>
  </si>
  <si>
    <t>28</t>
  </si>
  <si>
    <t>02-028-0101</t>
  </si>
  <si>
    <t>OLSON/ANNETTE/LE</t>
  </si>
  <si>
    <t>39071 360TH ST</t>
  </si>
  <si>
    <t>02-028-0102</t>
  </si>
  <si>
    <t>02-028-0200</t>
  </si>
  <si>
    <t>02-028-0300</t>
  </si>
  <si>
    <t>02-028-0302</t>
  </si>
  <si>
    <t>PICHA/TERRANCE L &amp; KATHERINE A</t>
  </si>
  <si>
    <t>14906 WILLIAMS LN</t>
  </si>
  <si>
    <t>02-028-0400</t>
  </si>
  <si>
    <t>P&amp;J FARMS OF DUNDEE LP</t>
  </si>
  <si>
    <t>2454 STATE HIGHWAY 62</t>
  </si>
  <si>
    <t>TOTAL WATERSHED ACRES:</t>
  </si>
  <si>
    <t>FULDA MN 56131-4433</t>
  </si>
  <si>
    <t>STORDEN MN 56174</t>
  </si>
  <si>
    <t>PUNTA GORDA FL 33950-5156</t>
  </si>
  <si>
    <t>SIOUX FALLS SD 57108</t>
  </si>
  <si>
    <t>MINNEAPOLIS MN 55414</t>
  </si>
  <si>
    <t>WINDOM MN 56101</t>
  </si>
  <si>
    <t>WINDOM MN 56101-1164</t>
  </si>
  <si>
    <t>DUNDAS MN 55019</t>
  </si>
  <si>
    <t>DULUTH MN 55804</t>
  </si>
  <si>
    <t>MARSHALL MN 56258</t>
  </si>
  <si>
    <t>MINNETONKA MN 55345</t>
  </si>
  <si>
    <t>350TH ST</t>
  </si>
  <si>
    <t>360TH ST</t>
  </si>
  <si>
    <t>400TH AVE</t>
  </si>
  <si>
    <t>410TH AVE</t>
  </si>
  <si>
    <t>AMO TWP RDS</t>
  </si>
  <si>
    <t>C/O KARLA NELSON 37254 340TH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</si>
</sst>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5"/>
  <sheetViews>
    <sheetView tabSelected="1" workbookViewId="0">
      <pane xSplit="2" ySplit="2" topLeftCell="C96" activePane="bottomRight" state="frozen"/>
      <selection pane="topRight" activeCell="C1" sqref="C1"/>
      <selection pane="bottomLeft" activeCell="A3" sqref="A3"/>
      <selection pane="bottomRight" activeCell="D114" sqref="D114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30.6640625" style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hidden="1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hidden="1" customWidth="1"/>
    <col min="25" max="25" width="17.6640625" style="5" hidden="1" customWidth="1"/>
    <col min="26" max="26" width="17.6640625" style="9" customWidth="1"/>
    <col min="27" max="27" width="17.6640625" style="5" customWidth="1"/>
    <col min="28" max="28" width="17.6640625" style="10" hidden="1" customWidth="1"/>
    <col min="29" max="29" width="17.6640625" style="5" hidden="1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hidden="1" customWidth="1"/>
    <col min="38" max="38" width="17.6640625" style="5" hidden="1" customWidth="1"/>
    <col min="39" max="39" width="17.6640625" style="3" customWidth="1"/>
    <col min="40" max="40" width="17.6640625" style="5" customWidth="1"/>
    <col min="41" max="41" width="17.6640625" style="2" customWidth="1"/>
    <col min="42" max="42" width="17.6640625" style="5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0</v>
      </c>
      <c r="AN1" s="5">
        <v>8442</v>
      </c>
      <c r="AP1" s="5">
        <v>1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152</v>
      </c>
      <c r="E3" s="1" t="s">
        <v>51</v>
      </c>
      <c r="F3" s="1" t="s">
        <v>52</v>
      </c>
      <c r="G3" s="1" t="s">
        <v>53</v>
      </c>
      <c r="H3" s="1" t="s">
        <v>54</v>
      </c>
      <c r="I3" s="2">
        <v>80</v>
      </c>
      <c r="J3" s="2">
        <v>43.06</v>
      </c>
      <c r="K3" s="2">
        <f t="shared" ref="K3:K33" si="0">SUM(N3,P3,R3,T3,V3,X3,Z3,AB3,AE3,AG3,AI3)</f>
        <v>23.810000000000002</v>
      </c>
      <c r="L3" s="2">
        <f t="shared" ref="L3:L33" si="1">SUM(M3,AD3,AK3,AM3,AO3,AQ3,AR3)</f>
        <v>0</v>
      </c>
      <c r="P3" s="6">
        <v>2.98</v>
      </c>
      <c r="Q3" s="5">
        <v>8912.7450000000008</v>
      </c>
      <c r="R3" s="7">
        <v>16.05</v>
      </c>
      <c r="S3" s="5">
        <v>28975.09375</v>
      </c>
      <c r="T3" s="8">
        <v>4.78</v>
      </c>
      <c r="U3" s="5">
        <v>2707.25</v>
      </c>
      <c r="AL3" s="5" t="str">
        <f t="shared" ref="AL3:AL33" si="2">IF(AK3&gt;0,AK3*$AL$1,"")</f>
        <v/>
      </c>
      <c r="AN3" s="5" t="str">
        <f t="shared" ref="AN3:AN33" si="3">IF(AM3&gt;0,AM3*$AN$1,"")</f>
        <v/>
      </c>
      <c r="AP3" s="5" t="str">
        <f t="shared" ref="AP3:AP33" si="4">IF(AO3&gt;0,AO3*$AP$1,"")</f>
        <v/>
      </c>
      <c r="AS3" s="5">
        <f t="shared" ref="AS3" si="5">SUM(O3,Q3,S3,U3,W3,Y3,AA3,AC3,AF3,AH3,AJ3)</f>
        <v>40595.088750000003</v>
      </c>
      <c r="AT3" s="11">
        <f>(AS3/$AS$112)*100</f>
        <v>1.2352218105731263</v>
      </c>
      <c r="AU3" s="5">
        <f>(AT3/100)*$AU$1</f>
        <v>1235.2218105731263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152</v>
      </c>
      <c r="E4" s="1" t="s">
        <v>55</v>
      </c>
      <c r="F4" s="1" t="s">
        <v>52</v>
      </c>
      <c r="G4" s="1" t="s">
        <v>53</v>
      </c>
      <c r="H4" s="1" t="s">
        <v>54</v>
      </c>
      <c r="I4" s="2">
        <v>80</v>
      </c>
      <c r="J4" s="2">
        <v>33.979999999999997</v>
      </c>
      <c r="K4" s="2">
        <f t="shared" si="0"/>
        <v>22.85</v>
      </c>
      <c r="L4" s="2">
        <f t="shared" si="1"/>
        <v>0</v>
      </c>
      <c r="P4" s="6">
        <v>9.32</v>
      </c>
      <c r="Q4" s="5">
        <v>31983.91</v>
      </c>
      <c r="R4" s="7">
        <v>9.41</v>
      </c>
      <c r="S4" s="5">
        <v>18665.911250000001</v>
      </c>
      <c r="T4" s="8">
        <v>4.12</v>
      </c>
      <c r="U4" s="5">
        <v>2451.4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ref="AS4:AS67" si="6">SUM(O4,Q4,S4,U4,W4,Y4,AA4,AC4,AF4,AH4,AJ4)</f>
        <v>53101.221250000002</v>
      </c>
      <c r="AT4" s="11">
        <f t="shared" ref="AT4:AT67" si="7">(AS4/$AS$112)*100</f>
        <v>1.6157567005212956</v>
      </c>
      <c r="AU4" s="5">
        <f t="shared" ref="AU4:AU67" si="8">(AT4/100)*$AU$1</f>
        <v>1615.7567005212957</v>
      </c>
    </row>
    <row r="5" spans="1:47" x14ac:dyDescent="0.3">
      <c r="A5" s="1" t="s">
        <v>57</v>
      </c>
      <c r="B5" s="1" t="s">
        <v>58</v>
      </c>
      <c r="C5" s="1" t="s">
        <v>59</v>
      </c>
      <c r="D5" s="1" t="s">
        <v>152</v>
      </c>
      <c r="E5" s="1" t="s">
        <v>60</v>
      </c>
      <c r="F5" s="1" t="s">
        <v>61</v>
      </c>
      <c r="G5" s="1" t="s">
        <v>53</v>
      </c>
      <c r="H5" s="1" t="s">
        <v>54</v>
      </c>
      <c r="I5" s="2">
        <v>5</v>
      </c>
      <c r="J5" s="2">
        <v>4.54</v>
      </c>
      <c r="K5" s="2">
        <f t="shared" si="0"/>
        <v>0</v>
      </c>
      <c r="L5" s="2">
        <f t="shared" si="1"/>
        <v>0.67</v>
      </c>
      <c r="AL5" s="5" t="str">
        <f t="shared" si="2"/>
        <v/>
      </c>
      <c r="AN5" s="5" t="str">
        <f t="shared" si="3"/>
        <v/>
      </c>
      <c r="AO5" s="2">
        <v>0.05</v>
      </c>
      <c r="AP5" s="5">
        <f t="shared" si="4"/>
        <v>0.05</v>
      </c>
      <c r="AQ5" s="2">
        <v>0.08</v>
      </c>
      <c r="AR5" s="2">
        <v>0.54</v>
      </c>
      <c r="AS5" s="5">
        <f t="shared" si="6"/>
        <v>0</v>
      </c>
      <c r="AT5" s="11">
        <f t="shared" si="7"/>
        <v>0</v>
      </c>
      <c r="AU5" s="5">
        <f t="shared" si="8"/>
        <v>0</v>
      </c>
    </row>
    <row r="6" spans="1:47" x14ac:dyDescent="0.3">
      <c r="A6" s="1" t="s">
        <v>62</v>
      </c>
      <c r="B6" s="1" t="s">
        <v>63</v>
      </c>
      <c r="C6" s="1" t="s">
        <v>64</v>
      </c>
      <c r="D6" s="1" t="s">
        <v>152</v>
      </c>
      <c r="E6" s="1" t="s">
        <v>65</v>
      </c>
      <c r="F6" s="1" t="s">
        <v>61</v>
      </c>
      <c r="G6" s="1" t="s">
        <v>53</v>
      </c>
      <c r="H6" s="1" t="s">
        <v>54</v>
      </c>
      <c r="I6" s="2">
        <v>75</v>
      </c>
      <c r="J6" s="2">
        <v>40.130000000000003</v>
      </c>
      <c r="K6" s="2">
        <f t="shared" si="0"/>
        <v>8.4</v>
      </c>
      <c r="L6" s="2">
        <f t="shared" si="1"/>
        <v>0</v>
      </c>
      <c r="P6" s="6">
        <v>2.4700000000000002</v>
      </c>
      <c r="Q6" s="5">
        <v>6054.5875000000005</v>
      </c>
      <c r="R6" s="7">
        <v>5.1100000000000003</v>
      </c>
      <c r="S6" s="5">
        <v>7342.2462500000001</v>
      </c>
      <c r="T6" s="8">
        <v>0.82</v>
      </c>
      <c r="U6" s="5">
        <v>348.5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6"/>
        <v>13745.333750000002</v>
      </c>
      <c r="AT6" s="11">
        <f t="shared" si="7"/>
        <v>0.41824113616716507</v>
      </c>
      <c r="AU6" s="5">
        <f t="shared" si="8"/>
        <v>418.24113616716505</v>
      </c>
    </row>
    <row r="7" spans="1:47" x14ac:dyDescent="0.3">
      <c r="A7" s="1" t="s">
        <v>62</v>
      </c>
      <c r="B7" s="1" t="s">
        <v>63</v>
      </c>
      <c r="C7" s="1" t="s">
        <v>64</v>
      </c>
      <c r="D7" s="1" t="s">
        <v>152</v>
      </c>
      <c r="E7" s="1" t="s">
        <v>60</v>
      </c>
      <c r="F7" s="1" t="s">
        <v>61</v>
      </c>
      <c r="G7" s="1" t="s">
        <v>53</v>
      </c>
      <c r="H7" s="1" t="s">
        <v>54</v>
      </c>
      <c r="I7" s="2">
        <v>75</v>
      </c>
      <c r="J7" s="2">
        <v>34.24</v>
      </c>
      <c r="K7" s="2">
        <f t="shared" si="0"/>
        <v>17.43</v>
      </c>
      <c r="L7" s="2">
        <f t="shared" si="1"/>
        <v>1.51</v>
      </c>
      <c r="P7" s="6">
        <v>7.62</v>
      </c>
      <c r="Q7" s="5">
        <v>27331.4375</v>
      </c>
      <c r="R7" s="7">
        <v>8.59</v>
      </c>
      <c r="S7" s="5">
        <v>16390.41</v>
      </c>
      <c r="T7" s="8">
        <v>1.22</v>
      </c>
      <c r="U7" s="5">
        <v>593.29999999999995</v>
      </c>
      <c r="AL7" s="5" t="str">
        <f t="shared" si="2"/>
        <v/>
      </c>
      <c r="AM7" s="3">
        <v>0.11</v>
      </c>
      <c r="AN7" s="5">
        <f t="shared" si="3"/>
        <v>928.62</v>
      </c>
      <c r="AO7" s="2">
        <v>0.19</v>
      </c>
      <c r="AP7" s="5">
        <f t="shared" si="4"/>
        <v>0.19</v>
      </c>
      <c r="AQ7" s="2">
        <v>0.44</v>
      </c>
      <c r="AR7" s="2">
        <v>0.77</v>
      </c>
      <c r="AS7" s="5">
        <f t="shared" si="6"/>
        <v>44315.147500000006</v>
      </c>
      <c r="AT7" s="11">
        <f t="shared" si="7"/>
        <v>1.348415249634481</v>
      </c>
      <c r="AU7" s="5">
        <f t="shared" si="8"/>
        <v>1348.4152496344809</v>
      </c>
    </row>
    <row r="8" spans="1:47" x14ac:dyDescent="0.3">
      <c r="A8" s="1" t="s">
        <v>66</v>
      </c>
      <c r="B8" s="1" t="s">
        <v>67</v>
      </c>
      <c r="C8" s="1" t="s">
        <v>68</v>
      </c>
      <c r="D8" s="1" t="s">
        <v>148</v>
      </c>
      <c r="E8" s="1" t="s">
        <v>69</v>
      </c>
      <c r="F8" s="1" t="s">
        <v>61</v>
      </c>
      <c r="G8" s="1" t="s">
        <v>53</v>
      </c>
      <c r="H8" s="1" t="s">
        <v>54</v>
      </c>
      <c r="I8" s="2">
        <v>80</v>
      </c>
      <c r="J8" s="2">
        <v>7.0000000000000007E-2</v>
      </c>
      <c r="K8" s="2">
        <f t="shared" si="0"/>
        <v>7.0000000000000007E-2</v>
      </c>
      <c r="L8" s="2">
        <f t="shared" si="1"/>
        <v>0</v>
      </c>
      <c r="P8" s="6">
        <v>0.02</v>
      </c>
      <c r="Q8" s="5">
        <v>44.122500000000002</v>
      </c>
      <c r="R8" s="7">
        <v>0.05</v>
      </c>
      <c r="S8" s="5">
        <v>68.010000000000005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6"/>
        <v>112.13250000000001</v>
      </c>
      <c r="AT8" s="11">
        <f t="shared" si="7"/>
        <v>3.4119523799314541E-3</v>
      </c>
      <c r="AU8" s="5">
        <f t="shared" si="8"/>
        <v>3.4119523799314542</v>
      </c>
    </row>
    <row r="9" spans="1:47" x14ac:dyDescent="0.3">
      <c r="A9" s="1" t="s">
        <v>66</v>
      </c>
      <c r="B9" s="1" t="s">
        <v>67</v>
      </c>
      <c r="C9" s="1" t="s">
        <v>68</v>
      </c>
      <c r="D9" s="1" t="s">
        <v>148</v>
      </c>
      <c r="E9" s="1" t="s">
        <v>60</v>
      </c>
      <c r="F9" s="1" t="s">
        <v>61</v>
      </c>
      <c r="G9" s="1" t="s">
        <v>53</v>
      </c>
      <c r="H9" s="1" t="s">
        <v>54</v>
      </c>
      <c r="I9" s="2">
        <v>80</v>
      </c>
      <c r="J9" s="2">
        <v>0.08</v>
      </c>
      <c r="K9" s="2">
        <f t="shared" si="0"/>
        <v>0.08</v>
      </c>
      <c r="L9" s="2">
        <f t="shared" si="1"/>
        <v>0</v>
      </c>
      <c r="P9" s="6">
        <v>0.05</v>
      </c>
      <c r="Q9" s="5">
        <v>122.5625</v>
      </c>
      <c r="R9" s="7">
        <v>0.03</v>
      </c>
      <c r="S9" s="5">
        <v>56.674999999999997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6"/>
        <v>179.23750000000001</v>
      </c>
      <c r="AT9" s="11">
        <f t="shared" si="7"/>
        <v>5.4538141457468976E-3</v>
      </c>
      <c r="AU9" s="5">
        <f t="shared" si="8"/>
        <v>5.4538141457468976</v>
      </c>
    </row>
    <row r="10" spans="1:47" x14ac:dyDescent="0.3">
      <c r="A10" s="1" t="s">
        <v>66</v>
      </c>
      <c r="B10" s="1" t="s">
        <v>67</v>
      </c>
      <c r="C10" s="1" t="s">
        <v>68</v>
      </c>
      <c r="D10" s="1" t="s">
        <v>148</v>
      </c>
      <c r="E10" s="1" t="s">
        <v>70</v>
      </c>
      <c r="F10" s="1" t="s">
        <v>61</v>
      </c>
      <c r="G10" s="1" t="s">
        <v>53</v>
      </c>
      <c r="H10" s="1" t="s">
        <v>54</v>
      </c>
      <c r="I10" s="2">
        <v>80</v>
      </c>
      <c r="J10" s="2">
        <v>41.19</v>
      </c>
      <c r="K10" s="2">
        <f t="shared" si="0"/>
        <v>40</v>
      </c>
      <c r="L10" s="2">
        <f t="shared" si="1"/>
        <v>0</v>
      </c>
      <c r="N10" s="4">
        <v>8.65</v>
      </c>
      <c r="O10" s="5">
        <v>20209.994999999999</v>
      </c>
      <c r="P10" s="6">
        <v>23.74</v>
      </c>
      <c r="Q10" s="5">
        <v>50167.282500000001</v>
      </c>
      <c r="R10" s="7">
        <v>7.6099999999999994</v>
      </c>
      <c r="S10" s="5">
        <v>10130.65625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6"/>
        <v>80507.933749999997</v>
      </c>
      <c r="AT10" s="11">
        <f t="shared" si="7"/>
        <v>2.4496844015934389</v>
      </c>
      <c r="AU10" s="5">
        <f t="shared" si="8"/>
        <v>2449.6844015934389</v>
      </c>
    </row>
    <row r="11" spans="1:47" x14ac:dyDescent="0.3">
      <c r="A11" s="1" t="s">
        <v>66</v>
      </c>
      <c r="B11" s="1" t="s">
        <v>67</v>
      </c>
      <c r="C11" s="1" t="s">
        <v>68</v>
      </c>
      <c r="D11" s="1" t="s">
        <v>148</v>
      </c>
      <c r="E11" s="1" t="s">
        <v>55</v>
      </c>
      <c r="F11" s="1" t="s">
        <v>61</v>
      </c>
      <c r="G11" s="1" t="s">
        <v>53</v>
      </c>
      <c r="H11" s="1" t="s">
        <v>54</v>
      </c>
      <c r="I11" s="2">
        <v>80</v>
      </c>
      <c r="J11" s="2">
        <v>36.06</v>
      </c>
      <c r="K11" s="2">
        <f t="shared" si="0"/>
        <v>36.07</v>
      </c>
      <c r="L11" s="2">
        <f t="shared" si="1"/>
        <v>0</v>
      </c>
      <c r="N11" s="4">
        <v>7.77</v>
      </c>
      <c r="O11" s="5">
        <v>18080.79</v>
      </c>
      <c r="P11" s="6">
        <v>23.96</v>
      </c>
      <c r="Q11" s="5">
        <v>50716.362500000003</v>
      </c>
      <c r="R11" s="7">
        <v>4.339999999999999</v>
      </c>
      <c r="S11" s="5">
        <v>5378.4575000000004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6"/>
        <v>74175.61</v>
      </c>
      <c r="AT11" s="11">
        <f t="shared" si="7"/>
        <v>2.2570053202449545</v>
      </c>
      <c r="AU11" s="5">
        <f t="shared" si="8"/>
        <v>2257.0053202449544</v>
      </c>
    </row>
    <row r="12" spans="1:47" x14ac:dyDescent="0.3">
      <c r="A12" s="1" t="s">
        <v>66</v>
      </c>
      <c r="B12" s="1" t="s">
        <v>67</v>
      </c>
      <c r="C12" s="1" t="s">
        <v>68</v>
      </c>
      <c r="D12" s="1" t="s">
        <v>148</v>
      </c>
      <c r="E12" s="1" t="s">
        <v>51</v>
      </c>
      <c r="F12" s="1" t="s">
        <v>61</v>
      </c>
      <c r="G12" s="1" t="s">
        <v>53</v>
      </c>
      <c r="H12" s="1" t="s">
        <v>54</v>
      </c>
      <c r="I12" s="2">
        <v>80</v>
      </c>
      <c r="J12" s="2">
        <v>0.06</v>
      </c>
      <c r="K12" s="2">
        <f t="shared" si="0"/>
        <v>0.06</v>
      </c>
      <c r="L12" s="2">
        <f t="shared" si="1"/>
        <v>0</v>
      </c>
      <c r="P12" s="6">
        <v>0.03</v>
      </c>
      <c r="Q12" s="5">
        <v>68.634999999999991</v>
      </c>
      <c r="R12" s="7">
        <v>0.03</v>
      </c>
      <c r="S12" s="5">
        <v>45.34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6"/>
        <v>113.97499999999999</v>
      </c>
      <c r="AT12" s="11">
        <f t="shared" si="7"/>
        <v>3.4680157180361397E-3</v>
      </c>
      <c r="AU12" s="5">
        <f t="shared" si="8"/>
        <v>3.4680157180361397</v>
      </c>
    </row>
    <row r="13" spans="1:47" x14ac:dyDescent="0.3">
      <c r="A13" s="1" t="s">
        <v>71</v>
      </c>
      <c r="B13" s="1" t="s">
        <v>72</v>
      </c>
      <c r="C13" s="1" t="s">
        <v>73</v>
      </c>
      <c r="D13" s="1" t="s">
        <v>153</v>
      </c>
      <c r="E13" s="1" t="s">
        <v>56</v>
      </c>
      <c r="F13" s="1" t="s">
        <v>61</v>
      </c>
      <c r="G13" s="1" t="s">
        <v>53</v>
      </c>
      <c r="H13" s="1" t="s">
        <v>54</v>
      </c>
      <c r="I13" s="2">
        <v>80</v>
      </c>
      <c r="J13" s="2">
        <v>0.06</v>
      </c>
      <c r="K13" s="2">
        <f t="shared" si="0"/>
        <v>0.04</v>
      </c>
      <c r="L13" s="2">
        <f t="shared" si="1"/>
        <v>0</v>
      </c>
      <c r="P13" s="6">
        <v>0.01</v>
      </c>
      <c r="Q13" s="5">
        <v>29.414999999999999</v>
      </c>
      <c r="R13" s="7">
        <v>0.03</v>
      </c>
      <c r="S13" s="5">
        <v>51.0075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6"/>
        <v>80.422499999999999</v>
      </c>
      <c r="AT13" s="11">
        <f t="shared" si="7"/>
        <v>2.4470848351284182E-3</v>
      </c>
      <c r="AU13" s="5">
        <f t="shared" si="8"/>
        <v>2.4470848351284182</v>
      </c>
    </row>
    <row r="14" spans="1:47" x14ac:dyDescent="0.3">
      <c r="A14" s="1" t="s">
        <v>71</v>
      </c>
      <c r="B14" s="1" t="s">
        <v>72</v>
      </c>
      <c r="C14" s="1" t="s">
        <v>73</v>
      </c>
      <c r="D14" s="1" t="s">
        <v>153</v>
      </c>
      <c r="E14" s="1" t="s">
        <v>69</v>
      </c>
      <c r="F14" s="1" t="s">
        <v>61</v>
      </c>
      <c r="G14" s="1" t="s">
        <v>53</v>
      </c>
      <c r="H14" s="1" t="s">
        <v>54</v>
      </c>
      <c r="I14" s="2">
        <v>80</v>
      </c>
      <c r="J14" s="2">
        <v>42.27</v>
      </c>
      <c r="K14" s="2">
        <f t="shared" si="0"/>
        <v>25.810000000000002</v>
      </c>
      <c r="L14" s="2">
        <f t="shared" si="1"/>
        <v>0</v>
      </c>
      <c r="P14" s="6">
        <v>8.2100000000000009</v>
      </c>
      <c r="Q14" s="5">
        <v>17550.95</v>
      </c>
      <c r="R14" s="7">
        <v>14.85</v>
      </c>
      <c r="S14" s="5">
        <v>18124.665000000001</v>
      </c>
      <c r="T14" s="8">
        <v>2.75</v>
      </c>
      <c r="U14" s="5">
        <v>1040.4000000000001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6"/>
        <v>36716.015000000007</v>
      </c>
      <c r="AT14" s="11">
        <f t="shared" si="7"/>
        <v>1.1171898848313286</v>
      </c>
      <c r="AU14" s="5">
        <f t="shared" si="8"/>
        <v>1117.1898848313288</v>
      </c>
    </row>
    <row r="15" spans="1:47" x14ac:dyDescent="0.3">
      <c r="A15" s="1" t="s">
        <v>71</v>
      </c>
      <c r="B15" s="1" t="s">
        <v>72</v>
      </c>
      <c r="C15" s="1" t="s">
        <v>73</v>
      </c>
      <c r="D15" s="1" t="s">
        <v>153</v>
      </c>
      <c r="E15" s="1" t="s">
        <v>65</v>
      </c>
      <c r="F15" s="1" t="s">
        <v>61</v>
      </c>
      <c r="G15" s="1" t="s">
        <v>53</v>
      </c>
      <c r="H15" s="1" t="s">
        <v>54</v>
      </c>
      <c r="I15" s="2">
        <v>80</v>
      </c>
      <c r="J15" s="2">
        <v>0.08</v>
      </c>
      <c r="K15" s="2">
        <f t="shared" si="0"/>
        <v>0.05</v>
      </c>
      <c r="L15" s="2">
        <f t="shared" si="1"/>
        <v>0</v>
      </c>
      <c r="P15" s="6">
        <v>0.03</v>
      </c>
      <c r="Q15" s="5">
        <v>73.537499999999994</v>
      </c>
      <c r="R15" s="7">
        <v>0.01</v>
      </c>
      <c r="S15" s="5">
        <v>14.168749999999999</v>
      </c>
      <c r="T15" s="8">
        <v>0.01</v>
      </c>
      <c r="U15" s="5">
        <v>4.25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6"/>
        <v>91.956249999999997</v>
      </c>
      <c r="AT15" s="11">
        <f t="shared" si="7"/>
        <v>2.7980322033047665E-3</v>
      </c>
      <c r="AU15" s="5">
        <f t="shared" si="8"/>
        <v>2.7980322033047664</v>
      </c>
    </row>
    <row r="16" spans="1:47" x14ac:dyDescent="0.3">
      <c r="A16" s="1" t="s">
        <v>71</v>
      </c>
      <c r="B16" s="1" t="s">
        <v>72</v>
      </c>
      <c r="C16" s="1" t="s">
        <v>73</v>
      </c>
      <c r="D16" s="1" t="s">
        <v>153</v>
      </c>
      <c r="E16" s="1" t="s">
        <v>51</v>
      </c>
      <c r="F16" s="1" t="s">
        <v>61</v>
      </c>
      <c r="G16" s="1" t="s">
        <v>53</v>
      </c>
      <c r="H16" s="1" t="s">
        <v>54</v>
      </c>
      <c r="I16" s="2">
        <v>80</v>
      </c>
      <c r="J16" s="2">
        <v>36.840000000000003</v>
      </c>
      <c r="K16" s="2">
        <f t="shared" si="0"/>
        <v>36.04</v>
      </c>
      <c r="L16" s="2">
        <f t="shared" si="1"/>
        <v>0</v>
      </c>
      <c r="P16" s="6">
        <v>13.2</v>
      </c>
      <c r="Q16" s="5">
        <v>38028.692499999997</v>
      </c>
      <c r="R16" s="7">
        <v>17.32</v>
      </c>
      <c r="S16" s="5">
        <v>24390.08625</v>
      </c>
      <c r="T16" s="8">
        <v>5.52</v>
      </c>
      <c r="U16" s="5">
        <v>2522.8000000000002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6"/>
        <v>64941.578750000001</v>
      </c>
      <c r="AT16" s="11">
        <f t="shared" si="7"/>
        <v>1.9760334797901451</v>
      </c>
      <c r="AU16" s="5">
        <f t="shared" si="8"/>
        <v>1976.0334797901451</v>
      </c>
    </row>
    <row r="17" spans="1:47" x14ac:dyDescent="0.3">
      <c r="A17" s="1" t="s">
        <v>74</v>
      </c>
      <c r="B17" s="1" t="s">
        <v>72</v>
      </c>
      <c r="C17" s="1" t="s">
        <v>73</v>
      </c>
      <c r="D17" s="1" t="s">
        <v>153</v>
      </c>
      <c r="E17" s="1" t="s">
        <v>56</v>
      </c>
      <c r="F17" s="1" t="s">
        <v>61</v>
      </c>
      <c r="G17" s="1" t="s">
        <v>53</v>
      </c>
      <c r="H17" s="1" t="s">
        <v>54</v>
      </c>
      <c r="I17" s="2">
        <v>152.08000000000001</v>
      </c>
      <c r="J17" s="2">
        <v>36.4</v>
      </c>
      <c r="K17" s="2">
        <f t="shared" si="0"/>
        <v>6.46</v>
      </c>
      <c r="L17" s="2">
        <f t="shared" si="1"/>
        <v>0</v>
      </c>
      <c r="P17" s="6">
        <v>0.45</v>
      </c>
      <c r="Q17" s="5">
        <v>1323.675</v>
      </c>
      <c r="R17" s="7">
        <v>4.63</v>
      </c>
      <c r="S17" s="5">
        <v>7872.1575000000003</v>
      </c>
      <c r="T17" s="8">
        <v>1.38</v>
      </c>
      <c r="U17" s="5">
        <v>703.8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6"/>
        <v>9899.6324999999997</v>
      </c>
      <c r="AT17" s="11">
        <f t="shared" si="7"/>
        <v>0.30122466429288358</v>
      </c>
      <c r="AU17" s="5">
        <f t="shared" si="8"/>
        <v>301.22466429288357</v>
      </c>
    </row>
    <row r="18" spans="1:47" x14ac:dyDescent="0.3">
      <c r="A18" s="1" t="s">
        <v>75</v>
      </c>
      <c r="B18" s="1" t="s">
        <v>76</v>
      </c>
      <c r="C18" s="1" t="s">
        <v>77</v>
      </c>
      <c r="D18" s="1" t="s">
        <v>152</v>
      </c>
      <c r="E18" s="1" t="s">
        <v>78</v>
      </c>
      <c r="F18" s="1" t="s">
        <v>79</v>
      </c>
      <c r="G18" s="1" t="s">
        <v>53</v>
      </c>
      <c r="H18" s="1" t="s">
        <v>54</v>
      </c>
      <c r="I18" s="2">
        <v>160</v>
      </c>
      <c r="J18" s="2">
        <v>0.06</v>
      </c>
      <c r="K18" s="2">
        <f t="shared" si="0"/>
        <v>0.04</v>
      </c>
      <c r="L18" s="2">
        <f t="shared" si="1"/>
        <v>0</v>
      </c>
      <c r="P18" s="6">
        <v>0.01</v>
      </c>
      <c r="Q18" s="5">
        <v>29.414999999999999</v>
      </c>
      <c r="R18" s="7">
        <v>0.03</v>
      </c>
      <c r="S18" s="5">
        <v>45.34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6"/>
        <v>74.754999999999995</v>
      </c>
      <c r="AT18" s="11">
        <f t="shared" si="7"/>
        <v>2.2746349199543022E-3</v>
      </c>
      <c r="AU18" s="5">
        <f t="shared" si="8"/>
        <v>2.2746349199543023</v>
      </c>
    </row>
    <row r="19" spans="1:47" x14ac:dyDescent="0.3">
      <c r="A19" s="1" t="s">
        <v>75</v>
      </c>
      <c r="B19" s="1" t="s">
        <v>76</v>
      </c>
      <c r="C19" s="1" t="s">
        <v>77</v>
      </c>
      <c r="D19" s="1" t="s">
        <v>152</v>
      </c>
      <c r="E19" s="1" t="s">
        <v>80</v>
      </c>
      <c r="F19" s="1" t="s">
        <v>79</v>
      </c>
      <c r="G19" s="1" t="s">
        <v>53</v>
      </c>
      <c r="H19" s="1" t="s">
        <v>54</v>
      </c>
      <c r="I19" s="2">
        <v>160</v>
      </c>
      <c r="J19" s="2">
        <v>7.0000000000000007E-2</v>
      </c>
      <c r="K19" s="2">
        <f t="shared" si="0"/>
        <v>0.06</v>
      </c>
      <c r="L19" s="2">
        <f t="shared" si="1"/>
        <v>0</v>
      </c>
      <c r="N19" s="4">
        <v>0.02</v>
      </c>
      <c r="O19" s="5">
        <v>46.54</v>
      </c>
      <c r="P19" s="6">
        <v>0.02</v>
      </c>
      <c r="Q19" s="5">
        <v>49.024999999999999</v>
      </c>
      <c r="R19" s="7">
        <v>0.02</v>
      </c>
      <c r="S19" s="5">
        <v>28.337499999999999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6"/>
        <v>123.9025</v>
      </c>
      <c r="AT19" s="11">
        <f t="shared" si="7"/>
        <v>3.7700883308091496E-3</v>
      </c>
      <c r="AU19" s="5">
        <f t="shared" si="8"/>
        <v>3.7700883308091493</v>
      </c>
    </row>
    <row r="20" spans="1:47" x14ac:dyDescent="0.3">
      <c r="A20" s="1" t="s">
        <v>75</v>
      </c>
      <c r="B20" s="1" t="s">
        <v>76</v>
      </c>
      <c r="C20" s="1" t="s">
        <v>77</v>
      </c>
      <c r="D20" s="1" t="s">
        <v>152</v>
      </c>
      <c r="E20" s="1" t="s">
        <v>65</v>
      </c>
      <c r="F20" s="1" t="s">
        <v>79</v>
      </c>
      <c r="G20" s="1" t="s">
        <v>53</v>
      </c>
      <c r="H20" s="1" t="s">
        <v>54</v>
      </c>
      <c r="I20" s="2">
        <v>160</v>
      </c>
      <c r="J20" s="2">
        <v>43.77</v>
      </c>
      <c r="K20" s="2">
        <f t="shared" si="0"/>
        <v>43.78</v>
      </c>
      <c r="L20" s="2">
        <f t="shared" si="1"/>
        <v>0</v>
      </c>
      <c r="N20" s="4">
        <v>12.84</v>
      </c>
      <c r="O20" s="5">
        <v>34160.36</v>
      </c>
      <c r="P20" s="6">
        <v>16.72</v>
      </c>
      <c r="Q20" s="5">
        <v>43588.127500000002</v>
      </c>
      <c r="R20" s="7">
        <v>13.69</v>
      </c>
      <c r="S20" s="5">
        <v>22210.932499999999</v>
      </c>
      <c r="T20" s="8">
        <v>0.53</v>
      </c>
      <c r="U20" s="5">
        <v>315.35000000000002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6"/>
        <v>100274.77</v>
      </c>
      <c r="AT20" s="11">
        <f t="shared" si="7"/>
        <v>3.0511469926076664</v>
      </c>
      <c r="AU20" s="5">
        <f t="shared" si="8"/>
        <v>3051.1469926076661</v>
      </c>
    </row>
    <row r="21" spans="1:47" x14ac:dyDescent="0.3">
      <c r="A21" s="1" t="s">
        <v>75</v>
      </c>
      <c r="B21" s="1" t="s">
        <v>76</v>
      </c>
      <c r="C21" s="1" t="s">
        <v>77</v>
      </c>
      <c r="D21" s="1" t="s">
        <v>152</v>
      </c>
      <c r="E21" s="1" t="s">
        <v>81</v>
      </c>
      <c r="F21" s="1" t="s">
        <v>79</v>
      </c>
      <c r="G21" s="1" t="s">
        <v>53</v>
      </c>
      <c r="H21" s="1" t="s">
        <v>54</v>
      </c>
      <c r="I21" s="2">
        <v>160</v>
      </c>
      <c r="J21" s="2">
        <v>42.58</v>
      </c>
      <c r="K21" s="2">
        <f t="shared" si="0"/>
        <v>40</v>
      </c>
      <c r="L21" s="2">
        <f t="shared" si="1"/>
        <v>0</v>
      </c>
      <c r="N21" s="4">
        <v>4.5599999999999996</v>
      </c>
      <c r="O21" s="5">
        <v>15934.1325</v>
      </c>
      <c r="P21" s="6">
        <v>27.68</v>
      </c>
      <c r="Q21" s="5">
        <v>82729.687499999985</v>
      </c>
      <c r="R21" s="7">
        <v>7.3699999999999992</v>
      </c>
      <c r="S21" s="5">
        <v>12570.514999999999</v>
      </c>
      <c r="T21" s="8">
        <v>0.39</v>
      </c>
      <c r="U21" s="5">
        <v>165.75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6"/>
        <v>111400.08499999998</v>
      </c>
      <c r="AT21" s="11">
        <f t="shared" si="7"/>
        <v>3.3896665564427457</v>
      </c>
      <c r="AU21" s="5">
        <f t="shared" si="8"/>
        <v>3389.6665564427458</v>
      </c>
    </row>
    <row r="22" spans="1:47" x14ac:dyDescent="0.3">
      <c r="A22" s="1" t="s">
        <v>75</v>
      </c>
      <c r="B22" s="1" t="s">
        <v>76</v>
      </c>
      <c r="C22" s="1" t="s">
        <v>77</v>
      </c>
      <c r="D22" s="1" t="s">
        <v>152</v>
      </c>
      <c r="E22" s="1" t="s">
        <v>82</v>
      </c>
      <c r="F22" s="1" t="s">
        <v>79</v>
      </c>
      <c r="G22" s="1" t="s">
        <v>53</v>
      </c>
      <c r="H22" s="1" t="s">
        <v>54</v>
      </c>
      <c r="I22" s="2">
        <v>160</v>
      </c>
      <c r="J22" s="2">
        <v>33.64</v>
      </c>
      <c r="K22" s="2">
        <f t="shared" si="0"/>
        <v>31.29</v>
      </c>
      <c r="L22" s="2">
        <f t="shared" si="1"/>
        <v>0</v>
      </c>
      <c r="N22" s="4">
        <v>9.7200000000000006</v>
      </c>
      <c r="O22" s="5">
        <v>25207.227500000001</v>
      </c>
      <c r="P22" s="6">
        <v>18.86</v>
      </c>
      <c r="Q22" s="5">
        <v>57074.904999999999</v>
      </c>
      <c r="R22" s="7">
        <v>2.71</v>
      </c>
      <c r="S22" s="5">
        <v>4672.8537499999993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6"/>
        <v>86954.986250000002</v>
      </c>
      <c r="AT22" s="11">
        <f t="shared" si="7"/>
        <v>2.6458544336619116</v>
      </c>
      <c r="AU22" s="5">
        <f t="shared" si="8"/>
        <v>2645.8544336619116</v>
      </c>
    </row>
    <row r="23" spans="1:47" x14ac:dyDescent="0.3">
      <c r="A23" s="1" t="s">
        <v>75</v>
      </c>
      <c r="B23" s="1" t="s">
        <v>76</v>
      </c>
      <c r="C23" s="1" t="s">
        <v>77</v>
      </c>
      <c r="D23" s="1" t="s">
        <v>152</v>
      </c>
      <c r="E23" s="1" t="s">
        <v>60</v>
      </c>
      <c r="F23" s="1" t="s">
        <v>79</v>
      </c>
      <c r="G23" s="1" t="s">
        <v>53</v>
      </c>
      <c r="H23" s="1" t="s">
        <v>54</v>
      </c>
      <c r="I23" s="2">
        <v>160</v>
      </c>
      <c r="J23" s="2">
        <v>35.25</v>
      </c>
      <c r="K23" s="2">
        <f t="shared" si="0"/>
        <v>35.25</v>
      </c>
      <c r="L23" s="2">
        <f t="shared" si="1"/>
        <v>0</v>
      </c>
      <c r="N23" s="4">
        <v>6.54</v>
      </c>
      <c r="O23" s="5">
        <v>21321.137500000001</v>
      </c>
      <c r="P23" s="6">
        <v>18.510000000000002</v>
      </c>
      <c r="Q23" s="5">
        <v>47220.88</v>
      </c>
      <c r="R23" s="7">
        <v>8.5</v>
      </c>
      <c r="S23" s="5">
        <v>15135.05875</v>
      </c>
      <c r="T23" s="8">
        <v>1.7</v>
      </c>
      <c r="U23" s="5">
        <v>1003.85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6"/>
        <v>84680.926250000004</v>
      </c>
      <c r="AT23" s="11">
        <f t="shared" si="7"/>
        <v>2.5766596468774656</v>
      </c>
      <c r="AU23" s="5">
        <f t="shared" si="8"/>
        <v>2576.6596468774655</v>
      </c>
    </row>
    <row r="24" spans="1:47" x14ac:dyDescent="0.3">
      <c r="A24" s="1" t="s">
        <v>83</v>
      </c>
      <c r="B24" s="1" t="s">
        <v>84</v>
      </c>
      <c r="C24" s="1" t="s">
        <v>85</v>
      </c>
      <c r="D24" s="1" t="s">
        <v>154</v>
      </c>
      <c r="E24" s="1" t="s">
        <v>86</v>
      </c>
      <c r="F24" s="1" t="s">
        <v>79</v>
      </c>
      <c r="G24" s="1" t="s">
        <v>53</v>
      </c>
      <c r="H24" s="1" t="s">
        <v>54</v>
      </c>
      <c r="I24" s="2">
        <v>74.55</v>
      </c>
      <c r="J24" s="2">
        <v>33.82</v>
      </c>
      <c r="K24" s="2">
        <f t="shared" si="0"/>
        <v>8.2000000000000011</v>
      </c>
      <c r="L24" s="2">
        <f t="shared" si="1"/>
        <v>0</v>
      </c>
      <c r="R24" s="7">
        <v>2.4700000000000002</v>
      </c>
      <c r="S24" s="5">
        <v>2799.7449999999999</v>
      </c>
      <c r="T24" s="8">
        <v>5.73</v>
      </c>
      <c r="U24" s="5">
        <v>1948.2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6"/>
        <v>4747.9449999999997</v>
      </c>
      <c r="AT24" s="11">
        <f t="shared" si="7"/>
        <v>0.14446982135004255</v>
      </c>
      <c r="AU24" s="5">
        <f t="shared" si="8"/>
        <v>144.46982135004257</v>
      </c>
    </row>
    <row r="25" spans="1:47" x14ac:dyDescent="0.3">
      <c r="A25" s="1" t="s">
        <v>83</v>
      </c>
      <c r="B25" s="1" t="s">
        <v>84</v>
      </c>
      <c r="C25" s="1" t="s">
        <v>85</v>
      </c>
      <c r="D25" s="1" t="s">
        <v>154</v>
      </c>
      <c r="E25" s="1" t="s">
        <v>78</v>
      </c>
      <c r="F25" s="1" t="s">
        <v>79</v>
      </c>
      <c r="G25" s="1" t="s">
        <v>53</v>
      </c>
      <c r="H25" s="1" t="s">
        <v>54</v>
      </c>
      <c r="I25" s="2">
        <v>74.55</v>
      </c>
      <c r="J25" s="2">
        <v>38.99</v>
      </c>
      <c r="K25" s="2">
        <f t="shared" si="0"/>
        <v>18.279999999999998</v>
      </c>
      <c r="L25" s="2">
        <f t="shared" si="1"/>
        <v>0</v>
      </c>
      <c r="P25" s="6">
        <v>0.19</v>
      </c>
      <c r="Q25" s="5">
        <v>549.08000000000004</v>
      </c>
      <c r="R25" s="7">
        <v>14.61</v>
      </c>
      <c r="S25" s="5">
        <v>16653.94875</v>
      </c>
      <c r="T25" s="8">
        <v>3.48</v>
      </c>
      <c r="U25" s="5">
        <v>1186.5999999999999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6"/>
        <v>18389.62875</v>
      </c>
      <c r="AT25" s="11">
        <f t="shared" si="7"/>
        <v>0.55955710948760073</v>
      </c>
      <c r="AU25" s="5">
        <f t="shared" si="8"/>
        <v>559.55710948760066</v>
      </c>
    </row>
    <row r="26" spans="1:47" x14ac:dyDescent="0.3">
      <c r="A26" s="1" t="s">
        <v>87</v>
      </c>
      <c r="B26" s="1" t="s">
        <v>84</v>
      </c>
      <c r="C26" s="1" t="s">
        <v>85</v>
      </c>
      <c r="D26" s="1" t="s">
        <v>154</v>
      </c>
      <c r="E26" s="1" t="s">
        <v>88</v>
      </c>
      <c r="F26" s="1" t="s">
        <v>79</v>
      </c>
      <c r="G26" s="1" t="s">
        <v>53</v>
      </c>
      <c r="H26" s="1" t="s">
        <v>54</v>
      </c>
      <c r="I26" s="2">
        <v>80</v>
      </c>
      <c r="J26" s="2">
        <v>39.18</v>
      </c>
      <c r="K26" s="2">
        <f t="shared" si="0"/>
        <v>38.590000000000003</v>
      </c>
      <c r="L26" s="2">
        <f t="shared" si="1"/>
        <v>0</v>
      </c>
      <c r="P26" s="6">
        <v>10.6</v>
      </c>
      <c r="Q26" s="5">
        <v>23139.8</v>
      </c>
      <c r="R26" s="7">
        <v>16.760000000000002</v>
      </c>
      <c r="S26" s="5">
        <v>22270.44125</v>
      </c>
      <c r="T26" s="8">
        <v>11.23</v>
      </c>
      <c r="U26" s="5">
        <v>3884.5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6"/>
        <v>49294.741249999999</v>
      </c>
      <c r="AT26" s="11">
        <f t="shared" si="7"/>
        <v>1.499933647479925</v>
      </c>
      <c r="AU26" s="5">
        <f t="shared" si="8"/>
        <v>1499.933647479925</v>
      </c>
    </row>
    <row r="27" spans="1:47" x14ac:dyDescent="0.3">
      <c r="A27" s="1" t="s">
        <v>87</v>
      </c>
      <c r="B27" s="1" t="s">
        <v>84</v>
      </c>
      <c r="C27" s="1" t="s">
        <v>85</v>
      </c>
      <c r="D27" s="1" t="s">
        <v>154</v>
      </c>
      <c r="E27" s="1" t="s">
        <v>86</v>
      </c>
      <c r="F27" s="1" t="s">
        <v>79</v>
      </c>
      <c r="G27" s="1" t="s">
        <v>53</v>
      </c>
      <c r="H27" s="1" t="s">
        <v>54</v>
      </c>
      <c r="I27" s="2">
        <v>80</v>
      </c>
      <c r="J27" s="2">
        <v>0.08</v>
      </c>
      <c r="K27" s="2">
        <f t="shared" si="0"/>
        <v>7.0000000000000007E-2</v>
      </c>
      <c r="L27" s="2">
        <f t="shared" si="1"/>
        <v>0</v>
      </c>
      <c r="R27" s="7">
        <v>0.03</v>
      </c>
      <c r="S27" s="5">
        <v>34.005000000000003</v>
      </c>
      <c r="T27" s="8">
        <v>0.04</v>
      </c>
      <c r="U27" s="5">
        <v>13.6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6"/>
        <v>47.605000000000004</v>
      </c>
      <c r="AT27" s="11">
        <f t="shared" si="7"/>
        <v>1.4485184317359987E-3</v>
      </c>
      <c r="AU27" s="5">
        <f t="shared" si="8"/>
        <v>1.4485184317359987</v>
      </c>
    </row>
    <row r="28" spans="1:47" x14ac:dyDescent="0.3">
      <c r="A28" s="1" t="s">
        <v>87</v>
      </c>
      <c r="B28" s="1" t="s">
        <v>84</v>
      </c>
      <c r="C28" s="1" t="s">
        <v>85</v>
      </c>
      <c r="D28" s="1" t="s">
        <v>154</v>
      </c>
      <c r="E28" s="1" t="s">
        <v>78</v>
      </c>
      <c r="F28" s="1" t="s">
        <v>79</v>
      </c>
      <c r="G28" s="1" t="s">
        <v>53</v>
      </c>
      <c r="H28" s="1" t="s">
        <v>54</v>
      </c>
      <c r="I28" s="2">
        <v>80</v>
      </c>
      <c r="J28" s="2">
        <v>0.08</v>
      </c>
      <c r="K28" s="2">
        <f t="shared" si="0"/>
        <v>0.08</v>
      </c>
      <c r="L28" s="2">
        <f t="shared" si="1"/>
        <v>0</v>
      </c>
      <c r="R28" s="7">
        <v>0.08</v>
      </c>
      <c r="S28" s="5">
        <v>90.68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6"/>
        <v>90.68</v>
      </c>
      <c r="AT28" s="11">
        <f t="shared" si="7"/>
        <v>2.7591986427858493E-3</v>
      </c>
      <c r="AU28" s="5">
        <f t="shared" si="8"/>
        <v>2.7591986427858495</v>
      </c>
    </row>
    <row r="29" spans="1:47" x14ac:dyDescent="0.3">
      <c r="A29" s="1" t="s">
        <v>87</v>
      </c>
      <c r="B29" s="1" t="s">
        <v>84</v>
      </c>
      <c r="C29" s="1" t="s">
        <v>85</v>
      </c>
      <c r="D29" s="1" t="s">
        <v>154</v>
      </c>
      <c r="E29" s="1" t="s">
        <v>80</v>
      </c>
      <c r="F29" s="1" t="s">
        <v>79</v>
      </c>
      <c r="G29" s="1" t="s">
        <v>53</v>
      </c>
      <c r="H29" s="1" t="s">
        <v>54</v>
      </c>
      <c r="I29" s="2">
        <v>80</v>
      </c>
      <c r="J29" s="2">
        <v>39.97</v>
      </c>
      <c r="K29" s="2">
        <f t="shared" si="0"/>
        <v>39.96</v>
      </c>
      <c r="L29" s="2">
        <f t="shared" si="1"/>
        <v>0</v>
      </c>
      <c r="N29" s="4">
        <v>4.3600000000000003</v>
      </c>
      <c r="O29" s="5">
        <v>10145.719999999999</v>
      </c>
      <c r="P29" s="6">
        <v>20.41</v>
      </c>
      <c r="Q29" s="5">
        <v>41102.559999999998</v>
      </c>
      <c r="R29" s="7">
        <v>15.19</v>
      </c>
      <c r="S29" s="5">
        <v>18464.715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6"/>
        <v>69712.994999999995</v>
      </c>
      <c r="AT29" s="11">
        <f t="shared" si="7"/>
        <v>2.121217481126342</v>
      </c>
      <c r="AU29" s="5">
        <f t="shared" si="8"/>
        <v>2121.2174811263421</v>
      </c>
    </row>
    <row r="30" spans="1:47" x14ac:dyDescent="0.3">
      <c r="A30" s="1" t="s">
        <v>89</v>
      </c>
      <c r="B30" s="1" t="s">
        <v>90</v>
      </c>
      <c r="C30" s="1" t="s">
        <v>91</v>
      </c>
      <c r="D30" s="1" t="s">
        <v>148</v>
      </c>
      <c r="E30" s="1" t="s">
        <v>92</v>
      </c>
      <c r="F30" s="1" t="s">
        <v>79</v>
      </c>
      <c r="G30" s="1" t="s">
        <v>53</v>
      </c>
      <c r="H30" s="1" t="s">
        <v>54</v>
      </c>
      <c r="I30" s="2">
        <v>8.85</v>
      </c>
      <c r="J30" s="2">
        <v>8.2899999999999991</v>
      </c>
      <c r="K30" s="2">
        <f t="shared" si="0"/>
        <v>6.9799999999999995</v>
      </c>
      <c r="L30" s="2">
        <f t="shared" si="1"/>
        <v>1.3</v>
      </c>
      <c r="N30" s="4">
        <v>0.03</v>
      </c>
      <c r="O30" s="5">
        <v>69.81</v>
      </c>
      <c r="P30" s="6">
        <v>0.18</v>
      </c>
      <c r="Q30" s="5">
        <v>352.98</v>
      </c>
      <c r="Z30" s="9">
        <v>6.77</v>
      </c>
      <c r="AA30" s="5">
        <v>1106.3599999999999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R30" s="2">
        <v>1.3</v>
      </c>
      <c r="AS30" s="5">
        <f t="shared" si="6"/>
        <v>1529.1499999999999</v>
      </c>
      <c r="AT30" s="11">
        <f t="shared" si="7"/>
        <v>4.6528767143978612E-2</v>
      </c>
      <c r="AU30" s="5">
        <f t="shared" si="8"/>
        <v>46.528767143978612</v>
      </c>
    </row>
    <row r="31" spans="1:47" x14ac:dyDescent="0.3">
      <c r="A31" s="1" t="s">
        <v>89</v>
      </c>
      <c r="B31" s="1" t="s">
        <v>90</v>
      </c>
      <c r="C31" s="1" t="s">
        <v>91</v>
      </c>
      <c r="D31" s="1" t="s">
        <v>148</v>
      </c>
      <c r="E31" s="1" t="s">
        <v>88</v>
      </c>
      <c r="F31" s="1" t="s">
        <v>79</v>
      </c>
      <c r="G31" s="1" t="s">
        <v>53</v>
      </c>
      <c r="H31" s="1" t="s">
        <v>54</v>
      </c>
      <c r="I31" s="2">
        <v>8.85</v>
      </c>
      <c r="J31" s="2">
        <v>0.04</v>
      </c>
      <c r="K31" s="2">
        <f t="shared" si="0"/>
        <v>0.04</v>
      </c>
      <c r="L31" s="2">
        <f t="shared" si="1"/>
        <v>0</v>
      </c>
      <c r="P31" s="6">
        <v>0.01</v>
      </c>
      <c r="Q31" s="5">
        <v>19.61</v>
      </c>
      <c r="R31" s="7">
        <v>0.03</v>
      </c>
      <c r="S31" s="5">
        <v>51.0075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6"/>
        <v>70.617500000000007</v>
      </c>
      <c r="AT31" s="11">
        <f t="shared" si="7"/>
        <v>2.1487396356079588E-3</v>
      </c>
      <c r="AU31" s="5">
        <f t="shared" si="8"/>
        <v>2.1487396356079591</v>
      </c>
    </row>
    <row r="32" spans="1:47" x14ac:dyDescent="0.3">
      <c r="A32" s="1" t="s">
        <v>93</v>
      </c>
      <c r="B32" s="1" t="s">
        <v>94</v>
      </c>
      <c r="C32" s="1" t="s">
        <v>95</v>
      </c>
      <c r="D32" s="1" t="s">
        <v>155</v>
      </c>
      <c r="E32" s="1" t="s">
        <v>96</v>
      </c>
      <c r="F32" s="1" t="s">
        <v>79</v>
      </c>
      <c r="G32" s="1" t="s">
        <v>53</v>
      </c>
      <c r="H32" s="1" t="s">
        <v>54</v>
      </c>
      <c r="I32" s="2">
        <v>151.15</v>
      </c>
      <c r="J32" s="2">
        <v>36.43</v>
      </c>
      <c r="K32" s="2">
        <f t="shared" si="0"/>
        <v>36.42</v>
      </c>
      <c r="L32" s="2">
        <f t="shared" si="1"/>
        <v>0</v>
      </c>
      <c r="N32" s="4">
        <v>5.9</v>
      </c>
      <c r="O32" s="5">
        <v>17161.625</v>
      </c>
      <c r="P32" s="6">
        <v>25.72</v>
      </c>
      <c r="Q32" s="5">
        <v>58633.899999999987</v>
      </c>
      <c r="R32" s="7">
        <v>4.8000000000000007</v>
      </c>
      <c r="S32" s="5">
        <v>5837.5250000000005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6"/>
        <v>81633.049999999988</v>
      </c>
      <c r="AT32" s="11">
        <f t="shared" si="7"/>
        <v>2.4839192850294367</v>
      </c>
      <c r="AU32" s="5">
        <f t="shared" si="8"/>
        <v>2483.9192850294367</v>
      </c>
    </row>
    <row r="33" spans="1:47" x14ac:dyDescent="0.3">
      <c r="A33" s="1" t="s">
        <v>93</v>
      </c>
      <c r="B33" s="1" t="s">
        <v>94</v>
      </c>
      <c r="C33" s="1" t="s">
        <v>95</v>
      </c>
      <c r="D33" s="1" t="s">
        <v>155</v>
      </c>
      <c r="E33" s="1" t="s">
        <v>92</v>
      </c>
      <c r="F33" s="1" t="s">
        <v>79</v>
      </c>
      <c r="G33" s="1" t="s">
        <v>53</v>
      </c>
      <c r="H33" s="1" t="s">
        <v>54</v>
      </c>
      <c r="I33" s="2">
        <v>151.15</v>
      </c>
      <c r="J33" s="2">
        <v>32.99</v>
      </c>
      <c r="K33" s="2">
        <f t="shared" si="0"/>
        <v>32.99</v>
      </c>
      <c r="L33" s="2">
        <f t="shared" si="1"/>
        <v>0</v>
      </c>
      <c r="N33" s="4">
        <v>3.5</v>
      </c>
      <c r="O33" s="5">
        <v>8144.5</v>
      </c>
      <c r="P33" s="6">
        <v>26.59</v>
      </c>
      <c r="Q33" s="5">
        <v>57266.102500000008</v>
      </c>
      <c r="R33" s="7">
        <v>2.83</v>
      </c>
      <c r="S33" s="5">
        <v>3689.5425</v>
      </c>
      <c r="Z33" s="9">
        <v>7.0000000000000007E-2</v>
      </c>
      <c r="AA33" s="5">
        <v>12.58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6"/>
        <v>69112.725000000006</v>
      </c>
      <c r="AT33" s="11">
        <f t="shared" si="7"/>
        <v>2.1029525476315798</v>
      </c>
      <c r="AU33" s="5">
        <f t="shared" si="8"/>
        <v>2102.9525476315798</v>
      </c>
    </row>
    <row r="34" spans="1:47" x14ac:dyDescent="0.3">
      <c r="A34" s="1" t="s">
        <v>93</v>
      </c>
      <c r="B34" s="1" t="s">
        <v>94</v>
      </c>
      <c r="C34" s="1" t="s">
        <v>95</v>
      </c>
      <c r="D34" s="1" t="s">
        <v>155</v>
      </c>
      <c r="E34" s="1" t="s">
        <v>88</v>
      </c>
      <c r="F34" s="1" t="s">
        <v>79</v>
      </c>
      <c r="G34" s="1" t="s">
        <v>53</v>
      </c>
      <c r="H34" s="1" t="s">
        <v>54</v>
      </c>
      <c r="I34" s="2">
        <v>151.15</v>
      </c>
      <c r="J34" s="2">
        <v>0.04</v>
      </c>
      <c r="K34" s="2">
        <f t="shared" ref="K34:K65" si="9">SUM(N34,P34,R34,T34,V34,X34,Z34,AB34,AE34,AG34,AI34)</f>
        <v>0.05</v>
      </c>
      <c r="L34" s="2">
        <f t="shared" ref="L34:L65" si="10">SUM(M34,AD34,AK34,AM34,AO34,AQ34,AR34)</f>
        <v>0</v>
      </c>
      <c r="P34" s="6">
        <v>0.05</v>
      </c>
      <c r="Q34" s="5">
        <v>127.465</v>
      </c>
      <c r="AL34" s="5" t="str">
        <f t="shared" ref="AL34:AL65" si="11">IF(AK34&gt;0,AK34*$AL$1,"")</f>
        <v/>
      </c>
      <c r="AN34" s="5" t="str">
        <f t="shared" ref="AN34:AN65" si="12">IF(AM34&gt;0,AM34*$AN$1,"")</f>
        <v/>
      </c>
      <c r="AP34" s="5" t="str">
        <f t="shared" ref="AP34:AP65" si="13">IF(AO34&gt;0,AO34*$AP$1,"")</f>
        <v/>
      </c>
      <c r="AS34" s="5">
        <f t="shared" si="6"/>
        <v>127.465</v>
      </c>
      <c r="AT34" s="11">
        <f t="shared" si="7"/>
        <v>3.8784875937659712E-3</v>
      </c>
      <c r="AU34" s="5">
        <f t="shared" si="8"/>
        <v>3.8784875937659713</v>
      </c>
    </row>
    <row r="35" spans="1:47" x14ac:dyDescent="0.3">
      <c r="A35" s="1" t="s">
        <v>93</v>
      </c>
      <c r="B35" s="1" t="s">
        <v>94</v>
      </c>
      <c r="C35" s="1" t="s">
        <v>95</v>
      </c>
      <c r="D35" s="1" t="s">
        <v>155</v>
      </c>
      <c r="E35" s="1" t="s">
        <v>80</v>
      </c>
      <c r="F35" s="1" t="s">
        <v>79</v>
      </c>
      <c r="G35" s="1" t="s">
        <v>53</v>
      </c>
      <c r="H35" s="1" t="s">
        <v>54</v>
      </c>
      <c r="I35" s="2">
        <v>151.15</v>
      </c>
      <c r="J35" s="2">
        <v>0.08</v>
      </c>
      <c r="K35" s="2">
        <f t="shared" si="9"/>
        <v>0.09</v>
      </c>
      <c r="L35" s="2">
        <f t="shared" si="10"/>
        <v>0</v>
      </c>
      <c r="N35" s="4">
        <v>0.03</v>
      </c>
      <c r="O35" s="5">
        <v>69.81</v>
      </c>
      <c r="P35" s="6">
        <v>0.03</v>
      </c>
      <c r="Q35" s="5">
        <v>58.83</v>
      </c>
      <c r="R35" s="7">
        <v>0.03</v>
      </c>
      <c r="S35" s="5">
        <v>34.005000000000003</v>
      </c>
      <c r="AL35" s="5" t="str">
        <f t="shared" si="11"/>
        <v/>
      </c>
      <c r="AN35" s="5" t="str">
        <f t="shared" si="12"/>
        <v/>
      </c>
      <c r="AP35" s="5" t="str">
        <f t="shared" si="13"/>
        <v/>
      </c>
      <c r="AS35" s="5">
        <f t="shared" si="6"/>
        <v>162.64499999999998</v>
      </c>
      <c r="AT35" s="11">
        <f t="shared" si="7"/>
        <v>4.9489398241718613E-3</v>
      </c>
      <c r="AU35" s="5">
        <f t="shared" si="8"/>
        <v>4.9489398241718616</v>
      </c>
    </row>
    <row r="36" spans="1:47" x14ac:dyDescent="0.3">
      <c r="A36" s="1" t="s">
        <v>93</v>
      </c>
      <c r="B36" s="1" t="s">
        <v>94</v>
      </c>
      <c r="C36" s="1" t="s">
        <v>95</v>
      </c>
      <c r="D36" s="1" t="s">
        <v>155</v>
      </c>
      <c r="E36" s="1" t="s">
        <v>97</v>
      </c>
      <c r="F36" s="1" t="s">
        <v>79</v>
      </c>
      <c r="G36" s="1" t="s">
        <v>53</v>
      </c>
      <c r="H36" s="1" t="s">
        <v>54</v>
      </c>
      <c r="I36" s="2">
        <v>151.15</v>
      </c>
      <c r="J36" s="2">
        <v>41.82</v>
      </c>
      <c r="K36" s="2">
        <f t="shared" si="9"/>
        <v>40</v>
      </c>
      <c r="L36" s="2">
        <f t="shared" si="10"/>
        <v>0</v>
      </c>
      <c r="N36" s="4">
        <v>3.36</v>
      </c>
      <c r="O36" s="5">
        <v>7818.72</v>
      </c>
      <c r="P36" s="6">
        <v>26.66</v>
      </c>
      <c r="Q36" s="5">
        <v>52280.259999999987</v>
      </c>
      <c r="R36" s="7">
        <v>9.98</v>
      </c>
      <c r="S36" s="5">
        <v>11388.841249999999</v>
      </c>
      <c r="AL36" s="5" t="str">
        <f t="shared" si="11"/>
        <v/>
      </c>
      <c r="AN36" s="5" t="str">
        <f t="shared" si="12"/>
        <v/>
      </c>
      <c r="AP36" s="5" t="str">
        <f t="shared" si="13"/>
        <v/>
      </c>
      <c r="AS36" s="5">
        <f t="shared" si="6"/>
        <v>71487.821249999994</v>
      </c>
      <c r="AT36" s="11">
        <f t="shared" si="7"/>
        <v>2.1752216516179685</v>
      </c>
      <c r="AU36" s="5">
        <f t="shared" si="8"/>
        <v>2175.2216516179687</v>
      </c>
    </row>
    <row r="37" spans="1:47" x14ac:dyDescent="0.3">
      <c r="A37" s="1" t="s">
        <v>93</v>
      </c>
      <c r="B37" s="1" t="s">
        <v>94</v>
      </c>
      <c r="C37" s="1" t="s">
        <v>95</v>
      </c>
      <c r="D37" s="1" t="s">
        <v>155</v>
      </c>
      <c r="E37" s="1" t="s">
        <v>56</v>
      </c>
      <c r="F37" s="1" t="s">
        <v>79</v>
      </c>
      <c r="G37" s="1" t="s">
        <v>53</v>
      </c>
      <c r="H37" s="1" t="s">
        <v>54</v>
      </c>
      <c r="I37" s="2">
        <v>151.15</v>
      </c>
      <c r="J37" s="2">
        <v>37.32</v>
      </c>
      <c r="K37" s="2">
        <f t="shared" si="9"/>
        <v>37.32</v>
      </c>
      <c r="L37" s="2">
        <f t="shared" si="10"/>
        <v>0</v>
      </c>
      <c r="N37" s="4">
        <v>6.3199999999999994</v>
      </c>
      <c r="O37" s="5">
        <v>15451.28</v>
      </c>
      <c r="P37" s="6">
        <v>19.809999999999999</v>
      </c>
      <c r="Q37" s="5">
        <v>40622.114999999998</v>
      </c>
      <c r="R37" s="7">
        <v>11.19</v>
      </c>
      <c r="S37" s="5">
        <v>13772.025</v>
      </c>
      <c r="AL37" s="5" t="str">
        <f t="shared" si="11"/>
        <v/>
      </c>
      <c r="AN37" s="5" t="str">
        <f t="shared" si="12"/>
        <v/>
      </c>
      <c r="AP37" s="5" t="str">
        <f t="shared" si="13"/>
        <v/>
      </c>
      <c r="AS37" s="5">
        <f t="shared" si="6"/>
        <v>69845.42</v>
      </c>
      <c r="AT37" s="11">
        <f t="shared" si="7"/>
        <v>2.125246890922007</v>
      </c>
      <c r="AU37" s="5">
        <f t="shared" si="8"/>
        <v>2125.246890922007</v>
      </c>
    </row>
    <row r="38" spans="1:47" x14ac:dyDescent="0.3">
      <c r="A38" s="1" t="s">
        <v>98</v>
      </c>
      <c r="B38" s="1" t="s">
        <v>90</v>
      </c>
      <c r="C38" s="1" t="s">
        <v>91</v>
      </c>
      <c r="D38" s="1" t="s">
        <v>148</v>
      </c>
      <c r="E38" s="1" t="s">
        <v>60</v>
      </c>
      <c r="F38" s="1" t="s">
        <v>79</v>
      </c>
      <c r="G38" s="1" t="s">
        <v>53</v>
      </c>
      <c r="H38" s="1" t="s">
        <v>54</v>
      </c>
      <c r="I38" s="2">
        <v>15</v>
      </c>
      <c r="J38" s="2">
        <v>0.04</v>
      </c>
      <c r="K38" s="2">
        <f t="shared" si="9"/>
        <v>0.04</v>
      </c>
      <c r="L38" s="2">
        <f t="shared" si="10"/>
        <v>0</v>
      </c>
      <c r="P38" s="6">
        <v>0.01</v>
      </c>
      <c r="Q38" s="5">
        <v>29.414999999999999</v>
      </c>
      <c r="R38" s="7">
        <v>0.03</v>
      </c>
      <c r="S38" s="5">
        <v>59.508749999999999</v>
      </c>
      <c r="AL38" s="5" t="str">
        <f t="shared" si="11"/>
        <v/>
      </c>
      <c r="AN38" s="5" t="str">
        <f t="shared" si="12"/>
        <v/>
      </c>
      <c r="AP38" s="5" t="str">
        <f t="shared" si="13"/>
        <v/>
      </c>
      <c r="AS38" s="5">
        <f t="shared" si="6"/>
        <v>88.923749999999998</v>
      </c>
      <c r="AT38" s="11">
        <f t="shared" si="7"/>
        <v>2.7057597078895914E-3</v>
      </c>
      <c r="AU38" s="5">
        <f t="shared" si="8"/>
        <v>2.7057597078895914</v>
      </c>
    </row>
    <row r="39" spans="1:47" x14ac:dyDescent="0.3">
      <c r="A39" s="1" t="s">
        <v>98</v>
      </c>
      <c r="B39" s="1" t="s">
        <v>90</v>
      </c>
      <c r="C39" s="1" t="s">
        <v>91</v>
      </c>
      <c r="D39" s="1" t="s">
        <v>148</v>
      </c>
      <c r="E39" s="1" t="s">
        <v>70</v>
      </c>
      <c r="F39" s="1" t="s">
        <v>79</v>
      </c>
      <c r="G39" s="1" t="s">
        <v>53</v>
      </c>
      <c r="H39" s="1" t="s">
        <v>54</v>
      </c>
      <c r="I39" s="2">
        <v>15</v>
      </c>
      <c r="J39" s="2">
        <v>14.22</v>
      </c>
      <c r="K39" s="2">
        <f t="shared" si="9"/>
        <v>8.9600000000000009</v>
      </c>
      <c r="L39" s="2">
        <f t="shared" si="10"/>
        <v>5.26</v>
      </c>
      <c r="R39" s="7">
        <v>0.81</v>
      </c>
      <c r="S39" s="5">
        <v>1601.0687499999999</v>
      </c>
      <c r="T39" s="8">
        <v>2.14</v>
      </c>
      <c r="U39" s="5">
        <v>900.15</v>
      </c>
      <c r="Z39" s="9">
        <v>6.01</v>
      </c>
      <c r="AA39" s="5">
        <v>1234.54</v>
      </c>
      <c r="AL39" s="5" t="str">
        <f t="shared" si="11"/>
        <v/>
      </c>
      <c r="AN39" s="5" t="str">
        <f t="shared" si="12"/>
        <v/>
      </c>
      <c r="AP39" s="5" t="str">
        <f t="shared" si="13"/>
        <v/>
      </c>
      <c r="AR39" s="2">
        <v>5.26</v>
      </c>
      <c r="AS39" s="5">
        <f t="shared" si="6"/>
        <v>3735.75875</v>
      </c>
      <c r="AT39" s="11">
        <f t="shared" si="7"/>
        <v>0.11367115651494662</v>
      </c>
      <c r="AU39" s="5">
        <f t="shared" si="8"/>
        <v>113.67115651494662</v>
      </c>
    </row>
    <row r="40" spans="1:47" x14ac:dyDescent="0.3">
      <c r="A40" s="1" t="s">
        <v>99</v>
      </c>
      <c r="B40" s="1" t="s">
        <v>90</v>
      </c>
      <c r="C40" s="1" t="s">
        <v>91</v>
      </c>
      <c r="D40" s="1" t="s">
        <v>148</v>
      </c>
      <c r="E40" s="1" t="s">
        <v>97</v>
      </c>
      <c r="F40" s="1" t="s">
        <v>79</v>
      </c>
      <c r="G40" s="1" t="s">
        <v>53</v>
      </c>
      <c r="H40" s="1" t="s">
        <v>54</v>
      </c>
      <c r="I40" s="2">
        <v>145</v>
      </c>
      <c r="J40" s="2">
        <v>7.0000000000000007E-2</v>
      </c>
      <c r="K40" s="2">
        <f t="shared" si="9"/>
        <v>0.06</v>
      </c>
      <c r="L40" s="2">
        <f t="shared" si="10"/>
        <v>0</v>
      </c>
      <c r="P40" s="6">
        <v>0.06</v>
      </c>
      <c r="Q40" s="5">
        <v>117.66</v>
      </c>
      <c r="AL40" s="5" t="str">
        <f t="shared" si="11"/>
        <v/>
      </c>
      <c r="AN40" s="5" t="str">
        <f t="shared" si="12"/>
        <v/>
      </c>
      <c r="AP40" s="5" t="str">
        <f t="shared" si="13"/>
        <v/>
      </c>
      <c r="AS40" s="5">
        <f t="shared" si="6"/>
        <v>117.66</v>
      </c>
      <c r="AT40" s="11">
        <f t="shared" si="7"/>
        <v>3.5801423942455114E-3</v>
      </c>
      <c r="AU40" s="5">
        <f t="shared" si="8"/>
        <v>3.5801423942455113</v>
      </c>
    </row>
    <row r="41" spans="1:47" x14ac:dyDescent="0.3">
      <c r="A41" s="1" t="s">
        <v>99</v>
      </c>
      <c r="B41" s="1" t="s">
        <v>90</v>
      </c>
      <c r="C41" s="1" t="s">
        <v>91</v>
      </c>
      <c r="D41" s="1" t="s">
        <v>148</v>
      </c>
      <c r="E41" s="1" t="s">
        <v>56</v>
      </c>
      <c r="F41" s="1" t="s">
        <v>79</v>
      </c>
      <c r="G41" s="1" t="s">
        <v>53</v>
      </c>
      <c r="H41" s="1" t="s">
        <v>54</v>
      </c>
      <c r="I41" s="2">
        <v>145</v>
      </c>
      <c r="J41" s="2">
        <v>0.06</v>
      </c>
      <c r="K41" s="2">
        <f t="shared" si="9"/>
        <v>0.06</v>
      </c>
      <c r="L41" s="2">
        <f t="shared" si="10"/>
        <v>0</v>
      </c>
      <c r="N41" s="4">
        <v>0.04</v>
      </c>
      <c r="O41" s="5">
        <v>127.985</v>
      </c>
      <c r="P41" s="6">
        <v>0.02</v>
      </c>
      <c r="Q41" s="5">
        <v>39.22</v>
      </c>
      <c r="AL41" s="5" t="str">
        <f t="shared" si="11"/>
        <v/>
      </c>
      <c r="AN41" s="5" t="str">
        <f t="shared" si="12"/>
        <v/>
      </c>
      <c r="AP41" s="5" t="str">
        <f t="shared" si="13"/>
        <v/>
      </c>
      <c r="AS41" s="5">
        <f t="shared" si="6"/>
        <v>167.20499999999998</v>
      </c>
      <c r="AT41" s="11">
        <f t="shared" si="7"/>
        <v>5.0876908807565933E-3</v>
      </c>
      <c r="AU41" s="5">
        <f t="shared" si="8"/>
        <v>5.0876908807565933</v>
      </c>
    </row>
    <row r="42" spans="1:47" x14ac:dyDescent="0.3">
      <c r="A42" s="1" t="s">
        <v>99</v>
      </c>
      <c r="B42" s="1" t="s">
        <v>90</v>
      </c>
      <c r="C42" s="1" t="s">
        <v>91</v>
      </c>
      <c r="D42" s="1" t="s">
        <v>148</v>
      </c>
      <c r="E42" s="1" t="s">
        <v>51</v>
      </c>
      <c r="F42" s="1" t="s">
        <v>79</v>
      </c>
      <c r="G42" s="1" t="s">
        <v>53</v>
      </c>
      <c r="H42" s="1" t="s">
        <v>54</v>
      </c>
      <c r="I42" s="2">
        <v>145</v>
      </c>
      <c r="J42" s="2">
        <v>40.98</v>
      </c>
      <c r="K42" s="2">
        <f t="shared" si="9"/>
        <v>40</v>
      </c>
      <c r="L42" s="2">
        <f t="shared" si="10"/>
        <v>0</v>
      </c>
      <c r="N42" s="4">
        <v>19.5</v>
      </c>
      <c r="O42" s="5">
        <v>77349.48</v>
      </c>
      <c r="P42" s="6">
        <v>15.76</v>
      </c>
      <c r="Q42" s="5">
        <v>46318.82</v>
      </c>
      <c r="R42" s="7">
        <v>4.74</v>
      </c>
      <c r="S42" s="5">
        <v>6154.9050000000007</v>
      </c>
      <c r="AL42" s="5" t="str">
        <f t="shared" si="11"/>
        <v/>
      </c>
      <c r="AN42" s="5" t="str">
        <f t="shared" si="12"/>
        <v/>
      </c>
      <c r="AP42" s="5" t="str">
        <f t="shared" si="13"/>
        <v/>
      </c>
      <c r="AS42" s="5">
        <f t="shared" si="6"/>
        <v>129823.20499999999</v>
      </c>
      <c r="AT42" s="11">
        <f t="shared" si="7"/>
        <v>3.9502427331066277</v>
      </c>
      <c r="AU42" s="5">
        <f t="shared" si="8"/>
        <v>3950.2427331066278</v>
      </c>
    </row>
    <row r="43" spans="1:47" x14ac:dyDescent="0.3">
      <c r="A43" s="1" t="s">
        <v>99</v>
      </c>
      <c r="B43" s="1" t="s">
        <v>90</v>
      </c>
      <c r="C43" s="1" t="s">
        <v>91</v>
      </c>
      <c r="D43" s="1" t="s">
        <v>148</v>
      </c>
      <c r="E43" s="1" t="s">
        <v>69</v>
      </c>
      <c r="F43" s="1" t="s">
        <v>79</v>
      </c>
      <c r="G43" s="1" t="s">
        <v>53</v>
      </c>
      <c r="H43" s="1" t="s">
        <v>54</v>
      </c>
      <c r="I43" s="2">
        <v>145</v>
      </c>
      <c r="J43" s="2">
        <v>45.4</v>
      </c>
      <c r="K43" s="2">
        <f t="shared" si="9"/>
        <v>45.4</v>
      </c>
      <c r="L43" s="2">
        <f t="shared" si="10"/>
        <v>0</v>
      </c>
      <c r="N43" s="4">
        <v>0.03</v>
      </c>
      <c r="O43" s="5">
        <v>122.1675</v>
      </c>
      <c r="P43" s="6">
        <v>10.06</v>
      </c>
      <c r="Q43" s="5">
        <v>21389.607499999998</v>
      </c>
      <c r="R43" s="7">
        <v>30.52</v>
      </c>
      <c r="S43" s="5">
        <v>37671.872499999998</v>
      </c>
      <c r="T43" s="8">
        <v>4.79</v>
      </c>
      <c r="U43" s="5">
        <v>2646.05</v>
      </c>
      <c r="AL43" s="5" t="str">
        <f t="shared" si="11"/>
        <v/>
      </c>
      <c r="AN43" s="5" t="str">
        <f t="shared" si="12"/>
        <v/>
      </c>
      <c r="AP43" s="5" t="str">
        <f t="shared" si="13"/>
        <v/>
      </c>
      <c r="AS43" s="5">
        <f t="shared" si="6"/>
        <v>61829.697499999995</v>
      </c>
      <c r="AT43" s="11">
        <f t="shared" si="7"/>
        <v>1.8813455825524876</v>
      </c>
      <c r="AU43" s="5">
        <f t="shared" si="8"/>
        <v>1881.3455825524877</v>
      </c>
    </row>
    <row r="44" spans="1:47" x14ac:dyDescent="0.3">
      <c r="A44" s="1" t="s">
        <v>99</v>
      </c>
      <c r="B44" s="1" t="s">
        <v>90</v>
      </c>
      <c r="C44" s="1" t="s">
        <v>91</v>
      </c>
      <c r="D44" s="1" t="s">
        <v>148</v>
      </c>
      <c r="E44" s="1" t="s">
        <v>65</v>
      </c>
      <c r="F44" s="1" t="s">
        <v>79</v>
      </c>
      <c r="G44" s="1" t="s">
        <v>53</v>
      </c>
      <c r="H44" s="1" t="s">
        <v>54</v>
      </c>
      <c r="I44" s="2">
        <v>145</v>
      </c>
      <c r="J44" s="2">
        <v>0.09</v>
      </c>
      <c r="K44" s="2">
        <f t="shared" si="9"/>
        <v>0.09</v>
      </c>
      <c r="L44" s="2">
        <f t="shared" si="10"/>
        <v>0</v>
      </c>
      <c r="P44" s="6">
        <v>0.05</v>
      </c>
      <c r="Q44" s="5">
        <v>112.75749999999999</v>
      </c>
      <c r="R44" s="7">
        <v>0.04</v>
      </c>
      <c r="S44" s="5">
        <v>70.84375</v>
      </c>
      <c r="AL44" s="5" t="str">
        <f t="shared" si="11"/>
        <v/>
      </c>
      <c r="AN44" s="5" t="str">
        <f t="shared" si="12"/>
        <v/>
      </c>
      <c r="AP44" s="5" t="str">
        <f t="shared" si="13"/>
        <v/>
      </c>
      <c r="AS44" s="5">
        <f t="shared" si="6"/>
        <v>183.60124999999999</v>
      </c>
      <c r="AT44" s="11">
        <f t="shared" si="7"/>
        <v>5.5865937341617261E-3</v>
      </c>
      <c r="AU44" s="5">
        <f t="shared" si="8"/>
        <v>5.5865937341617267</v>
      </c>
    </row>
    <row r="45" spans="1:47" x14ac:dyDescent="0.3">
      <c r="A45" s="1" t="s">
        <v>99</v>
      </c>
      <c r="B45" s="1" t="s">
        <v>90</v>
      </c>
      <c r="C45" s="1" t="s">
        <v>91</v>
      </c>
      <c r="D45" s="1" t="s">
        <v>148</v>
      </c>
      <c r="E45" s="1" t="s">
        <v>60</v>
      </c>
      <c r="F45" s="1" t="s">
        <v>79</v>
      </c>
      <c r="G45" s="1" t="s">
        <v>53</v>
      </c>
      <c r="H45" s="1" t="s">
        <v>54</v>
      </c>
      <c r="I45" s="2">
        <v>145</v>
      </c>
      <c r="J45" s="2">
        <v>0.03</v>
      </c>
      <c r="K45" s="2">
        <f t="shared" si="9"/>
        <v>0.03</v>
      </c>
      <c r="L45" s="2">
        <f t="shared" si="10"/>
        <v>0</v>
      </c>
      <c r="R45" s="7">
        <v>0.02</v>
      </c>
      <c r="S45" s="5">
        <v>39.672499999999999</v>
      </c>
      <c r="T45" s="8">
        <v>0.01</v>
      </c>
      <c r="U45" s="5">
        <v>5.95</v>
      </c>
      <c r="AL45" s="5" t="str">
        <f t="shared" si="11"/>
        <v/>
      </c>
      <c r="AN45" s="5" t="str">
        <f t="shared" si="12"/>
        <v/>
      </c>
      <c r="AP45" s="5" t="str">
        <f t="shared" si="13"/>
        <v/>
      </c>
      <c r="AS45" s="5">
        <f t="shared" si="6"/>
        <v>45.622500000000002</v>
      </c>
      <c r="AT45" s="11">
        <f t="shared" si="7"/>
        <v>1.388195192771255E-3</v>
      </c>
      <c r="AU45" s="5">
        <f t="shared" si="8"/>
        <v>1.388195192771255</v>
      </c>
    </row>
    <row r="46" spans="1:47" x14ac:dyDescent="0.3">
      <c r="A46" s="1" t="s">
        <v>99</v>
      </c>
      <c r="B46" s="1" t="s">
        <v>90</v>
      </c>
      <c r="C46" s="1" t="s">
        <v>91</v>
      </c>
      <c r="D46" s="1" t="s">
        <v>148</v>
      </c>
      <c r="E46" s="1" t="s">
        <v>70</v>
      </c>
      <c r="F46" s="1" t="s">
        <v>79</v>
      </c>
      <c r="G46" s="1" t="s">
        <v>53</v>
      </c>
      <c r="H46" s="1" t="s">
        <v>54</v>
      </c>
      <c r="I46" s="2">
        <v>145</v>
      </c>
      <c r="J46" s="2">
        <v>22.31</v>
      </c>
      <c r="K46" s="2">
        <f t="shared" si="9"/>
        <v>22.3</v>
      </c>
      <c r="L46" s="2">
        <f t="shared" si="10"/>
        <v>0</v>
      </c>
      <c r="N46" s="4">
        <v>0.08</v>
      </c>
      <c r="O46" s="5">
        <v>325.77999999999997</v>
      </c>
      <c r="P46" s="6">
        <v>1.04</v>
      </c>
      <c r="Q46" s="5">
        <v>3569.02</v>
      </c>
      <c r="R46" s="7">
        <v>5.08</v>
      </c>
      <c r="S46" s="5">
        <v>9133.1762500000004</v>
      </c>
      <c r="T46" s="8">
        <v>16.100000000000001</v>
      </c>
      <c r="U46" s="5">
        <v>7827.65</v>
      </c>
      <c r="AL46" s="5" t="str">
        <f t="shared" si="11"/>
        <v/>
      </c>
      <c r="AN46" s="5" t="str">
        <f t="shared" si="12"/>
        <v/>
      </c>
      <c r="AP46" s="5" t="str">
        <f t="shared" si="13"/>
        <v/>
      </c>
      <c r="AS46" s="5">
        <f t="shared" si="6"/>
        <v>20855.626250000001</v>
      </c>
      <c r="AT46" s="11">
        <f t="shared" si="7"/>
        <v>0.63459214428152766</v>
      </c>
      <c r="AU46" s="5">
        <f t="shared" si="8"/>
        <v>634.59214428152768</v>
      </c>
    </row>
    <row r="47" spans="1:47" x14ac:dyDescent="0.3">
      <c r="A47" s="1" t="s">
        <v>99</v>
      </c>
      <c r="B47" s="1" t="s">
        <v>90</v>
      </c>
      <c r="C47" s="1" t="s">
        <v>91</v>
      </c>
      <c r="D47" s="1" t="s">
        <v>148</v>
      </c>
      <c r="E47" s="1" t="s">
        <v>55</v>
      </c>
      <c r="F47" s="1" t="s">
        <v>79</v>
      </c>
      <c r="G47" s="1" t="s">
        <v>53</v>
      </c>
      <c r="H47" s="1" t="s">
        <v>54</v>
      </c>
      <c r="I47" s="2">
        <v>145</v>
      </c>
      <c r="J47" s="2">
        <v>33.64</v>
      </c>
      <c r="K47" s="2">
        <f t="shared" si="9"/>
        <v>33.64</v>
      </c>
      <c r="L47" s="2">
        <f t="shared" si="10"/>
        <v>0</v>
      </c>
      <c r="N47" s="4">
        <v>0.4</v>
      </c>
      <c r="O47" s="5">
        <v>1628.9</v>
      </c>
      <c r="P47" s="6">
        <v>6.0399999999999991</v>
      </c>
      <c r="Q47" s="5">
        <v>20963.09</v>
      </c>
      <c r="R47" s="7">
        <v>14.93</v>
      </c>
      <c r="S47" s="5">
        <v>29915.89875</v>
      </c>
      <c r="T47" s="8">
        <v>12.27</v>
      </c>
      <c r="U47" s="5">
        <v>7287.0499999999993</v>
      </c>
      <c r="AL47" s="5" t="str">
        <f t="shared" si="11"/>
        <v/>
      </c>
      <c r="AN47" s="5" t="str">
        <f t="shared" si="12"/>
        <v/>
      </c>
      <c r="AP47" s="5" t="str">
        <f t="shared" si="13"/>
        <v/>
      </c>
      <c r="AS47" s="5">
        <f t="shared" si="6"/>
        <v>59794.938750000001</v>
      </c>
      <c r="AT47" s="11">
        <f t="shared" si="7"/>
        <v>1.8194322214872407</v>
      </c>
      <c r="AU47" s="5">
        <f t="shared" si="8"/>
        <v>1819.4322214872407</v>
      </c>
    </row>
    <row r="48" spans="1:47" x14ac:dyDescent="0.3">
      <c r="A48" s="1" t="s">
        <v>100</v>
      </c>
      <c r="B48" s="1" t="s">
        <v>101</v>
      </c>
      <c r="C48" s="1" t="s">
        <v>102</v>
      </c>
      <c r="D48" s="1" t="s">
        <v>152</v>
      </c>
      <c r="E48" s="1" t="s">
        <v>97</v>
      </c>
      <c r="F48" s="1" t="s">
        <v>103</v>
      </c>
      <c r="G48" s="1" t="s">
        <v>53</v>
      </c>
      <c r="H48" s="1" t="s">
        <v>54</v>
      </c>
      <c r="I48" s="2">
        <v>160</v>
      </c>
      <c r="J48" s="2">
        <v>7.0000000000000007E-2</v>
      </c>
      <c r="K48" s="2">
        <f t="shared" si="9"/>
        <v>0.03</v>
      </c>
      <c r="L48" s="2">
        <f t="shared" si="10"/>
        <v>0</v>
      </c>
      <c r="R48" s="7">
        <v>0.01</v>
      </c>
      <c r="S48" s="5">
        <v>19.83625</v>
      </c>
      <c r="T48" s="8">
        <v>0.02</v>
      </c>
      <c r="U48" s="5">
        <v>11.9</v>
      </c>
      <c r="AL48" s="5" t="str">
        <f t="shared" si="11"/>
        <v/>
      </c>
      <c r="AN48" s="5" t="str">
        <f t="shared" si="12"/>
        <v/>
      </c>
      <c r="AP48" s="5" t="str">
        <f t="shared" si="13"/>
        <v/>
      </c>
      <c r="AS48" s="5">
        <f t="shared" si="6"/>
        <v>31.736249999999998</v>
      </c>
      <c r="AT48" s="11">
        <f t="shared" si="7"/>
        <v>9.6566627621429645E-4</v>
      </c>
      <c r="AU48" s="5">
        <f t="shared" si="8"/>
        <v>0.96566627621429646</v>
      </c>
    </row>
    <row r="49" spans="1:47" x14ac:dyDescent="0.3">
      <c r="A49" s="1" t="s">
        <v>100</v>
      </c>
      <c r="B49" s="1" t="s">
        <v>101</v>
      </c>
      <c r="C49" s="1" t="s">
        <v>102</v>
      </c>
      <c r="D49" s="1" t="s">
        <v>152</v>
      </c>
      <c r="E49" s="1" t="s">
        <v>69</v>
      </c>
      <c r="F49" s="1" t="s">
        <v>103</v>
      </c>
      <c r="G49" s="1" t="s">
        <v>53</v>
      </c>
      <c r="H49" s="1" t="s">
        <v>54</v>
      </c>
      <c r="I49" s="2">
        <v>160</v>
      </c>
      <c r="J49" s="2">
        <v>40.47</v>
      </c>
      <c r="K49" s="2">
        <f t="shared" si="9"/>
        <v>2.63</v>
      </c>
      <c r="L49" s="2">
        <f t="shared" si="10"/>
        <v>0</v>
      </c>
      <c r="R49" s="7">
        <v>0.23</v>
      </c>
      <c r="S49" s="5">
        <v>456.23374999999999</v>
      </c>
      <c r="T49" s="8">
        <v>2.4</v>
      </c>
      <c r="U49" s="5">
        <v>1428</v>
      </c>
      <c r="AL49" s="5" t="str">
        <f t="shared" si="11"/>
        <v/>
      </c>
      <c r="AN49" s="5" t="str">
        <f t="shared" si="12"/>
        <v/>
      </c>
      <c r="AP49" s="5" t="str">
        <f t="shared" si="13"/>
        <v/>
      </c>
      <c r="AS49" s="5">
        <f t="shared" si="6"/>
        <v>1884.2337499999999</v>
      </c>
      <c r="AT49" s="11">
        <f t="shared" si="7"/>
        <v>5.7333206944103342E-2</v>
      </c>
      <c r="AU49" s="5">
        <f t="shared" si="8"/>
        <v>57.333206944103338</v>
      </c>
    </row>
    <row r="50" spans="1:47" x14ac:dyDescent="0.3">
      <c r="A50" s="1" t="s">
        <v>104</v>
      </c>
      <c r="B50" s="1" t="s">
        <v>101</v>
      </c>
      <c r="C50" s="1" t="s">
        <v>102</v>
      </c>
      <c r="D50" s="1" t="s">
        <v>152</v>
      </c>
      <c r="E50" s="1" t="s">
        <v>80</v>
      </c>
      <c r="F50" s="1" t="s">
        <v>103</v>
      </c>
      <c r="G50" s="1" t="s">
        <v>53</v>
      </c>
      <c r="H50" s="1" t="s">
        <v>54</v>
      </c>
      <c r="I50" s="2">
        <v>160</v>
      </c>
      <c r="J50" s="2">
        <v>7.0000000000000007E-2</v>
      </c>
      <c r="K50" s="2">
        <f t="shared" si="9"/>
        <v>0.04</v>
      </c>
      <c r="L50" s="2">
        <f t="shared" si="10"/>
        <v>0</v>
      </c>
      <c r="T50" s="8">
        <v>0.04</v>
      </c>
      <c r="U50" s="5">
        <v>18.7</v>
      </c>
      <c r="AL50" s="5" t="str">
        <f t="shared" si="11"/>
        <v/>
      </c>
      <c r="AN50" s="5" t="str">
        <f t="shared" si="12"/>
        <v/>
      </c>
      <c r="AP50" s="5" t="str">
        <f t="shared" si="13"/>
        <v/>
      </c>
      <c r="AS50" s="5">
        <f t="shared" si="6"/>
        <v>18.7</v>
      </c>
      <c r="AT50" s="11">
        <f t="shared" si="7"/>
        <v>5.6900104345054445E-4</v>
      </c>
      <c r="AU50" s="5">
        <f t="shared" si="8"/>
        <v>0.56900104345054436</v>
      </c>
    </row>
    <row r="51" spans="1:47" x14ac:dyDescent="0.3">
      <c r="A51" s="1" t="s">
        <v>104</v>
      </c>
      <c r="B51" s="1" t="s">
        <v>101</v>
      </c>
      <c r="C51" s="1" t="s">
        <v>102</v>
      </c>
      <c r="D51" s="1" t="s">
        <v>152</v>
      </c>
      <c r="E51" s="1" t="s">
        <v>65</v>
      </c>
      <c r="F51" s="1" t="s">
        <v>103</v>
      </c>
      <c r="G51" s="1" t="s">
        <v>53</v>
      </c>
      <c r="H51" s="1" t="s">
        <v>54</v>
      </c>
      <c r="I51" s="2">
        <v>160</v>
      </c>
      <c r="J51" s="2">
        <v>41.11</v>
      </c>
      <c r="K51" s="2">
        <f t="shared" si="9"/>
        <v>2.5999999999999996</v>
      </c>
      <c r="L51" s="2">
        <f t="shared" si="10"/>
        <v>0</v>
      </c>
      <c r="R51" s="7">
        <v>0.01</v>
      </c>
      <c r="S51" s="5">
        <v>19.83625</v>
      </c>
      <c r="T51" s="8">
        <v>2.59</v>
      </c>
      <c r="U51" s="5">
        <v>1129.6500000000001</v>
      </c>
      <c r="AL51" s="5" t="str">
        <f t="shared" si="11"/>
        <v/>
      </c>
      <c r="AN51" s="5" t="str">
        <f t="shared" si="12"/>
        <v/>
      </c>
      <c r="AP51" s="5" t="str">
        <f t="shared" si="13"/>
        <v/>
      </c>
      <c r="AS51" s="5">
        <f t="shared" si="6"/>
        <v>1149.4862500000002</v>
      </c>
      <c r="AT51" s="11">
        <f t="shared" si="7"/>
        <v>3.497641046428094E-2</v>
      </c>
      <c r="AU51" s="5">
        <f t="shared" si="8"/>
        <v>34.976410464280939</v>
      </c>
    </row>
    <row r="52" spans="1:47" x14ac:dyDescent="0.3">
      <c r="A52" s="1" t="s">
        <v>105</v>
      </c>
      <c r="B52" s="1" t="s">
        <v>106</v>
      </c>
      <c r="C52" s="1" t="s">
        <v>107</v>
      </c>
      <c r="D52" s="1" t="s">
        <v>149</v>
      </c>
      <c r="E52" s="1" t="s">
        <v>96</v>
      </c>
      <c r="F52" s="1" t="s">
        <v>103</v>
      </c>
      <c r="G52" s="1" t="s">
        <v>53</v>
      </c>
      <c r="H52" s="1" t="s">
        <v>54</v>
      </c>
      <c r="I52" s="2">
        <v>154.1</v>
      </c>
      <c r="J52" s="2">
        <v>33.479999999999997</v>
      </c>
      <c r="K52" s="2">
        <f t="shared" si="9"/>
        <v>33.43</v>
      </c>
      <c r="L52" s="2">
        <f t="shared" si="10"/>
        <v>0.05</v>
      </c>
      <c r="N52" s="4">
        <v>0.6</v>
      </c>
      <c r="O52" s="5">
        <v>2792.4</v>
      </c>
      <c r="P52" s="6">
        <v>9.56</v>
      </c>
      <c r="Q52" s="5">
        <v>37317.83</v>
      </c>
      <c r="R52" s="7">
        <v>19.649999999999999</v>
      </c>
      <c r="S52" s="5">
        <v>42741.451249999998</v>
      </c>
      <c r="T52" s="8">
        <v>3.62</v>
      </c>
      <c r="U52" s="5">
        <v>2334.9499999999998</v>
      </c>
      <c r="AL52" s="5" t="str">
        <f t="shared" si="11"/>
        <v/>
      </c>
      <c r="AN52" s="5" t="str">
        <f t="shared" si="12"/>
        <v/>
      </c>
      <c r="AP52" s="5" t="str">
        <f t="shared" si="13"/>
        <v/>
      </c>
      <c r="AR52" s="2">
        <v>0.05</v>
      </c>
      <c r="AS52" s="5">
        <f t="shared" si="6"/>
        <v>85186.631249999991</v>
      </c>
      <c r="AT52" s="11">
        <f t="shared" si="7"/>
        <v>2.5920471694805753</v>
      </c>
      <c r="AU52" s="5">
        <f t="shared" si="8"/>
        <v>2592.0471694805756</v>
      </c>
    </row>
    <row r="53" spans="1:47" x14ac:dyDescent="0.3">
      <c r="A53" s="1" t="s">
        <v>105</v>
      </c>
      <c r="B53" s="1" t="s">
        <v>106</v>
      </c>
      <c r="C53" s="1" t="s">
        <v>107</v>
      </c>
      <c r="D53" s="1" t="s">
        <v>149</v>
      </c>
      <c r="E53" s="1" t="s">
        <v>92</v>
      </c>
      <c r="F53" s="1" t="s">
        <v>103</v>
      </c>
      <c r="G53" s="1" t="s">
        <v>53</v>
      </c>
      <c r="H53" s="1" t="s">
        <v>54</v>
      </c>
      <c r="I53" s="2">
        <v>154.1</v>
      </c>
      <c r="J53" s="2">
        <v>38.409999999999997</v>
      </c>
      <c r="K53" s="2">
        <f t="shared" si="9"/>
        <v>38.4</v>
      </c>
      <c r="L53" s="2">
        <f t="shared" si="10"/>
        <v>0.01</v>
      </c>
      <c r="N53" s="4">
        <v>2.06</v>
      </c>
      <c r="O53" s="5">
        <v>8388.8350000000009</v>
      </c>
      <c r="P53" s="6">
        <v>15.6</v>
      </c>
      <c r="Q53" s="5">
        <v>50755.582499999997</v>
      </c>
      <c r="R53" s="7">
        <v>13.24</v>
      </c>
      <c r="S53" s="5">
        <v>25030.513749999998</v>
      </c>
      <c r="T53" s="8">
        <v>7.5</v>
      </c>
      <c r="U53" s="5">
        <v>3940.599999999999</v>
      </c>
      <c r="AL53" s="5" t="str">
        <f t="shared" si="11"/>
        <v/>
      </c>
      <c r="AN53" s="5" t="str">
        <f t="shared" si="12"/>
        <v/>
      </c>
      <c r="AP53" s="5" t="str">
        <f t="shared" si="13"/>
        <v/>
      </c>
      <c r="AR53" s="2">
        <v>0.01</v>
      </c>
      <c r="AS53" s="5">
        <f t="shared" si="6"/>
        <v>88115.53125</v>
      </c>
      <c r="AT53" s="11">
        <f t="shared" si="7"/>
        <v>2.6811673382593084</v>
      </c>
      <c r="AU53" s="5">
        <f t="shared" si="8"/>
        <v>2681.1673382593085</v>
      </c>
    </row>
    <row r="54" spans="1:47" x14ac:dyDescent="0.3">
      <c r="A54" s="1" t="s">
        <v>105</v>
      </c>
      <c r="B54" s="1" t="s">
        <v>106</v>
      </c>
      <c r="C54" s="1" t="s">
        <v>107</v>
      </c>
      <c r="D54" s="1" t="s">
        <v>149</v>
      </c>
      <c r="E54" s="1" t="s">
        <v>88</v>
      </c>
      <c r="F54" s="1" t="s">
        <v>103</v>
      </c>
      <c r="G54" s="1" t="s">
        <v>53</v>
      </c>
      <c r="H54" s="1" t="s">
        <v>54</v>
      </c>
      <c r="I54" s="2">
        <v>154.1</v>
      </c>
      <c r="J54" s="2">
        <v>0.08</v>
      </c>
      <c r="K54" s="2">
        <f t="shared" si="9"/>
        <v>0.08</v>
      </c>
      <c r="L54" s="2">
        <f t="shared" si="10"/>
        <v>0</v>
      </c>
      <c r="P54" s="6">
        <v>0.08</v>
      </c>
      <c r="Q54" s="5">
        <v>250.0275</v>
      </c>
      <c r="AL54" s="5" t="str">
        <f t="shared" si="11"/>
        <v/>
      </c>
      <c r="AN54" s="5" t="str">
        <f t="shared" si="12"/>
        <v/>
      </c>
      <c r="AP54" s="5" t="str">
        <f t="shared" si="13"/>
        <v/>
      </c>
      <c r="AS54" s="5">
        <f t="shared" si="6"/>
        <v>250.0275</v>
      </c>
      <c r="AT54" s="11">
        <f t="shared" si="7"/>
        <v>7.6078025877717127E-3</v>
      </c>
      <c r="AU54" s="5">
        <f t="shared" si="8"/>
        <v>7.6078025877717126</v>
      </c>
    </row>
    <row r="55" spans="1:47" x14ac:dyDescent="0.3">
      <c r="A55" s="1" t="s">
        <v>105</v>
      </c>
      <c r="B55" s="1" t="s">
        <v>106</v>
      </c>
      <c r="C55" s="1" t="s">
        <v>107</v>
      </c>
      <c r="D55" s="1" t="s">
        <v>149</v>
      </c>
      <c r="E55" s="1" t="s">
        <v>80</v>
      </c>
      <c r="F55" s="1" t="s">
        <v>103</v>
      </c>
      <c r="G55" s="1" t="s">
        <v>53</v>
      </c>
      <c r="H55" s="1" t="s">
        <v>54</v>
      </c>
      <c r="I55" s="2">
        <v>154.1</v>
      </c>
      <c r="J55" s="2">
        <v>0.08</v>
      </c>
      <c r="K55" s="2">
        <f t="shared" si="9"/>
        <v>9.0000000000000011E-2</v>
      </c>
      <c r="L55" s="2">
        <f t="shared" si="10"/>
        <v>0</v>
      </c>
      <c r="N55" s="4">
        <v>0.02</v>
      </c>
      <c r="O55" s="5">
        <v>81.445000000000007</v>
      </c>
      <c r="P55" s="6">
        <v>0.05</v>
      </c>
      <c r="Q55" s="5">
        <v>151.97749999999999</v>
      </c>
      <c r="R55" s="7">
        <v>0.02</v>
      </c>
      <c r="S55" s="5">
        <v>39.672499999999999</v>
      </c>
      <c r="AL55" s="5" t="str">
        <f t="shared" si="11"/>
        <v/>
      </c>
      <c r="AN55" s="5" t="str">
        <f t="shared" si="12"/>
        <v/>
      </c>
      <c r="AP55" s="5" t="str">
        <f t="shared" si="13"/>
        <v/>
      </c>
      <c r="AS55" s="5">
        <f t="shared" si="6"/>
        <v>273.09500000000003</v>
      </c>
      <c r="AT55" s="11">
        <f t="shared" si="7"/>
        <v>8.3096973241244092E-3</v>
      </c>
      <c r="AU55" s="5">
        <f t="shared" si="8"/>
        <v>8.309697324124409</v>
      </c>
    </row>
    <row r="56" spans="1:47" x14ac:dyDescent="0.3">
      <c r="A56" s="1" t="s">
        <v>105</v>
      </c>
      <c r="B56" s="1" t="s">
        <v>106</v>
      </c>
      <c r="C56" s="1" t="s">
        <v>107</v>
      </c>
      <c r="D56" s="1" t="s">
        <v>149</v>
      </c>
      <c r="E56" s="1" t="s">
        <v>97</v>
      </c>
      <c r="F56" s="1" t="s">
        <v>103</v>
      </c>
      <c r="G56" s="1" t="s">
        <v>53</v>
      </c>
      <c r="H56" s="1" t="s">
        <v>54</v>
      </c>
      <c r="I56" s="2">
        <v>154.1</v>
      </c>
      <c r="J56" s="2">
        <v>40.700000000000003</v>
      </c>
      <c r="K56" s="2">
        <f t="shared" si="9"/>
        <v>39.879999999999995</v>
      </c>
      <c r="L56" s="2">
        <f t="shared" si="10"/>
        <v>0</v>
      </c>
      <c r="N56" s="4">
        <v>5.23</v>
      </c>
      <c r="O56" s="5">
        <v>21297.8675</v>
      </c>
      <c r="P56" s="6">
        <v>22.63</v>
      </c>
      <c r="Q56" s="5">
        <v>77640.892499999987</v>
      </c>
      <c r="R56" s="7">
        <v>10.62</v>
      </c>
      <c r="S56" s="5">
        <v>21066.0975</v>
      </c>
      <c r="T56" s="8">
        <v>1.4</v>
      </c>
      <c r="U56" s="5">
        <v>833</v>
      </c>
      <c r="AL56" s="5" t="str">
        <f t="shared" si="11"/>
        <v/>
      </c>
      <c r="AN56" s="5" t="str">
        <f t="shared" si="12"/>
        <v/>
      </c>
      <c r="AP56" s="5" t="str">
        <f t="shared" si="13"/>
        <v/>
      </c>
      <c r="AS56" s="5">
        <f t="shared" si="6"/>
        <v>120837.85749999998</v>
      </c>
      <c r="AT56" s="11">
        <f t="shared" si="7"/>
        <v>3.6768378077982993</v>
      </c>
      <c r="AU56" s="5">
        <f t="shared" si="8"/>
        <v>3676.8378077982993</v>
      </c>
    </row>
    <row r="57" spans="1:47" x14ac:dyDescent="0.3">
      <c r="A57" s="1" t="s">
        <v>105</v>
      </c>
      <c r="B57" s="1" t="s">
        <v>106</v>
      </c>
      <c r="C57" s="1" t="s">
        <v>107</v>
      </c>
      <c r="D57" s="1" t="s">
        <v>149</v>
      </c>
      <c r="E57" s="1" t="s">
        <v>56</v>
      </c>
      <c r="F57" s="1" t="s">
        <v>103</v>
      </c>
      <c r="G57" s="1" t="s">
        <v>53</v>
      </c>
      <c r="H57" s="1" t="s">
        <v>54</v>
      </c>
      <c r="I57" s="2">
        <v>154.1</v>
      </c>
      <c r="J57" s="2">
        <v>38.409999999999997</v>
      </c>
      <c r="K57" s="2">
        <f t="shared" si="9"/>
        <v>29.82</v>
      </c>
      <c r="L57" s="2">
        <f t="shared" si="10"/>
        <v>0</v>
      </c>
      <c r="P57" s="6">
        <v>7.59</v>
      </c>
      <c r="Q57" s="5">
        <v>28419.7925</v>
      </c>
      <c r="R57" s="7">
        <v>17.41</v>
      </c>
      <c r="S57" s="5">
        <v>36804.745000000003</v>
      </c>
      <c r="T57" s="8">
        <v>4.8199999999999994</v>
      </c>
      <c r="U57" s="5">
        <v>3112.7</v>
      </c>
      <c r="AL57" s="5" t="str">
        <f t="shared" si="11"/>
        <v/>
      </c>
      <c r="AN57" s="5" t="str">
        <f t="shared" si="12"/>
        <v/>
      </c>
      <c r="AP57" s="5" t="str">
        <f t="shared" si="13"/>
        <v/>
      </c>
      <c r="AS57" s="5">
        <f t="shared" si="6"/>
        <v>68337.237500000003</v>
      </c>
      <c r="AT57" s="11">
        <f t="shared" si="7"/>
        <v>2.0793561200014805</v>
      </c>
      <c r="AU57" s="5">
        <f t="shared" si="8"/>
        <v>2079.3561200014806</v>
      </c>
    </row>
    <row r="58" spans="1:47" x14ac:dyDescent="0.3">
      <c r="A58" s="1" t="s">
        <v>108</v>
      </c>
      <c r="B58" s="1" t="s">
        <v>109</v>
      </c>
      <c r="C58" s="1" t="s">
        <v>110</v>
      </c>
      <c r="D58" s="1" t="s">
        <v>148</v>
      </c>
      <c r="E58" s="1" t="s">
        <v>96</v>
      </c>
      <c r="F58" s="1" t="s">
        <v>103</v>
      </c>
      <c r="G58" s="1" t="s">
        <v>53</v>
      </c>
      <c r="H58" s="1" t="s">
        <v>54</v>
      </c>
      <c r="I58" s="2">
        <v>5.9</v>
      </c>
      <c r="J58" s="2">
        <v>3.78</v>
      </c>
      <c r="K58" s="2">
        <f t="shared" si="9"/>
        <v>3.05</v>
      </c>
      <c r="L58" s="2">
        <f t="shared" si="10"/>
        <v>0.72</v>
      </c>
      <c r="Z58" s="9">
        <v>3.05</v>
      </c>
      <c r="AA58" s="5">
        <v>785.74</v>
      </c>
      <c r="AL58" s="5" t="str">
        <f t="shared" si="11"/>
        <v/>
      </c>
      <c r="AN58" s="5" t="str">
        <f t="shared" si="12"/>
        <v/>
      </c>
      <c r="AP58" s="5" t="str">
        <f t="shared" si="13"/>
        <v/>
      </c>
      <c r="AR58" s="2">
        <v>0.72</v>
      </c>
      <c r="AS58" s="5">
        <f t="shared" si="6"/>
        <v>785.74</v>
      </c>
      <c r="AT58" s="11">
        <f t="shared" si="7"/>
        <v>2.3908389298440153E-2</v>
      </c>
      <c r="AU58" s="5">
        <f t="shared" si="8"/>
        <v>23.908389298440152</v>
      </c>
    </row>
    <row r="59" spans="1:47" x14ac:dyDescent="0.3">
      <c r="A59" s="1" t="s">
        <v>108</v>
      </c>
      <c r="B59" s="1" t="s">
        <v>109</v>
      </c>
      <c r="C59" s="1" t="s">
        <v>110</v>
      </c>
      <c r="D59" s="1" t="s">
        <v>148</v>
      </c>
      <c r="E59" s="1" t="s">
        <v>92</v>
      </c>
      <c r="F59" s="1" t="s">
        <v>103</v>
      </c>
      <c r="G59" s="1" t="s">
        <v>53</v>
      </c>
      <c r="H59" s="1" t="s">
        <v>54</v>
      </c>
      <c r="I59" s="2">
        <v>5.9</v>
      </c>
      <c r="J59" s="2">
        <v>1.63</v>
      </c>
      <c r="K59" s="2">
        <f t="shared" si="9"/>
        <v>0.52</v>
      </c>
      <c r="L59" s="2">
        <f t="shared" si="10"/>
        <v>1.1000000000000001</v>
      </c>
      <c r="R59" s="7">
        <v>0.01</v>
      </c>
      <c r="S59" s="5">
        <v>19.83625</v>
      </c>
      <c r="T59" s="8">
        <v>0.01</v>
      </c>
      <c r="U59" s="5">
        <v>5.95</v>
      </c>
      <c r="Z59" s="9">
        <v>0.5</v>
      </c>
      <c r="AA59" s="5">
        <v>119</v>
      </c>
      <c r="AL59" s="5" t="str">
        <f t="shared" si="11"/>
        <v/>
      </c>
      <c r="AN59" s="5" t="str">
        <f t="shared" si="12"/>
        <v/>
      </c>
      <c r="AP59" s="5" t="str">
        <f t="shared" si="13"/>
        <v/>
      </c>
      <c r="AR59" s="2">
        <v>1.1000000000000001</v>
      </c>
      <c r="AS59" s="5">
        <f t="shared" si="6"/>
        <v>144.78625</v>
      </c>
      <c r="AT59" s="11">
        <f t="shared" si="7"/>
        <v>4.4055362207107698E-3</v>
      </c>
      <c r="AU59" s="5">
        <f t="shared" si="8"/>
        <v>4.4055362207107693</v>
      </c>
    </row>
    <row r="60" spans="1:47" x14ac:dyDescent="0.3">
      <c r="A60" s="1" t="s">
        <v>111</v>
      </c>
      <c r="B60" s="1" t="s">
        <v>101</v>
      </c>
      <c r="C60" s="1" t="s">
        <v>102</v>
      </c>
      <c r="D60" s="1" t="s">
        <v>152</v>
      </c>
      <c r="E60" s="1" t="s">
        <v>88</v>
      </c>
      <c r="F60" s="1" t="s">
        <v>103</v>
      </c>
      <c r="G60" s="1" t="s">
        <v>53</v>
      </c>
      <c r="H60" s="1" t="s">
        <v>54</v>
      </c>
      <c r="I60" s="2">
        <v>160</v>
      </c>
      <c r="J60" s="2">
        <v>39.28</v>
      </c>
      <c r="K60" s="2">
        <f t="shared" si="9"/>
        <v>39.269999999999996</v>
      </c>
      <c r="L60" s="2">
        <f t="shared" si="10"/>
        <v>0</v>
      </c>
      <c r="N60" s="4">
        <v>0.4</v>
      </c>
      <c r="O60" s="5">
        <v>1163.5</v>
      </c>
      <c r="P60" s="6">
        <v>26.34</v>
      </c>
      <c r="Q60" s="5">
        <v>65899.404999999999</v>
      </c>
      <c r="R60" s="7">
        <v>12.53</v>
      </c>
      <c r="S60" s="5">
        <v>17753.443749999999</v>
      </c>
      <c r="AL60" s="5" t="str">
        <f t="shared" si="11"/>
        <v/>
      </c>
      <c r="AN60" s="5" t="str">
        <f t="shared" si="12"/>
        <v/>
      </c>
      <c r="AP60" s="5" t="str">
        <f t="shared" si="13"/>
        <v/>
      </c>
      <c r="AS60" s="5">
        <f t="shared" si="6"/>
        <v>84816.348750000005</v>
      </c>
      <c r="AT60" s="11">
        <f t="shared" si="7"/>
        <v>2.5807802641933311</v>
      </c>
      <c r="AU60" s="5">
        <f t="shared" si="8"/>
        <v>2580.7802641933308</v>
      </c>
    </row>
    <row r="61" spans="1:47" x14ac:dyDescent="0.3">
      <c r="A61" s="1" t="s">
        <v>111</v>
      </c>
      <c r="B61" s="1" t="s">
        <v>101</v>
      </c>
      <c r="C61" s="1" t="s">
        <v>102</v>
      </c>
      <c r="D61" s="1" t="s">
        <v>152</v>
      </c>
      <c r="E61" s="1" t="s">
        <v>86</v>
      </c>
      <c r="F61" s="1" t="s">
        <v>103</v>
      </c>
      <c r="G61" s="1" t="s">
        <v>53</v>
      </c>
      <c r="H61" s="1" t="s">
        <v>54</v>
      </c>
      <c r="I61" s="2">
        <v>160</v>
      </c>
      <c r="J61" s="2">
        <v>37.28</v>
      </c>
      <c r="K61" s="2">
        <f t="shared" si="9"/>
        <v>9.5900000000000016</v>
      </c>
      <c r="L61" s="2">
        <f t="shared" si="10"/>
        <v>0</v>
      </c>
      <c r="P61" s="6">
        <v>2.81</v>
      </c>
      <c r="Q61" s="5">
        <v>6888.0124999999998</v>
      </c>
      <c r="R61" s="7">
        <v>5.48</v>
      </c>
      <c r="S61" s="5">
        <v>7764.4750000000004</v>
      </c>
      <c r="T61" s="8">
        <v>1.3</v>
      </c>
      <c r="U61" s="5">
        <v>552.5</v>
      </c>
      <c r="AL61" s="5" t="str">
        <f t="shared" si="11"/>
        <v/>
      </c>
      <c r="AN61" s="5" t="str">
        <f t="shared" si="12"/>
        <v/>
      </c>
      <c r="AP61" s="5" t="str">
        <f t="shared" si="13"/>
        <v/>
      </c>
      <c r="AS61" s="5">
        <f t="shared" si="6"/>
        <v>15204.987499999999</v>
      </c>
      <c r="AT61" s="11">
        <f t="shared" si="7"/>
        <v>0.46265528091724523</v>
      </c>
      <c r="AU61" s="5">
        <f t="shared" si="8"/>
        <v>462.65528091724519</v>
      </c>
    </row>
    <row r="62" spans="1:47" x14ac:dyDescent="0.3">
      <c r="A62" s="1" t="s">
        <v>111</v>
      </c>
      <c r="B62" s="1" t="s">
        <v>101</v>
      </c>
      <c r="C62" s="1" t="s">
        <v>102</v>
      </c>
      <c r="D62" s="1" t="s">
        <v>152</v>
      </c>
      <c r="E62" s="1" t="s">
        <v>78</v>
      </c>
      <c r="F62" s="1" t="s">
        <v>103</v>
      </c>
      <c r="G62" s="1" t="s">
        <v>53</v>
      </c>
      <c r="H62" s="1" t="s">
        <v>54</v>
      </c>
      <c r="I62" s="2">
        <v>160</v>
      </c>
      <c r="J62" s="2">
        <v>38.26</v>
      </c>
      <c r="K62" s="2">
        <f t="shared" si="9"/>
        <v>0.95</v>
      </c>
      <c r="L62" s="2">
        <f t="shared" si="10"/>
        <v>0</v>
      </c>
      <c r="R62" s="7">
        <v>0.95</v>
      </c>
      <c r="S62" s="5">
        <v>1346.03125</v>
      </c>
      <c r="AL62" s="5" t="str">
        <f t="shared" si="11"/>
        <v/>
      </c>
      <c r="AN62" s="5" t="str">
        <f t="shared" si="12"/>
        <v/>
      </c>
      <c r="AP62" s="5" t="str">
        <f t="shared" si="13"/>
        <v/>
      </c>
      <c r="AS62" s="5">
        <f t="shared" si="6"/>
        <v>1346.03125</v>
      </c>
      <c r="AT62" s="11">
        <f t="shared" si="7"/>
        <v>4.0956854853852448E-2</v>
      </c>
      <c r="AU62" s="5">
        <f t="shared" si="8"/>
        <v>40.956854853852448</v>
      </c>
    </row>
    <row r="63" spans="1:47" x14ac:dyDescent="0.3">
      <c r="A63" s="1" t="s">
        <v>111</v>
      </c>
      <c r="B63" s="1" t="s">
        <v>101</v>
      </c>
      <c r="C63" s="1" t="s">
        <v>102</v>
      </c>
      <c r="D63" s="1" t="s">
        <v>152</v>
      </c>
      <c r="E63" s="1" t="s">
        <v>80</v>
      </c>
      <c r="F63" s="1" t="s">
        <v>103</v>
      </c>
      <c r="G63" s="1" t="s">
        <v>53</v>
      </c>
      <c r="H63" s="1" t="s">
        <v>54</v>
      </c>
      <c r="I63" s="2">
        <v>160</v>
      </c>
      <c r="J63" s="2">
        <v>40.65</v>
      </c>
      <c r="K63" s="2">
        <f t="shared" si="9"/>
        <v>30.48</v>
      </c>
      <c r="L63" s="2">
        <f t="shared" si="10"/>
        <v>0</v>
      </c>
      <c r="N63" s="4">
        <v>0.73</v>
      </c>
      <c r="O63" s="5">
        <v>2972.7424999999998</v>
      </c>
      <c r="P63" s="6">
        <v>3.98</v>
      </c>
      <c r="Q63" s="5">
        <v>11775.805</v>
      </c>
      <c r="R63" s="7">
        <v>18.77</v>
      </c>
      <c r="S63" s="5">
        <v>27507.21125</v>
      </c>
      <c r="T63" s="8">
        <v>7</v>
      </c>
      <c r="U63" s="5">
        <v>2995.4</v>
      </c>
      <c r="AL63" s="5" t="str">
        <f t="shared" si="11"/>
        <v/>
      </c>
      <c r="AN63" s="5" t="str">
        <f t="shared" si="12"/>
        <v/>
      </c>
      <c r="AP63" s="5" t="str">
        <f t="shared" si="13"/>
        <v/>
      </c>
      <c r="AS63" s="5">
        <f t="shared" si="6"/>
        <v>45251.158750000002</v>
      </c>
      <c r="AT63" s="11">
        <f t="shared" si="7"/>
        <v>1.3768960719837562</v>
      </c>
      <c r="AU63" s="5">
        <f t="shared" si="8"/>
        <v>1376.8960719837562</v>
      </c>
    </row>
    <row r="64" spans="1:47" x14ac:dyDescent="0.3">
      <c r="A64" s="1" t="s">
        <v>112</v>
      </c>
      <c r="B64" s="1" t="s">
        <v>113</v>
      </c>
      <c r="C64" s="1" t="s">
        <v>114</v>
      </c>
      <c r="D64" s="1" t="s">
        <v>156</v>
      </c>
      <c r="E64" s="1" t="s">
        <v>86</v>
      </c>
      <c r="F64" s="1" t="s">
        <v>115</v>
      </c>
      <c r="G64" s="1" t="s">
        <v>53</v>
      </c>
      <c r="H64" s="1" t="s">
        <v>54</v>
      </c>
      <c r="I64" s="2">
        <v>80</v>
      </c>
      <c r="J64" s="2">
        <v>0.06</v>
      </c>
      <c r="K64" s="2">
        <f t="shared" si="9"/>
        <v>0.02</v>
      </c>
      <c r="L64" s="2">
        <f t="shared" si="10"/>
        <v>0</v>
      </c>
      <c r="P64" s="6">
        <v>0.02</v>
      </c>
      <c r="Q64" s="5">
        <v>78.44</v>
      </c>
      <c r="AL64" s="5" t="str">
        <f t="shared" si="11"/>
        <v/>
      </c>
      <c r="AN64" s="5" t="str">
        <f t="shared" si="12"/>
        <v/>
      </c>
      <c r="AP64" s="5" t="str">
        <f t="shared" si="13"/>
        <v/>
      </c>
      <c r="AS64" s="5">
        <f t="shared" si="6"/>
        <v>78.44</v>
      </c>
      <c r="AT64" s="11">
        <f t="shared" si="7"/>
        <v>2.3867615961636747E-3</v>
      </c>
      <c r="AU64" s="5">
        <f t="shared" si="8"/>
        <v>2.3867615961636748</v>
      </c>
    </row>
    <row r="65" spans="1:47" x14ac:dyDescent="0.3">
      <c r="A65" s="1" t="s">
        <v>112</v>
      </c>
      <c r="B65" s="1" t="s">
        <v>113</v>
      </c>
      <c r="C65" s="1" t="s">
        <v>114</v>
      </c>
      <c r="D65" s="1" t="s">
        <v>156</v>
      </c>
      <c r="E65" s="1" t="s">
        <v>78</v>
      </c>
      <c r="F65" s="1" t="s">
        <v>115</v>
      </c>
      <c r="G65" s="1" t="s">
        <v>53</v>
      </c>
      <c r="H65" s="1" t="s">
        <v>54</v>
      </c>
      <c r="I65" s="2">
        <v>80</v>
      </c>
      <c r="J65" s="2">
        <v>39.619999999999997</v>
      </c>
      <c r="K65" s="2">
        <f t="shared" si="9"/>
        <v>2.65</v>
      </c>
      <c r="L65" s="2">
        <f t="shared" si="10"/>
        <v>0</v>
      </c>
      <c r="P65" s="6">
        <v>0.69000000000000006</v>
      </c>
      <c r="Q65" s="5">
        <v>2706.18</v>
      </c>
      <c r="R65" s="7">
        <v>1.89</v>
      </c>
      <c r="S65" s="5">
        <v>4284.6299999999992</v>
      </c>
      <c r="T65" s="8">
        <v>7.0000000000000007E-2</v>
      </c>
      <c r="U65" s="5">
        <v>47.6</v>
      </c>
      <c r="AL65" s="5" t="str">
        <f t="shared" si="11"/>
        <v/>
      </c>
      <c r="AN65" s="5" t="str">
        <f t="shared" si="12"/>
        <v/>
      </c>
      <c r="AP65" s="5" t="str">
        <f t="shared" si="13"/>
        <v/>
      </c>
      <c r="AS65" s="5">
        <f t="shared" si="6"/>
        <v>7038.41</v>
      </c>
      <c r="AT65" s="11">
        <f t="shared" si="7"/>
        <v>0.21416377723169769</v>
      </c>
      <c r="AU65" s="5">
        <f t="shared" si="8"/>
        <v>214.16377723169768</v>
      </c>
    </row>
    <row r="66" spans="1:47" x14ac:dyDescent="0.3">
      <c r="A66" s="1" t="s">
        <v>116</v>
      </c>
      <c r="B66" s="1" t="s">
        <v>117</v>
      </c>
      <c r="C66" s="1" t="s">
        <v>118</v>
      </c>
      <c r="D66" s="1" t="s">
        <v>152</v>
      </c>
      <c r="E66" s="1" t="s">
        <v>86</v>
      </c>
      <c r="F66" s="1" t="s">
        <v>115</v>
      </c>
      <c r="G66" s="1" t="s">
        <v>53</v>
      </c>
      <c r="H66" s="1" t="s">
        <v>54</v>
      </c>
      <c r="I66" s="2">
        <v>80</v>
      </c>
      <c r="J66" s="2">
        <v>38.35</v>
      </c>
      <c r="K66" s="2">
        <f t="shared" ref="K66:K96" si="14">SUM(N66,P66,R66,T66,V66,X66,Z66,AB66,AE66,AG66,AI66)</f>
        <v>22.64</v>
      </c>
      <c r="L66" s="2">
        <f t="shared" ref="L66:L96" si="15">SUM(M66,AD66,AK66,AM66,AO66,AQ66,AR66)</f>
        <v>0</v>
      </c>
      <c r="N66" s="4">
        <v>5.04</v>
      </c>
      <c r="O66" s="5">
        <v>23456.16</v>
      </c>
      <c r="P66" s="6">
        <v>15.9</v>
      </c>
      <c r="Q66" s="5">
        <v>62359.8</v>
      </c>
      <c r="R66" s="7">
        <v>1.7</v>
      </c>
      <c r="S66" s="5">
        <v>3853.9</v>
      </c>
      <c r="AL66" s="5" t="str">
        <f t="shared" ref="AL66:AL96" si="16">IF(AK66&gt;0,AK66*$AL$1,"")</f>
        <v/>
      </c>
      <c r="AN66" s="5" t="str">
        <f t="shared" ref="AN66:AN96" si="17">IF(AM66&gt;0,AM66*$AN$1,"")</f>
        <v/>
      </c>
      <c r="AP66" s="5" t="str">
        <f t="shared" ref="AP66:AP96" si="18">IF(AO66&gt;0,AO66*$AP$1,"")</f>
        <v/>
      </c>
      <c r="AS66" s="5">
        <f t="shared" si="6"/>
        <v>89669.86</v>
      </c>
      <c r="AT66" s="11">
        <f t="shared" si="7"/>
        <v>2.7284622409660022</v>
      </c>
      <c r="AU66" s="5">
        <f t="shared" si="8"/>
        <v>2728.4622409660024</v>
      </c>
    </row>
    <row r="67" spans="1:47" x14ac:dyDescent="0.3">
      <c r="A67" s="1" t="s">
        <v>119</v>
      </c>
      <c r="B67" s="1" t="s">
        <v>120</v>
      </c>
      <c r="C67" s="1" t="s">
        <v>121</v>
      </c>
      <c r="D67" s="1" t="s">
        <v>150</v>
      </c>
      <c r="E67" s="1" t="s">
        <v>88</v>
      </c>
      <c r="F67" s="1" t="s">
        <v>122</v>
      </c>
      <c r="G67" s="1" t="s">
        <v>53</v>
      </c>
      <c r="H67" s="1" t="s">
        <v>54</v>
      </c>
      <c r="I67" s="2">
        <v>160</v>
      </c>
      <c r="J67" s="2">
        <v>38.58</v>
      </c>
      <c r="K67" s="2">
        <f t="shared" si="14"/>
        <v>29.08</v>
      </c>
      <c r="L67" s="2">
        <f t="shared" si="15"/>
        <v>0</v>
      </c>
      <c r="P67" s="6">
        <v>1.5</v>
      </c>
      <c r="Q67" s="5">
        <v>2975.8175000000001</v>
      </c>
      <c r="R67" s="7">
        <v>25.11</v>
      </c>
      <c r="S67" s="5">
        <v>29156.453750000001</v>
      </c>
      <c r="T67" s="8">
        <v>2.4700000000000002</v>
      </c>
      <c r="U67" s="5">
        <v>842.35</v>
      </c>
      <c r="AL67" s="5" t="str">
        <f t="shared" si="16"/>
        <v/>
      </c>
      <c r="AN67" s="5" t="str">
        <f t="shared" si="17"/>
        <v/>
      </c>
      <c r="AP67" s="5" t="str">
        <f t="shared" si="18"/>
        <v/>
      </c>
      <c r="AS67" s="5">
        <f t="shared" si="6"/>
        <v>32974.621250000004</v>
      </c>
      <c r="AT67" s="11">
        <f t="shared" si="7"/>
        <v>1.0033472673067649</v>
      </c>
      <c r="AU67" s="5">
        <f t="shared" si="8"/>
        <v>1003.347267306765</v>
      </c>
    </row>
    <row r="68" spans="1:47" x14ac:dyDescent="0.3">
      <c r="A68" s="1" t="s">
        <v>119</v>
      </c>
      <c r="B68" s="1" t="s">
        <v>120</v>
      </c>
      <c r="C68" s="1" t="s">
        <v>121</v>
      </c>
      <c r="D68" s="1" t="s">
        <v>150</v>
      </c>
      <c r="E68" s="1" t="s">
        <v>86</v>
      </c>
      <c r="F68" s="1" t="s">
        <v>122</v>
      </c>
      <c r="G68" s="1" t="s">
        <v>53</v>
      </c>
      <c r="H68" s="1" t="s">
        <v>54</v>
      </c>
      <c r="I68" s="2">
        <v>160</v>
      </c>
      <c r="J68" s="2">
        <v>38.049999999999997</v>
      </c>
      <c r="K68" s="2">
        <f t="shared" si="14"/>
        <v>38.06</v>
      </c>
      <c r="L68" s="2">
        <f t="shared" si="15"/>
        <v>0</v>
      </c>
      <c r="N68" s="4">
        <v>1.59</v>
      </c>
      <c r="O68" s="5">
        <v>4624.9125000000004</v>
      </c>
      <c r="P68" s="6">
        <v>15.46</v>
      </c>
      <c r="Q68" s="5">
        <v>37621.785000000003</v>
      </c>
      <c r="R68" s="7">
        <v>17.649999999999999</v>
      </c>
      <c r="S68" s="5">
        <v>25007.84375</v>
      </c>
      <c r="T68" s="8">
        <v>3.36</v>
      </c>
      <c r="U68" s="5">
        <v>1275</v>
      </c>
      <c r="AL68" s="5" t="str">
        <f t="shared" si="16"/>
        <v/>
      </c>
      <c r="AN68" s="5" t="str">
        <f t="shared" si="17"/>
        <v/>
      </c>
      <c r="AP68" s="5" t="str">
        <f t="shared" si="18"/>
        <v/>
      </c>
      <c r="AS68" s="5">
        <f t="shared" ref="AS68:AS111" si="19">SUM(O68,Q68,S68,U68,W68,Y68,AA68,AC68,AF68,AH68,AJ68)</f>
        <v>68529.541250000009</v>
      </c>
      <c r="AT68" s="11">
        <f t="shared" ref="AT68:AT111" si="20">(AS68/$AS$112)*100</f>
        <v>2.0852075122158897</v>
      </c>
      <c r="AU68" s="5">
        <f t="shared" ref="AU68:AU111" si="21">(AT68/100)*$AU$1</f>
        <v>2085.2075122158899</v>
      </c>
    </row>
    <row r="69" spans="1:47" x14ac:dyDescent="0.3">
      <c r="A69" s="1" t="s">
        <v>119</v>
      </c>
      <c r="B69" s="1" t="s">
        <v>120</v>
      </c>
      <c r="C69" s="1" t="s">
        <v>121</v>
      </c>
      <c r="D69" s="1" t="s">
        <v>150</v>
      </c>
      <c r="E69" s="1" t="s">
        <v>78</v>
      </c>
      <c r="F69" s="1" t="s">
        <v>122</v>
      </c>
      <c r="G69" s="1" t="s">
        <v>53</v>
      </c>
      <c r="H69" s="1" t="s">
        <v>54</v>
      </c>
      <c r="I69" s="2">
        <v>160</v>
      </c>
      <c r="J69" s="2">
        <v>38.96</v>
      </c>
      <c r="K69" s="2">
        <f t="shared" si="14"/>
        <v>38.949999999999996</v>
      </c>
      <c r="L69" s="2">
        <f t="shared" si="15"/>
        <v>0</v>
      </c>
      <c r="N69" s="4">
        <v>0.76</v>
      </c>
      <c r="O69" s="5">
        <v>1768.52</v>
      </c>
      <c r="P69" s="6">
        <v>5.2</v>
      </c>
      <c r="Q69" s="5">
        <v>11687.56</v>
      </c>
      <c r="R69" s="7">
        <v>16.989999999999998</v>
      </c>
      <c r="S69" s="5">
        <v>23032.720000000001</v>
      </c>
      <c r="T69" s="8">
        <v>15.45</v>
      </c>
      <c r="U69" s="5">
        <v>5343.9499999999989</v>
      </c>
      <c r="Z69" s="9">
        <v>0.55000000000000004</v>
      </c>
      <c r="AA69" s="5">
        <v>105.74</v>
      </c>
      <c r="AL69" s="5" t="str">
        <f t="shared" si="16"/>
        <v/>
      </c>
      <c r="AN69" s="5" t="str">
        <f t="shared" si="17"/>
        <v/>
      </c>
      <c r="AP69" s="5" t="str">
        <f t="shared" si="18"/>
        <v/>
      </c>
      <c r="AS69" s="5">
        <f t="shared" si="19"/>
        <v>41938.49</v>
      </c>
      <c r="AT69" s="11">
        <f t="shared" si="20"/>
        <v>1.2760986401465362</v>
      </c>
      <c r="AU69" s="5">
        <f t="shared" si="21"/>
        <v>1276.0986401465361</v>
      </c>
    </row>
    <row r="70" spans="1:47" x14ac:dyDescent="0.3">
      <c r="A70" s="1" t="s">
        <v>119</v>
      </c>
      <c r="B70" s="1" t="s">
        <v>120</v>
      </c>
      <c r="C70" s="1" t="s">
        <v>121</v>
      </c>
      <c r="D70" s="1" t="s">
        <v>150</v>
      </c>
      <c r="E70" s="1" t="s">
        <v>80</v>
      </c>
      <c r="F70" s="1" t="s">
        <v>122</v>
      </c>
      <c r="G70" s="1" t="s">
        <v>53</v>
      </c>
      <c r="H70" s="1" t="s">
        <v>54</v>
      </c>
      <c r="I70" s="2">
        <v>160</v>
      </c>
      <c r="J70" s="2">
        <v>39.700000000000003</v>
      </c>
      <c r="K70" s="2">
        <f t="shared" si="14"/>
        <v>37.93</v>
      </c>
      <c r="L70" s="2">
        <f t="shared" si="15"/>
        <v>0</v>
      </c>
      <c r="N70" s="4">
        <v>2.93</v>
      </c>
      <c r="O70" s="5">
        <v>10227.165000000001</v>
      </c>
      <c r="P70" s="6">
        <v>17.77</v>
      </c>
      <c r="Q70" s="5">
        <v>52270.455000000002</v>
      </c>
      <c r="R70" s="7">
        <v>17.22</v>
      </c>
      <c r="S70" s="5">
        <v>23219.747500000001</v>
      </c>
      <c r="T70" s="8">
        <v>0.01</v>
      </c>
      <c r="U70" s="5">
        <v>3.4</v>
      </c>
      <c r="AL70" s="5" t="str">
        <f t="shared" si="16"/>
        <v/>
      </c>
      <c r="AN70" s="5" t="str">
        <f t="shared" si="17"/>
        <v/>
      </c>
      <c r="AP70" s="5" t="str">
        <f t="shared" si="18"/>
        <v/>
      </c>
      <c r="AS70" s="5">
        <f t="shared" si="19"/>
        <v>85720.767500000002</v>
      </c>
      <c r="AT70" s="11">
        <f t="shared" si="20"/>
        <v>2.6082997942717392</v>
      </c>
      <c r="AU70" s="5">
        <f t="shared" si="21"/>
        <v>2608.2997942717388</v>
      </c>
    </row>
    <row r="71" spans="1:47" x14ac:dyDescent="0.3">
      <c r="A71" s="1" t="s">
        <v>123</v>
      </c>
      <c r="B71" s="1" t="s">
        <v>117</v>
      </c>
      <c r="C71" s="1" t="s">
        <v>118</v>
      </c>
      <c r="D71" s="1" t="s">
        <v>152</v>
      </c>
      <c r="E71" s="1" t="s">
        <v>78</v>
      </c>
      <c r="F71" s="1" t="s">
        <v>122</v>
      </c>
      <c r="G71" s="1" t="s">
        <v>53</v>
      </c>
      <c r="H71" s="1" t="s">
        <v>54</v>
      </c>
      <c r="I71" s="2">
        <v>80</v>
      </c>
      <c r="J71" s="2">
        <v>0.06</v>
      </c>
      <c r="K71" s="2">
        <f t="shared" si="14"/>
        <v>0.05</v>
      </c>
      <c r="L71" s="2">
        <f t="shared" si="15"/>
        <v>0</v>
      </c>
      <c r="P71" s="6">
        <v>0.02</v>
      </c>
      <c r="Q71" s="5">
        <v>58.83</v>
      </c>
      <c r="R71" s="7">
        <v>0.01</v>
      </c>
      <c r="S71" s="5">
        <v>11.335000000000001</v>
      </c>
      <c r="T71" s="8">
        <v>0.02</v>
      </c>
      <c r="U71" s="5">
        <v>6.8</v>
      </c>
      <c r="AL71" s="5" t="str">
        <f t="shared" si="16"/>
        <v/>
      </c>
      <c r="AN71" s="5" t="str">
        <f t="shared" si="17"/>
        <v/>
      </c>
      <c r="AP71" s="5" t="str">
        <f t="shared" si="18"/>
        <v/>
      </c>
      <c r="AS71" s="5">
        <f t="shared" si="19"/>
        <v>76.964999999999989</v>
      </c>
      <c r="AT71" s="11">
        <f t="shared" si="20"/>
        <v>2.3418804978166392E-3</v>
      </c>
      <c r="AU71" s="5">
        <f t="shared" si="21"/>
        <v>2.3418804978166392</v>
      </c>
    </row>
    <row r="72" spans="1:47" x14ac:dyDescent="0.3">
      <c r="A72" s="1" t="s">
        <v>123</v>
      </c>
      <c r="B72" s="1" t="s">
        <v>117</v>
      </c>
      <c r="C72" s="1" t="s">
        <v>118</v>
      </c>
      <c r="D72" s="1" t="s">
        <v>152</v>
      </c>
      <c r="E72" s="1" t="s">
        <v>81</v>
      </c>
      <c r="F72" s="1" t="s">
        <v>122</v>
      </c>
      <c r="G72" s="1" t="s">
        <v>53</v>
      </c>
      <c r="H72" s="1" t="s">
        <v>54</v>
      </c>
      <c r="I72" s="2">
        <v>80</v>
      </c>
      <c r="J72" s="2">
        <v>42.17</v>
      </c>
      <c r="K72" s="2">
        <f t="shared" si="14"/>
        <v>42.169999999999995</v>
      </c>
      <c r="L72" s="2">
        <f t="shared" si="15"/>
        <v>0</v>
      </c>
      <c r="N72" s="4">
        <v>3.12</v>
      </c>
      <c r="O72" s="5">
        <v>12705.42</v>
      </c>
      <c r="P72" s="6">
        <v>25.88</v>
      </c>
      <c r="Q72" s="5">
        <v>83391.524999999994</v>
      </c>
      <c r="R72" s="7">
        <v>12.52</v>
      </c>
      <c r="S72" s="5">
        <v>22806.02</v>
      </c>
      <c r="T72" s="8">
        <v>0.17</v>
      </c>
      <c r="U72" s="5">
        <v>57.8</v>
      </c>
      <c r="Z72" s="9">
        <v>0.48</v>
      </c>
      <c r="AA72" s="5">
        <v>99.62</v>
      </c>
      <c r="AL72" s="5" t="str">
        <f t="shared" si="16"/>
        <v/>
      </c>
      <c r="AN72" s="5" t="str">
        <f t="shared" si="17"/>
        <v/>
      </c>
      <c r="AP72" s="5" t="str">
        <f t="shared" si="18"/>
        <v/>
      </c>
      <c r="AS72" s="5">
        <f t="shared" si="19"/>
        <v>119060.38499999999</v>
      </c>
      <c r="AT72" s="11">
        <f t="shared" si="20"/>
        <v>3.6227531175734526</v>
      </c>
      <c r="AU72" s="5">
        <f t="shared" si="21"/>
        <v>3622.7531175734525</v>
      </c>
    </row>
    <row r="73" spans="1:47" x14ac:dyDescent="0.3">
      <c r="A73" s="1" t="s">
        <v>123</v>
      </c>
      <c r="B73" s="1" t="s">
        <v>117</v>
      </c>
      <c r="C73" s="1" t="s">
        <v>118</v>
      </c>
      <c r="D73" s="1" t="s">
        <v>152</v>
      </c>
      <c r="E73" s="1" t="s">
        <v>82</v>
      </c>
      <c r="F73" s="1" t="s">
        <v>122</v>
      </c>
      <c r="G73" s="1" t="s">
        <v>53</v>
      </c>
      <c r="H73" s="1" t="s">
        <v>54</v>
      </c>
      <c r="I73" s="2">
        <v>80</v>
      </c>
      <c r="J73" s="2">
        <v>34.83</v>
      </c>
      <c r="K73" s="2">
        <f t="shared" si="14"/>
        <v>33.479999999999997</v>
      </c>
      <c r="L73" s="2">
        <f t="shared" si="15"/>
        <v>0</v>
      </c>
      <c r="N73" s="4">
        <v>0.24</v>
      </c>
      <c r="O73" s="5">
        <v>1116.96</v>
      </c>
      <c r="P73" s="6">
        <v>6.76</v>
      </c>
      <c r="Q73" s="5">
        <v>24644.8675</v>
      </c>
      <c r="R73" s="7">
        <v>25.02</v>
      </c>
      <c r="S73" s="5">
        <v>50134.705000000002</v>
      </c>
      <c r="T73" s="8">
        <v>1.46</v>
      </c>
      <c r="U73" s="5">
        <v>869.55</v>
      </c>
      <c r="AL73" s="5" t="str">
        <f t="shared" si="16"/>
        <v/>
      </c>
      <c r="AN73" s="5" t="str">
        <f t="shared" si="17"/>
        <v/>
      </c>
      <c r="AP73" s="5" t="str">
        <f t="shared" si="18"/>
        <v/>
      </c>
      <c r="AS73" s="5">
        <f t="shared" si="19"/>
        <v>76766.082500000004</v>
      </c>
      <c r="AT73" s="11">
        <f t="shared" si="20"/>
        <v>2.3358278633214216</v>
      </c>
      <c r="AU73" s="5">
        <f t="shared" si="21"/>
        <v>2335.8278633214218</v>
      </c>
    </row>
    <row r="74" spans="1:47" x14ac:dyDescent="0.3">
      <c r="A74" s="1" t="s">
        <v>124</v>
      </c>
      <c r="B74" s="1" t="s">
        <v>125</v>
      </c>
      <c r="C74" s="1" t="s">
        <v>126</v>
      </c>
      <c r="D74" s="1" t="s">
        <v>151</v>
      </c>
      <c r="E74" s="1" t="s">
        <v>80</v>
      </c>
      <c r="F74" s="1" t="s">
        <v>122</v>
      </c>
      <c r="G74" s="1" t="s">
        <v>53</v>
      </c>
      <c r="H74" s="1" t="s">
        <v>54</v>
      </c>
      <c r="I74" s="2">
        <v>80</v>
      </c>
      <c r="J74" s="2">
        <v>0.06</v>
      </c>
      <c r="K74" s="2">
        <f t="shared" si="14"/>
        <v>6.0000000000000005E-2</v>
      </c>
      <c r="L74" s="2">
        <f t="shared" si="15"/>
        <v>0</v>
      </c>
      <c r="P74" s="6">
        <v>0.05</v>
      </c>
      <c r="Q74" s="5">
        <v>147.07499999999999</v>
      </c>
      <c r="R74" s="7">
        <v>0.01</v>
      </c>
      <c r="S74" s="5">
        <v>17.002500000000001</v>
      </c>
      <c r="AL74" s="5" t="str">
        <f t="shared" si="16"/>
        <v/>
      </c>
      <c r="AN74" s="5" t="str">
        <f t="shared" si="17"/>
        <v/>
      </c>
      <c r="AP74" s="5" t="str">
        <f t="shared" si="18"/>
        <v/>
      </c>
      <c r="AS74" s="5">
        <f t="shared" si="19"/>
        <v>164.07749999999999</v>
      </c>
      <c r="AT74" s="11">
        <f t="shared" si="20"/>
        <v>4.9925277383292364E-3</v>
      </c>
      <c r="AU74" s="5">
        <f t="shared" si="21"/>
        <v>4.9925277383292359</v>
      </c>
    </row>
    <row r="75" spans="1:47" x14ac:dyDescent="0.3">
      <c r="A75" s="1" t="s">
        <v>124</v>
      </c>
      <c r="B75" s="1" t="s">
        <v>125</v>
      </c>
      <c r="C75" s="1" t="s">
        <v>126</v>
      </c>
      <c r="D75" s="1" t="s">
        <v>151</v>
      </c>
      <c r="E75" s="1" t="s">
        <v>65</v>
      </c>
      <c r="F75" s="1" t="s">
        <v>122</v>
      </c>
      <c r="G75" s="1" t="s">
        <v>53</v>
      </c>
      <c r="H75" s="1" t="s">
        <v>54</v>
      </c>
      <c r="I75" s="2">
        <v>80</v>
      </c>
      <c r="J75" s="2">
        <v>42.47</v>
      </c>
      <c r="K75" s="2">
        <f t="shared" si="14"/>
        <v>40</v>
      </c>
      <c r="L75" s="2">
        <f t="shared" si="15"/>
        <v>0</v>
      </c>
      <c r="P75" s="6">
        <v>17.61</v>
      </c>
      <c r="Q75" s="5">
        <v>51814.522499999992</v>
      </c>
      <c r="R75" s="7">
        <v>18.2</v>
      </c>
      <c r="S75" s="5">
        <v>32078.05</v>
      </c>
      <c r="T75" s="8">
        <v>4.1900000000000004</v>
      </c>
      <c r="U75" s="5">
        <v>2374.9</v>
      </c>
      <c r="AL75" s="5" t="str">
        <f t="shared" si="16"/>
        <v/>
      </c>
      <c r="AN75" s="5" t="str">
        <f t="shared" si="17"/>
        <v/>
      </c>
      <c r="AP75" s="5" t="str">
        <f t="shared" si="18"/>
        <v/>
      </c>
      <c r="AS75" s="5">
        <f t="shared" si="19"/>
        <v>86267.472499999989</v>
      </c>
      <c r="AT75" s="11">
        <f t="shared" si="20"/>
        <v>2.62493485926958</v>
      </c>
      <c r="AU75" s="5">
        <f t="shared" si="21"/>
        <v>2624.9348592695801</v>
      </c>
    </row>
    <row r="76" spans="1:47" x14ac:dyDescent="0.3">
      <c r="A76" s="1" t="s">
        <v>124</v>
      </c>
      <c r="B76" s="1" t="s">
        <v>125</v>
      </c>
      <c r="C76" s="1" t="s">
        <v>126</v>
      </c>
      <c r="D76" s="1" t="s">
        <v>151</v>
      </c>
      <c r="E76" s="1" t="s">
        <v>81</v>
      </c>
      <c r="F76" s="1" t="s">
        <v>122</v>
      </c>
      <c r="G76" s="1" t="s">
        <v>53</v>
      </c>
      <c r="H76" s="1" t="s">
        <v>54</v>
      </c>
      <c r="I76" s="2">
        <v>80</v>
      </c>
      <c r="J76" s="2">
        <v>0.09</v>
      </c>
      <c r="K76" s="2">
        <f t="shared" si="14"/>
        <v>0.1</v>
      </c>
      <c r="L76" s="2">
        <f t="shared" si="15"/>
        <v>0</v>
      </c>
      <c r="P76" s="6">
        <v>0.05</v>
      </c>
      <c r="Q76" s="5">
        <v>151.97749999999999</v>
      </c>
      <c r="R76" s="7">
        <v>0.05</v>
      </c>
      <c r="S76" s="5">
        <v>87.846249999999998</v>
      </c>
      <c r="AL76" s="5" t="str">
        <f t="shared" si="16"/>
        <v/>
      </c>
      <c r="AN76" s="5" t="str">
        <f t="shared" si="17"/>
        <v/>
      </c>
      <c r="AP76" s="5" t="str">
        <f t="shared" si="18"/>
        <v/>
      </c>
      <c r="AS76" s="5">
        <f t="shared" si="19"/>
        <v>239.82374999999999</v>
      </c>
      <c r="AT76" s="11">
        <f t="shared" si="20"/>
        <v>7.297324277765911E-3</v>
      </c>
      <c r="AU76" s="5">
        <f t="shared" si="21"/>
        <v>7.2973242777659104</v>
      </c>
    </row>
    <row r="77" spans="1:47" x14ac:dyDescent="0.3">
      <c r="A77" s="1" t="s">
        <v>124</v>
      </c>
      <c r="B77" s="1" t="s">
        <v>125</v>
      </c>
      <c r="C77" s="1" t="s">
        <v>126</v>
      </c>
      <c r="D77" s="1" t="s">
        <v>151</v>
      </c>
      <c r="E77" s="1" t="s">
        <v>82</v>
      </c>
      <c r="F77" s="1" t="s">
        <v>122</v>
      </c>
      <c r="G77" s="1" t="s">
        <v>53</v>
      </c>
      <c r="H77" s="1" t="s">
        <v>54</v>
      </c>
      <c r="I77" s="2">
        <v>80</v>
      </c>
      <c r="J77" s="2">
        <v>0.08</v>
      </c>
      <c r="K77" s="2">
        <f t="shared" si="14"/>
        <v>0.06</v>
      </c>
      <c r="L77" s="2">
        <f t="shared" si="15"/>
        <v>0</v>
      </c>
      <c r="P77" s="6">
        <v>0.01</v>
      </c>
      <c r="Q77" s="5">
        <v>34.317500000000003</v>
      </c>
      <c r="R77" s="7">
        <v>0.03</v>
      </c>
      <c r="S77" s="5">
        <v>59.508749999999999</v>
      </c>
      <c r="T77" s="8">
        <v>0.02</v>
      </c>
      <c r="U77" s="5">
        <v>11.9</v>
      </c>
      <c r="AL77" s="5" t="str">
        <f t="shared" si="16"/>
        <v/>
      </c>
      <c r="AN77" s="5" t="str">
        <f t="shared" si="17"/>
        <v/>
      </c>
      <c r="AP77" s="5" t="str">
        <f t="shared" si="18"/>
        <v/>
      </c>
      <c r="AS77" s="5">
        <f t="shared" si="19"/>
        <v>105.72625000000001</v>
      </c>
      <c r="AT77" s="11">
        <f t="shared" si="20"/>
        <v>3.2170238807547134E-3</v>
      </c>
      <c r="AU77" s="5">
        <f t="shared" si="21"/>
        <v>3.2170238807547133</v>
      </c>
    </row>
    <row r="78" spans="1:47" x14ac:dyDescent="0.3">
      <c r="A78" s="1" t="s">
        <v>124</v>
      </c>
      <c r="B78" s="1" t="s">
        <v>125</v>
      </c>
      <c r="C78" s="1" t="s">
        <v>126</v>
      </c>
      <c r="D78" s="1" t="s">
        <v>151</v>
      </c>
      <c r="E78" s="1" t="s">
        <v>60</v>
      </c>
      <c r="F78" s="1" t="s">
        <v>122</v>
      </c>
      <c r="G78" s="1" t="s">
        <v>53</v>
      </c>
      <c r="H78" s="1" t="s">
        <v>54</v>
      </c>
      <c r="I78" s="2">
        <v>80</v>
      </c>
      <c r="J78" s="2">
        <v>35.57</v>
      </c>
      <c r="K78" s="2">
        <f t="shared" si="14"/>
        <v>19.100000000000001</v>
      </c>
      <c r="L78" s="2">
        <f t="shared" si="15"/>
        <v>0</v>
      </c>
      <c r="P78" s="6">
        <v>0.16</v>
      </c>
      <c r="Q78" s="5">
        <v>549.08000000000004</v>
      </c>
      <c r="R78" s="7">
        <v>7.34</v>
      </c>
      <c r="S78" s="5">
        <v>14559.807500000001</v>
      </c>
      <c r="T78" s="8">
        <v>11.6</v>
      </c>
      <c r="U78" s="5">
        <v>6902</v>
      </c>
      <c r="AL78" s="5" t="str">
        <f t="shared" si="16"/>
        <v/>
      </c>
      <c r="AN78" s="5" t="str">
        <f t="shared" si="17"/>
        <v/>
      </c>
      <c r="AP78" s="5" t="str">
        <f t="shared" si="18"/>
        <v/>
      </c>
      <c r="AS78" s="5">
        <f t="shared" si="19"/>
        <v>22010.887500000001</v>
      </c>
      <c r="AT78" s="11">
        <f t="shared" si="20"/>
        <v>0.66974427565628603</v>
      </c>
      <c r="AU78" s="5">
        <f t="shared" si="21"/>
        <v>669.74427565628605</v>
      </c>
    </row>
    <row r="79" spans="1:47" x14ac:dyDescent="0.3">
      <c r="A79" s="1" t="s">
        <v>127</v>
      </c>
      <c r="B79" s="1" t="s">
        <v>128</v>
      </c>
      <c r="C79" s="1" t="s">
        <v>129</v>
      </c>
      <c r="D79" s="1" t="s">
        <v>152</v>
      </c>
      <c r="E79" s="1" t="s">
        <v>97</v>
      </c>
      <c r="F79" s="1" t="s">
        <v>122</v>
      </c>
      <c r="G79" s="1" t="s">
        <v>53</v>
      </c>
      <c r="H79" s="1" t="s">
        <v>54</v>
      </c>
      <c r="I79" s="2">
        <v>160</v>
      </c>
      <c r="J79" s="2">
        <v>7.0000000000000007E-2</v>
      </c>
      <c r="K79" s="2">
        <f t="shared" si="14"/>
        <v>0.04</v>
      </c>
      <c r="L79" s="2">
        <f t="shared" si="15"/>
        <v>0</v>
      </c>
      <c r="P79" s="6">
        <v>0.03</v>
      </c>
      <c r="Q79" s="5">
        <v>88.24499999999999</v>
      </c>
      <c r="R79" s="7">
        <v>0.01</v>
      </c>
      <c r="S79" s="5">
        <v>17.002500000000001</v>
      </c>
      <c r="AL79" s="5" t="str">
        <f t="shared" si="16"/>
        <v/>
      </c>
      <c r="AN79" s="5" t="str">
        <f t="shared" si="17"/>
        <v/>
      </c>
      <c r="AP79" s="5" t="str">
        <f t="shared" si="18"/>
        <v/>
      </c>
      <c r="AS79" s="5">
        <f t="shared" si="19"/>
        <v>105.24749999999999</v>
      </c>
      <c r="AT79" s="11">
        <f t="shared" si="20"/>
        <v>3.20245654120648E-3</v>
      </c>
      <c r="AU79" s="5">
        <f t="shared" si="21"/>
        <v>3.2024565412064803</v>
      </c>
    </row>
    <row r="80" spans="1:47" x14ac:dyDescent="0.3">
      <c r="A80" s="1" t="s">
        <v>127</v>
      </c>
      <c r="B80" s="1" t="s">
        <v>128</v>
      </c>
      <c r="C80" s="1" t="s">
        <v>129</v>
      </c>
      <c r="D80" s="1" t="s">
        <v>152</v>
      </c>
      <c r="E80" s="1" t="s">
        <v>51</v>
      </c>
      <c r="F80" s="1" t="s">
        <v>122</v>
      </c>
      <c r="G80" s="1" t="s">
        <v>53</v>
      </c>
      <c r="H80" s="1" t="s">
        <v>54</v>
      </c>
      <c r="I80" s="2">
        <v>160</v>
      </c>
      <c r="J80" s="2">
        <v>39.29</v>
      </c>
      <c r="K80" s="2">
        <f t="shared" si="14"/>
        <v>5.26</v>
      </c>
      <c r="L80" s="2">
        <f t="shared" si="15"/>
        <v>0</v>
      </c>
      <c r="R80" s="7">
        <v>0.16</v>
      </c>
      <c r="S80" s="5">
        <v>272.04000000000002</v>
      </c>
      <c r="T80" s="8">
        <v>5.0999999999999996</v>
      </c>
      <c r="U80" s="5">
        <v>2601</v>
      </c>
      <c r="AL80" s="5" t="str">
        <f t="shared" si="16"/>
        <v/>
      </c>
      <c r="AN80" s="5" t="str">
        <f t="shared" si="17"/>
        <v/>
      </c>
      <c r="AP80" s="5" t="str">
        <f t="shared" si="18"/>
        <v/>
      </c>
      <c r="AS80" s="5">
        <f t="shared" si="19"/>
        <v>2873.04</v>
      </c>
      <c r="AT80" s="11">
        <f t="shared" si="20"/>
        <v>8.7420468335569657E-2</v>
      </c>
      <c r="AU80" s="5">
        <f t="shared" si="21"/>
        <v>87.420468335569652</v>
      </c>
    </row>
    <row r="81" spans="1:47" x14ac:dyDescent="0.3">
      <c r="A81" s="1" t="s">
        <v>127</v>
      </c>
      <c r="B81" s="1" t="s">
        <v>128</v>
      </c>
      <c r="C81" s="1" t="s">
        <v>129</v>
      </c>
      <c r="D81" s="1" t="s">
        <v>152</v>
      </c>
      <c r="E81" s="1" t="s">
        <v>69</v>
      </c>
      <c r="F81" s="1" t="s">
        <v>122</v>
      </c>
      <c r="G81" s="1" t="s">
        <v>53</v>
      </c>
      <c r="H81" s="1" t="s">
        <v>54</v>
      </c>
      <c r="I81" s="2">
        <v>160</v>
      </c>
      <c r="J81" s="2">
        <v>45.19</v>
      </c>
      <c r="K81" s="2">
        <f t="shared" si="14"/>
        <v>43.949999999999996</v>
      </c>
      <c r="L81" s="2">
        <f t="shared" si="15"/>
        <v>0</v>
      </c>
      <c r="P81" s="6">
        <v>7.67</v>
      </c>
      <c r="Q81" s="5">
        <v>22561.305</v>
      </c>
      <c r="R81" s="7">
        <v>20.84</v>
      </c>
      <c r="S81" s="5">
        <v>35433.21</v>
      </c>
      <c r="T81" s="8">
        <v>15.44</v>
      </c>
      <c r="U81" s="5">
        <v>7874.4</v>
      </c>
      <c r="AL81" s="5" t="str">
        <f t="shared" si="16"/>
        <v/>
      </c>
      <c r="AN81" s="5" t="str">
        <f t="shared" si="17"/>
        <v/>
      </c>
      <c r="AP81" s="5" t="str">
        <f t="shared" si="18"/>
        <v/>
      </c>
      <c r="AS81" s="5">
        <f t="shared" si="19"/>
        <v>65868.914999999994</v>
      </c>
      <c r="AT81" s="11">
        <f t="shared" si="20"/>
        <v>2.0042503404254131</v>
      </c>
      <c r="AU81" s="5">
        <f t="shared" si="21"/>
        <v>2004.250340425413</v>
      </c>
    </row>
    <row r="82" spans="1:47" x14ac:dyDescent="0.3">
      <c r="A82" s="1" t="s">
        <v>127</v>
      </c>
      <c r="B82" s="1" t="s">
        <v>128</v>
      </c>
      <c r="C82" s="1" t="s">
        <v>129</v>
      </c>
      <c r="D82" s="1" t="s">
        <v>152</v>
      </c>
      <c r="E82" s="1" t="s">
        <v>65</v>
      </c>
      <c r="F82" s="1" t="s">
        <v>122</v>
      </c>
      <c r="G82" s="1" t="s">
        <v>53</v>
      </c>
      <c r="H82" s="1" t="s">
        <v>54</v>
      </c>
      <c r="I82" s="2">
        <v>160</v>
      </c>
      <c r="J82" s="2">
        <v>0.09</v>
      </c>
      <c r="K82" s="2">
        <f t="shared" si="14"/>
        <v>7.0000000000000007E-2</v>
      </c>
      <c r="L82" s="2">
        <f t="shared" si="15"/>
        <v>0</v>
      </c>
      <c r="P82" s="6">
        <v>0.01</v>
      </c>
      <c r="Q82" s="5">
        <v>29.414999999999999</v>
      </c>
      <c r="R82" s="7">
        <v>0.05</v>
      </c>
      <c r="S82" s="5">
        <v>85.012500000000003</v>
      </c>
      <c r="T82" s="8">
        <v>0.01</v>
      </c>
      <c r="U82" s="5">
        <v>5.1000000000000014</v>
      </c>
      <c r="AL82" s="5" t="str">
        <f t="shared" si="16"/>
        <v/>
      </c>
      <c r="AN82" s="5" t="str">
        <f t="shared" si="17"/>
        <v/>
      </c>
      <c r="AP82" s="5" t="str">
        <f t="shared" si="18"/>
        <v/>
      </c>
      <c r="AS82" s="5">
        <f t="shared" si="19"/>
        <v>119.5275</v>
      </c>
      <c r="AT82" s="11">
        <f t="shared" si="20"/>
        <v>3.6369664289323512E-3</v>
      </c>
      <c r="AU82" s="5">
        <f t="shared" si="21"/>
        <v>3.6369664289323511</v>
      </c>
    </row>
    <row r="83" spans="1:47" x14ac:dyDescent="0.3">
      <c r="A83" s="1" t="s">
        <v>127</v>
      </c>
      <c r="B83" s="1" t="s">
        <v>128</v>
      </c>
      <c r="C83" s="1" t="s">
        <v>129</v>
      </c>
      <c r="D83" s="1" t="s">
        <v>152</v>
      </c>
      <c r="E83" s="1" t="s">
        <v>70</v>
      </c>
      <c r="F83" s="1" t="s">
        <v>122</v>
      </c>
      <c r="G83" s="1" t="s">
        <v>53</v>
      </c>
      <c r="H83" s="1" t="s">
        <v>54</v>
      </c>
      <c r="I83" s="2">
        <v>160</v>
      </c>
      <c r="J83" s="2">
        <v>37.6</v>
      </c>
      <c r="K83" s="2">
        <f t="shared" si="14"/>
        <v>2.08</v>
      </c>
      <c r="L83" s="2">
        <f t="shared" si="15"/>
        <v>0</v>
      </c>
      <c r="T83" s="8">
        <v>2.08</v>
      </c>
      <c r="U83" s="5">
        <v>1060.8</v>
      </c>
      <c r="AL83" s="5" t="str">
        <f t="shared" si="16"/>
        <v/>
      </c>
      <c r="AN83" s="5" t="str">
        <f t="shared" si="17"/>
        <v/>
      </c>
      <c r="AP83" s="5" t="str">
        <f t="shared" si="18"/>
        <v/>
      </c>
      <c r="AS83" s="5">
        <f t="shared" si="19"/>
        <v>1060.8</v>
      </c>
      <c r="AT83" s="11">
        <f t="shared" si="20"/>
        <v>3.2277877373921793E-2</v>
      </c>
      <c r="AU83" s="5">
        <f t="shared" si="21"/>
        <v>32.277877373921797</v>
      </c>
    </row>
    <row r="84" spans="1:47" x14ac:dyDescent="0.3">
      <c r="A84" s="1" t="s">
        <v>130</v>
      </c>
      <c r="B84" s="1" t="s">
        <v>131</v>
      </c>
      <c r="C84" s="1" t="s">
        <v>102</v>
      </c>
      <c r="D84" s="1" t="s">
        <v>152</v>
      </c>
      <c r="E84" s="1" t="s">
        <v>92</v>
      </c>
      <c r="F84" s="1" t="s">
        <v>122</v>
      </c>
      <c r="G84" s="1" t="s">
        <v>53</v>
      </c>
      <c r="H84" s="1" t="s">
        <v>54</v>
      </c>
      <c r="I84" s="2">
        <v>100.27</v>
      </c>
      <c r="J84" s="2">
        <v>10.65</v>
      </c>
      <c r="K84" s="2">
        <f t="shared" si="14"/>
        <v>0.48</v>
      </c>
      <c r="L84" s="2">
        <f t="shared" si="15"/>
        <v>0</v>
      </c>
      <c r="R84" s="7">
        <v>0.48</v>
      </c>
      <c r="S84" s="5">
        <v>816.12</v>
      </c>
      <c r="AL84" s="5" t="str">
        <f t="shared" si="16"/>
        <v/>
      </c>
      <c r="AN84" s="5" t="str">
        <f t="shared" si="17"/>
        <v/>
      </c>
      <c r="AP84" s="5" t="str">
        <f t="shared" si="18"/>
        <v/>
      </c>
      <c r="AS84" s="5">
        <f t="shared" si="19"/>
        <v>816.12</v>
      </c>
      <c r="AT84" s="11">
        <f t="shared" si="20"/>
        <v>2.4832787785072641E-2</v>
      </c>
      <c r="AU84" s="5">
        <f t="shared" si="21"/>
        <v>24.832787785072643</v>
      </c>
    </row>
    <row r="85" spans="1:47" x14ac:dyDescent="0.3">
      <c r="A85" s="1" t="s">
        <v>130</v>
      </c>
      <c r="B85" s="1" t="s">
        <v>131</v>
      </c>
      <c r="C85" s="1" t="s">
        <v>102</v>
      </c>
      <c r="D85" s="1" t="s">
        <v>152</v>
      </c>
      <c r="E85" s="1" t="s">
        <v>80</v>
      </c>
      <c r="F85" s="1" t="s">
        <v>122</v>
      </c>
      <c r="G85" s="1" t="s">
        <v>53</v>
      </c>
      <c r="H85" s="1" t="s">
        <v>54</v>
      </c>
      <c r="I85" s="2">
        <v>100.27</v>
      </c>
      <c r="J85" s="2">
        <v>0.09</v>
      </c>
      <c r="K85" s="2">
        <f t="shared" si="14"/>
        <v>0.08</v>
      </c>
      <c r="L85" s="2">
        <f t="shared" si="15"/>
        <v>0</v>
      </c>
      <c r="N85" s="4">
        <v>0.02</v>
      </c>
      <c r="O85" s="5">
        <v>69.81</v>
      </c>
      <c r="P85" s="6">
        <v>0.05</v>
      </c>
      <c r="Q85" s="5">
        <v>147.07499999999999</v>
      </c>
      <c r="R85" s="7">
        <v>0.01</v>
      </c>
      <c r="S85" s="5">
        <v>17.002500000000001</v>
      </c>
      <c r="AL85" s="5" t="str">
        <f t="shared" si="16"/>
        <v/>
      </c>
      <c r="AN85" s="5" t="str">
        <f t="shared" si="17"/>
        <v/>
      </c>
      <c r="AP85" s="5" t="str">
        <f t="shared" si="18"/>
        <v/>
      </c>
      <c r="AS85" s="5">
        <f t="shared" si="19"/>
        <v>233.88749999999999</v>
      </c>
      <c r="AT85" s="11">
        <f t="shared" si="20"/>
        <v>7.1166968743336485E-3</v>
      </c>
      <c r="AU85" s="5">
        <f t="shared" si="21"/>
        <v>7.1166968743336492</v>
      </c>
    </row>
    <row r="86" spans="1:47" x14ac:dyDescent="0.3">
      <c r="A86" s="1" t="s">
        <v>130</v>
      </c>
      <c r="B86" s="1" t="s">
        <v>131</v>
      </c>
      <c r="C86" s="1" t="s">
        <v>102</v>
      </c>
      <c r="D86" s="1" t="s">
        <v>152</v>
      </c>
      <c r="E86" s="1" t="s">
        <v>97</v>
      </c>
      <c r="F86" s="1" t="s">
        <v>122</v>
      </c>
      <c r="G86" s="1" t="s">
        <v>53</v>
      </c>
      <c r="H86" s="1" t="s">
        <v>54</v>
      </c>
      <c r="I86" s="2">
        <v>100.27</v>
      </c>
      <c r="J86" s="2">
        <v>43.03</v>
      </c>
      <c r="K86" s="2">
        <f t="shared" si="14"/>
        <v>26.619999999999997</v>
      </c>
      <c r="L86" s="2">
        <f t="shared" si="15"/>
        <v>0</v>
      </c>
      <c r="N86" s="4">
        <v>3.28</v>
      </c>
      <c r="O86" s="5">
        <v>11448.84</v>
      </c>
      <c r="P86" s="6">
        <v>13.72</v>
      </c>
      <c r="Q86" s="5">
        <v>40357.379999999997</v>
      </c>
      <c r="R86" s="7">
        <v>9.6199999999999992</v>
      </c>
      <c r="S86" s="5">
        <v>16356.405000000001</v>
      </c>
      <c r="AL86" s="5" t="str">
        <f t="shared" si="16"/>
        <v/>
      </c>
      <c r="AN86" s="5" t="str">
        <f t="shared" si="17"/>
        <v/>
      </c>
      <c r="AP86" s="5" t="str">
        <f t="shared" si="18"/>
        <v/>
      </c>
      <c r="AS86" s="5">
        <f t="shared" si="19"/>
        <v>68162.625</v>
      </c>
      <c r="AT86" s="11">
        <f t="shared" si="20"/>
        <v>2.0740430347234318</v>
      </c>
      <c r="AU86" s="5">
        <f t="shared" si="21"/>
        <v>2074.0430347234319</v>
      </c>
    </row>
    <row r="87" spans="1:47" x14ac:dyDescent="0.3">
      <c r="A87" s="1" t="s">
        <v>132</v>
      </c>
      <c r="B87" s="1" t="s">
        <v>117</v>
      </c>
      <c r="C87" s="1" t="s">
        <v>118</v>
      </c>
      <c r="D87" s="1" t="s">
        <v>152</v>
      </c>
      <c r="E87" s="1" t="s">
        <v>82</v>
      </c>
      <c r="F87" s="1" t="s">
        <v>133</v>
      </c>
      <c r="G87" s="1" t="s">
        <v>53</v>
      </c>
      <c r="H87" s="1" t="s">
        <v>54</v>
      </c>
      <c r="I87" s="2">
        <v>59.92</v>
      </c>
      <c r="J87" s="2">
        <v>9.48</v>
      </c>
      <c r="K87" s="2">
        <f t="shared" si="14"/>
        <v>9.49</v>
      </c>
      <c r="L87" s="2">
        <f t="shared" si="15"/>
        <v>0</v>
      </c>
      <c r="N87" s="4">
        <v>0.26</v>
      </c>
      <c r="O87" s="5">
        <v>849.35500000000002</v>
      </c>
      <c r="P87" s="6">
        <v>8.56</v>
      </c>
      <c r="Q87" s="5">
        <v>19144.262500000001</v>
      </c>
      <c r="R87" s="7">
        <v>0.67</v>
      </c>
      <c r="S87" s="5">
        <v>1133.5</v>
      </c>
      <c r="AL87" s="5" t="str">
        <f t="shared" si="16"/>
        <v/>
      </c>
      <c r="AN87" s="5" t="str">
        <f t="shared" si="17"/>
        <v/>
      </c>
      <c r="AP87" s="5" t="str">
        <f t="shared" si="18"/>
        <v/>
      </c>
      <c r="AS87" s="5">
        <f t="shared" si="19"/>
        <v>21127.1175</v>
      </c>
      <c r="AT87" s="11">
        <f t="shared" si="20"/>
        <v>0.64285304291990697</v>
      </c>
      <c r="AU87" s="5">
        <f t="shared" si="21"/>
        <v>642.8530429199069</v>
      </c>
    </row>
    <row r="88" spans="1:47" x14ac:dyDescent="0.3">
      <c r="A88" s="1" t="s">
        <v>132</v>
      </c>
      <c r="B88" s="1" t="s">
        <v>117</v>
      </c>
      <c r="C88" s="1" t="s">
        <v>118</v>
      </c>
      <c r="D88" s="1" t="s">
        <v>152</v>
      </c>
      <c r="E88" s="1" t="s">
        <v>60</v>
      </c>
      <c r="F88" s="1" t="s">
        <v>133</v>
      </c>
      <c r="G88" s="1" t="s">
        <v>53</v>
      </c>
      <c r="H88" s="1" t="s">
        <v>54</v>
      </c>
      <c r="I88" s="2">
        <v>59.92</v>
      </c>
      <c r="J88" s="2">
        <v>9.56</v>
      </c>
      <c r="K88" s="2">
        <f t="shared" si="14"/>
        <v>9.33</v>
      </c>
      <c r="L88" s="2">
        <f t="shared" si="15"/>
        <v>0</v>
      </c>
      <c r="N88" s="4">
        <v>1.28</v>
      </c>
      <c r="O88" s="5">
        <v>3746.47</v>
      </c>
      <c r="P88" s="6">
        <v>4.12</v>
      </c>
      <c r="Q88" s="5">
        <v>10265.834999999999</v>
      </c>
      <c r="R88" s="7">
        <v>1.42</v>
      </c>
      <c r="S88" s="5">
        <v>2011.9625000000001</v>
      </c>
      <c r="T88" s="8">
        <v>2.5099999999999998</v>
      </c>
      <c r="U88" s="5">
        <v>1066.75</v>
      </c>
      <c r="AL88" s="5" t="str">
        <f t="shared" si="16"/>
        <v/>
      </c>
      <c r="AN88" s="5" t="str">
        <f t="shared" si="17"/>
        <v/>
      </c>
      <c r="AP88" s="5" t="str">
        <f t="shared" si="18"/>
        <v/>
      </c>
      <c r="AS88" s="5">
        <f t="shared" si="19"/>
        <v>17091.017499999998</v>
      </c>
      <c r="AT88" s="11">
        <f t="shared" si="20"/>
        <v>0.52004314391077622</v>
      </c>
      <c r="AU88" s="5">
        <f t="shared" si="21"/>
        <v>520.04314391077628</v>
      </c>
    </row>
    <row r="89" spans="1:47" x14ac:dyDescent="0.3">
      <c r="A89" s="1" t="s">
        <v>132</v>
      </c>
      <c r="B89" s="1" t="s">
        <v>117</v>
      </c>
      <c r="C89" s="1" t="s">
        <v>118</v>
      </c>
      <c r="D89" s="1" t="s">
        <v>152</v>
      </c>
      <c r="E89" s="1" t="s">
        <v>65</v>
      </c>
      <c r="F89" s="1" t="s">
        <v>133</v>
      </c>
      <c r="G89" s="1" t="s">
        <v>53</v>
      </c>
      <c r="H89" s="1" t="s">
        <v>54</v>
      </c>
      <c r="I89" s="2">
        <v>59.92</v>
      </c>
      <c r="J89" s="2">
        <v>20.09</v>
      </c>
      <c r="K89" s="2">
        <f t="shared" si="14"/>
        <v>20.100000000000001</v>
      </c>
      <c r="L89" s="2">
        <f t="shared" si="15"/>
        <v>0</v>
      </c>
      <c r="N89" s="4">
        <v>3.67</v>
      </c>
      <c r="O89" s="5">
        <v>11379.03</v>
      </c>
      <c r="P89" s="6">
        <v>12.24</v>
      </c>
      <c r="Q89" s="5">
        <v>31307.365000000002</v>
      </c>
      <c r="R89" s="7">
        <v>2.2999999999999998</v>
      </c>
      <c r="S89" s="5">
        <v>3284.3162499999999</v>
      </c>
      <c r="T89" s="8">
        <v>1.89</v>
      </c>
      <c r="U89" s="5">
        <v>803.25</v>
      </c>
      <c r="AL89" s="5" t="str">
        <f t="shared" si="16"/>
        <v/>
      </c>
      <c r="AN89" s="5" t="str">
        <f t="shared" si="17"/>
        <v/>
      </c>
      <c r="AP89" s="5" t="str">
        <f t="shared" si="18"/>
        <v/>
      </c>
      <c r="AS89" s="5">
        <f t="shared" si="19"/>
        <v>46773.961250000008</v>
      </c>
      <c r="AT89" s="11">
        <f t="shared" si="20"/>
        <v>1.4232316982655262</v>
      </c>
      <c r="AU89" s="5">
        <f t="shared" si="21"/>
        <v>1423.2316982655263</v>
      </c>
    </row>
    <row r="90" spans="1:47" x14ac:dyDescent="0.3">
      <c r="A90" s="1" t="s">
        <v>132</v>
      </c>
      <c r="B90" s="1" t="s">
        <v>117</v>
      </c>
      <c r="C90" s="1" t="s">
        <v>118</v>
      </c>
      <c r="D90" s="1" t="s">
        <v>152</v>
      </c>
      <c r="E90" s="1" t="s">
        <v>81</v>
      </c>
      <c r="F90" s="1" t="s">
        <v>133</v>
      </c>
      <c r="G90" s="1" t="s">
        <v>53</v>
      </c>
      <c r="H90" s="1" t="s">
        <v>54</v>
      </c>
      <c r="I90" s="2">
        <v>59.92</v>
      </c>
      <c r="J90" s="2">
        <v>19.45</v>
      </c>
      <c r="K90" s="2">
        <f t="shared" si="14"/>
        <v>19.450000000000003</v>
      </c>
      <c r="L90" s="2">
        <f t="shared" si="15"/>
        <v>0</v>
      </c>
      <c r="N90" s="4">
        <v>0.63</v>
      </c>
      <c r="O90" s="5">
        <v>2199.0149999999999</v>
      </c>
      <c r="P90" s="6">
        <v>13.8</v>
      </c>
      <c r="Q90" s="5">
        <v>39749.47</v>
      </c>
      <c r="R90" s="7">
        <v>5.0199999999999996</v>
      </c>
      <c r="S90" s="5">
        <v>9901.1224999999995</v>
      </c>
      <c r="AL90" s="5" t="str">
        <f t="shared" si="16"/>
        <v/>
      </c>
      <c r="AN90" s="5" t="str">
        <f t="shared" si="17"/>
        <v/>
      </c>
      <c r="AP90" s="5" t="str">
        <f t="shared" si="18"/>
        <v/>
      </c>
      <c r="AS90" s="5">
        <f t="shared" si="19"/>
        <v>51849.607499999998</v>
      </c>
      <c r="AT90" s="11">
        <f t="shared" si="20"/>
        <v>1.5776727684492609</v>
      </c>
      <c r="AU90" s="5">
        <f t="shared" si="21"/>
        <v>1577.672768449261</v>
      </c>
    </row>
    <row r="91" spans="1:47" x14ac:dyDescent="0.3">
      <c r="A91" s="1" t="s">
        <v>134</v>
      </c>
      <c r="B91" s="1" t="s">
        <v>135</v>
      </c>
      <c r="C91" s="1" t="s">
        <v>136</v>
      </c>
      <c r="D91" s="1" t="s">
        <v>148</v>
      </c>
      <c r="E91" s="1" t="s">
        <v>78</v>
      </c>
      <c r="F91" s="1" t="s">
        <v>133</v>
      </c>
      <c r="G91" s="1" t="s">
        <v>53</v>
      </c>
      <c r="H91" s="1" t="s">
        <v>54</v>
      </c>
      <c r="I91" s="2">
        <v>40</v>
      </c>
      <c r="J91" s="2">
        <v>0.06</v>
      </c>
      <c r="K91" s="2">
        <f t="shared" si="14"/>
        <v>0.03</v>
      </c>
      <c r="L91" s="2">
        <f t="shared" si="15"/>
        <v>0</v>
      </c>
      <c r="R91" s="7">
        <v>0.01</v>
      </c>
      <c r="S91" s="5">
        <v>17.002500000000001</v>
      </c>
      <c r="T91" s="8">
        <v>0.02</v>
      </c>
      <c r="U91" s="5">
        <v>10.199999999999999</v>
      </c>
      <c r="AL91" s="5" t="str">
        <f t="shared" si="16"/>
        <v/>
      </c>
      <c r="AN91" s="5" t="str">
        <f t="shared" si="17"/>
        <v/>
      </c>
      <c r="AP91" s="5" t="str">
        <f t="shared" si="18"/>
        <v/>
      </c>
      <c r="AS91" s="5">
        <f t="shared" si="19"/>
        <v>27.202500000000001</v>
      </c>
      <c r="AT91" s="11">
        <f t="shared" si="20"/>
        <v>8.2771395104082551E-4</v>
      </c>
      <c r="AU91" s="5">
        <f t="shared" si="21"/>
        <v>0.82771395104082546</v>
      </c>
    </row>
    <row r="92" spans="1:47" x14ac:dyDescent="0.3">
      <c r="A92" s="1" t="s">
        <v>134</v>
      </c>
      <c r="B92" s="1" t="s">
        <v>135</v>
      </c>
      <c r="C92" s="1" t="s">
        <v>136</v>
      </c>
      <c r="D92" s="1" t="s">
        <v>148</v>
      </c>
      <c r="E92" s="1" t="s">
        <v>80</v>
      </c>
      <c r="F92" s="1" t="s">
        <v>133</v>
      </c>
      <c r="G92" s="1" t="s">
        <v>53</v>
      </c>
      <c r="H92" s="1" t="s">
        <v>54</v>
      </c>
      <c r="I92" s="2">
        <v>40</v>
      </c>
      <c r="J92" s="2">
        <v>7.0000000000000007E-2</v>
      </c>
      <c r="K92" s="2">
        <f t="shared" si="14"/>
        <v>0.04</v>
      </c>
      <c r="L92" s="2">
        <f t="shared" si="15"/>
        <v>0</v>
      </c>
      <c r="N92" s="4">
        <v>0.01</v>
      </c>
      <c r="O92" s="5">
        <v>29.087499999999999</v>
      </c>
      <c r="P92" s="6">
        <v>0.03</v>
      </c>
      <c r="Q92" s="5">
        <v>73.537499999999994</v>
      </c>
      <c r="AL92" s="5" t="str">
        <f t="shared" si="16"/>
        <v/>
      </c>
      <c r="AN92" s="5" t="str">
        <f t="shared" si="17"/>
        <v/>
      </c>
      <c r="AP92" s="5" t="str">
        <f t="shared" si="18"/>
        <v/>
      </c>
      <c r="AS92" s="5">
        <f t="shared" si="19"/>
        <v>102.625</v>
      </c>
      <c r="AT92" s="11">
        <f t="shared" si="20"/>
        <v>3.1226594697386168E-3</v>
      </c>
      <c r="AU92" s="5">
        <f t="shared" si="21"/>
        <v>3.1226594697386165</v>
      </c>
    </row>
    <row r="93" spans="1:47" x14ac:dyDescent="0.3">
      <c r="A93" s="1" t="s">
        <v>134</v>
      </c>
      <c r="B93" s="1" t="s">
        <v>135</v>
      </c>
      <c r="C93" s="1" t="s">
        <v>136</v>
      </c>
      <c r="D93" s="1" t="s">
        <v>148</v>
      </c>
      <c r="E93" s="1" t="s">
        <v>65</v>
      </c>
      <c r="F93" s="1" t="s">
        <v>133</v>
      </c>
      <c r="G93" s="1" t="s">
        <v>53</v>
      </c>
      <c r="H93" s="1" t="s">
        <v>54</v>
      </c>
      <c r="I93" s="2">
        <v>40</v>
      </c>
      <c r="J93" s="2">
        <v>19.87</v>
      </c>
      <c r="K93" s="2">
        <f t="shared" si="14"/>
        <v>16.670000000000002</v>
      </c>
      <c r="L93" s="2">
        <f t="shared" si="15"/>
        <v>0</v>
      </c>
      <c r="N93" s="4">
        <v>10.15</v>
      </c>
      <c r="O93" s="5">
        <v>29523.8125</v>
      </c>
      <c r="P93" s="6">
        <v>5.29</v>
      </c>
      <c r="Q93" s="5">
        <v>13275.97</v>
      </c>
      <c r="R93" s="7">
        <v>1</v>
      </c>
      <c r="S93" s="5">
        <v>1544.39375</v>
      </c>
      <c r="T93" s="8">
        <v>0.23</v>
      </c>
      <c r="U93" s="5">
        <v>113.9</v>
      </c>
      <c r="AL93" s="5" t="str">
        <f t="shared" si="16"/>
        <v/>
      </c>
      <c r="AN93" s="5" t="str">
        <f t="shared" si="17"/>
        <v/>
      </c>
      <c r="AP93" s="5" t="str">
        <f t="shared" si="18"/>
        <v/>
      </c>
      <c r="AS93" s="5">
        <f t="shared" si="19"/>
        <v>44458.076250000006</v>
      </c>
      <c r="AT93" s="11">
        <f t="shared" si="20"/>
        <v>1.3527642660991377</v>
      </c>
      <c r="AU93" s="5">
        <f t="shared" si="21"/>
        <v>1352.7642660991378</v>
      </c>
    </row>
    <row r="94" spans="1:47" x14ac:dyDescent="0.3">
      <c r="A94" s="1" t="s">
        <v>134</v>
      </c>
      <c r="B94" s="1" t="s">
        <v>135</v>
      </c>
      <c r="C94" s="1" t="s">
        <v>136</v>
      </c>
      <c r="D94" s="1" t="s">
        <v>148</v>
      </c>
      <c r="E94" s="1" t="s">
        <v>81</v>
      </c>
      <c r="F94" s="1" t="s">
        <v>133</v>
      </c>
      <c r="G94" s="1" t="s">
        <v>53</v>
      </c>
      <c r="H94" s="1" t="s">
        <v>54</v>
      </c>
      <c r="I94" s="2">
        <v>40</v>
      </c>
      <c r="J94" s="2">
        <v>19.329999999999998</v>
      </c>
      <c r="K94" s="2">
        <f t="shared" si="14"/>
        <v>13.39</v>
      </c>
      <c r="L94" s="2">
        <f t="shared" si="15"/>
        <v>1.87</v>
      </c>
      <c r="P94" s="6">
        <v>3.82</v>
      </c>
      <c r="Q94" s="5">
        <v>11236.53</v>
      </c>
      <c r="R94" s="7">
        <v>3.91</v>
      </c>
      <c r="S94" s="5">
        <v>6917.1837500000001</v>
      </c>
      <c r="T94" s="8">
        <v>5.66</v>
      </c>
      <c r="U94" s="5">
        <v>2921.45</v>
      </c>
      <c r="AL94" s="5" t="str">
        <f t="shared" si="16"/>
        <v/>
      </c>
      <c r="AN94" s="5" t="str">
        <f t="shared" si="17"/>
        <v/>
      </c>
      <c r="AP94" s="5" t="str">
        <f t="shared" si="18"/>
        <v/>
      </c>
      <c r="AR94" s="2">
        <v>1.87</v>
      </c>
      <c r="AS94" s="5">
        <f t="shared" si="19"/>
        <v>21075.163750000003</v>
      </c>
      <c r="AT94" s="11">
        <f t="shared" si="20"/>
        <v>0.64127220131770546</v>
      </c>
      <c r="AU94" s="5">
        <f t="shared" si="21"/>
        <v>641.27220131770548</v>
      </c>
    </row>
    <row r="95" spans="1:47" x14ac:dyDescent="0.3">
      <c r="A95" s="1" t="s">
        <v>137</v>
      </c>
      <c r="B95" s="1" t="s">
        <v>120</v>
      </c>
      <c r="C95" s="1" t="s">
        <v>121</v>
      </c>
      <c r="D95" s="1" t="s">
        <v>150</v>
      </c>
      <c r="E95" s="1" t="s">
        <v>82</v>
      </c>
      <c r="F95" s="1" t="s">
        <v>133</v>
      </c>
      <c r="G95" s="1" t="s">
        <v>53</v>
      </c>
      <c r="H95" s="1" t="s">
        <v>54</v>
      </c>
      <c r="I95" s="2">
        <v>59.85</v>
      </c>
      <c r="J95" s="2">
        <v>28.27</v>
      </c>
      <c r="K95" s="2">
        <f t="shared" si="14"/>
        <v>28.27</v>
      </c>
      <c r="L95" s="2">
        <f t="shared" si="15"/>
        <v>0</v>
      </c>
      <c r="N95" s="4">
        <v>2.75</v>
      </c>
      <c r="O95" s="5">
        <v>7138.0725000000002</v>
      </c>
      <c r="P95" s="6">
        <v>16.57</v>
      </c>
      <c r="Q95" s="5">
        <v>33895.885000000002</v>
      </c>
      <c r="R95" s="7">
        <v>8.9499999999999993</v>
      </c>
      <c r="S95" s="5">
        <v>12250.30125</v>
      </c>
      <c r="AL95" s="5" t="str">
        <f t="shared" si="16"/>
        <v/>
      </c>
      <c r="AN95" s="5" t="str">
        <f t="shared" si="17"/>
        <v/>
      </c>
      <c r="AP95" s="5" t="str">
        <f t="shared" si="18"/>
        <v/>
      </c>
      <c r="AS95" s="5">
        <f t="shared" si="19"/>
        <v>53284.258750000008</v>
      </c>
      <c r="AT95" s="11">
        <f t="shared" si="20"/>
        <v>1.6213261405475303</v>
      </c>
      <c r="AU95" s="5">
        <f t="shared" si="21"/>
        <v>1621.3261405475303</v>
      </c>
    </row>
    <row r="96" spans="1:47" x14ac:dyDescent="0.3">
      <c r="A96" s="1" t="s">
        <v>137</v>
      </c>
      <c r="B96" s="1" t="s">
        <v>120</v>
      </c>
      <c r="C96" s="1" t="s">
        <v>121</v>
      </c>
      <c r="D96" s="1" t="s">
        <v>150</v>
      </c>
      <c r="E96" s="1" t="s">
        <v>60</v>
      </c>
      <c r="F96" s="1" t="s">
        <v>133</v>
      </c>
      <c r="G96" s="1" t="s">
        <v>53</v>
      </c>
      <c r="H96" s="1" t="s">
        <v>54</v>
      </c>
      <c r="I96" s="2">
        <v>59.85</v>
      </c>
      <c r="J96" s="2">
        <v>28.89</v>
      </c>
      <c r="K96" s="2">
        <f t="shared" si="14"/>
        <v>22.220000000000002</v>
      </c>
      <c r="L96" s="2">
        <f t="shared" si="15"/>
        <v>0</v>
      </c>
      <c r="N96" s="4">
        <v>0.38</v>
      </c>
      <c r="O96" s="5">
        <v>1105.325</v>
      </c>
      <c r="P96" s="6">
        <v>10.42</v>
      </c>
      <c r="Q96" s="5">
        <v>22541.695</v>
      </c>
      <c r="R96" s="7">
        <v>11.3</v>
      </c>
      <c r="S96" s="5">
        <v>13528.3225</v>
      </c>
      <c r="T96" s="8">
        <v>0.12</v>
      </c>
      <c r="U96" s="5">
        <v>50.15</v>
      </c>
      <c r="AL96" s="5" t="str">
        <f t="shared" si="16"/>
        <v/>
      </c>
      <c r="AN96" s="5" t="str">
        <f t="shared" si="17"/>
        <v/>
      </c>
      <c r="AP96" s="5" t="str">
        <f t="shared" si="18"/>
        <v/>
      </c>
      <c r="AS96" s="5">
        <f t="shared" si="19"/>
        <v>37225.4925</v>
      </c>
      <c r="AT96" s="11">
        <f t="shared" si="20"/>
        <v>1.1326921965486856</v>
      </c>
      <c r="AU96" s="5">
        <f t="shared" si="21"/>
        <v>1132.6921965486856</v>
      </c>
    </row>
    <row r="97" spans="1:47" x14ac:dyDescent="0.3">
      <c r="A97" s="1" t="s">
        <v>138</v>
      </c>
      <c r="B97" s="1" t="s">
        <v>135</v>
      </c>
      <c r="C97" s="1" t="s">
        <v>136</v>
      </c>
      <c r="D97" s="1" t="s">
        <v>148</v>
      </c>
      <c r="E97" s="1" t="s">
        <v>78</v>
      </c>
      <c r="F97" s="1" t="s">
        <v>133</v>
      </c>
      <c r="G97" s="1" t="s">
        <v>53</v>
      </c>
      <c r="H97" s="1" t="s">
        <v>54</v>
      </c>
      <c r="I97" s="2">
        <v>80</v>
      </c>
      <c r="J97" s="2">
        <v>38.06</v>
      </c>
      <c r="K97" s="2">
        <f t="shared" ref="K97:K111" si="22">SUM(N97,P97,R97,T97,V97,X97,Z97,AB97,AE97,AG97,AI97)</f>
        <v>10.18</v>
      </c>
      <c r="L97" s="2">
        <f t="shared" ref="L97:L111" si="23">SUM(M97,AD97,AK97,AM97,AO97,AQ97,AR97)</f>
        <v>0</v>
      </c>
      <c r="P97" s="6">
        <v>0.18</v>
      </c>
      <c r="Q97" s="5">
        <v>529.47</v>
      </c>
      <c r="R97" s="7">
        <v>1.4</v>
      </c>
      <c r="S97" s="5">
        <v>2380.35</v>
      </c>
      <c r="T97" s="8">
        <v>8.6</v>
      </c>
      <c r="U97" s="5">
        <v>4386</v>
      </c>
      <c r="AL97" s="5" t="str">
        <f t="shared" ref="AL97:AL111" si="24">IF(AK97&gt;0,AK97*$AL$1,"")</f>
        <v/>
      </c>
      <c r="AN97" s="5" t="str">
        <f t="shared" ref="AN97:AN111" si="25">IF(AM97&gt;0,AM97*$AN$1,"")</f>
        <v/>
      </c>
      <c r="AP97" s="5" t="str">
        <f t="shared" ref="AP97:AP111" si="26">IF(AO97&gt;0,AO97*$AP$1,"")</f>
        <v/>
      </c>
      <c r="AS97" s="5">
        <f t="shared" si="19"/>
        <v>7295.82</v>
      </c>
      <c r="AT97" s="11">
        <f t="shared" si="20"/>
        <v>0.22199621352017923</v>
      </c>
      <c r="AU97" s="5">
        <f t="shared" si="21"/>
        <v>221.99621352017923</v>
      </c>
    </row>
    <row r="98" spans="1:47" x14ac:dyDescent="0.3">
      <c r="A98" s="1" t="s">
        <v>139</v>
      </c>
      <c r="B98" s="1" t="s">
        <v>120</v>
      </c>
      <c r="C98" s="1" t="s">
        <v>121</v>
      </c>
      <c r="D98" s="1" t="s">
        <v>150</v>
      </c>
      <c r="E98" s="1" t="s">
        <v>80</v>
      </c>
      <c r="F98" s="1" t="s">
        <v>133</v>
      </c>
      <c r="G98" s="1" t="s">
        <v>53</v>
      </c>
      <c r="H98" s="1" t="s">
        <v>54</v>
      </c>
      <c r="I98" s="2">
        <v>80</v>
      </c>
      <c r="J98" s="2">
        <v>39.130000000000003</v>
      </c>
      <c r="K98" s="2">
        <f t="shared" si="22"/>
        <v>8.82</v>
      </c>
      <c r="L98" s="2">
        <f t="shared" si="23"/>
        <v>0</v>
      </c>
      <c r="N98" s="4">
        <v>1.77</v>
      </c>
      <c r="O98" s="5">
        <v>5148.4875000000002</v>
      </c>
      <c r="P98" s="6">
        <v>6.44</v>
      </c>
      <c r="Q98" s="5">
        <v>15786.05</v>
      </c>
      <c r="R98" s="7">
        <v>0.61</v>
      </c>
      <c r="S98" s="5">
        <v>864.29374999999993</v>
      </c>
      <c r="AL98" s="5" t="str">
        <f t="shared" si="24"/>
        <v/>
      </c>
      <c r="AN98" s="5" t="str">
        <f t="shared" si="25"/>
        <v/>
      </c>
      <c r="AP98" s="5" t="str">
        <f t="shared" si="26"/>
        <v/>
      </c>
      <c r="AS98" s="5">
        <f t="shared" si="19"/>
        <v>21798.831249999999</v>
      </c>
      <c r="AT98" s="11">
        <f t="shared" si="20"/>
        <v>0.66329185707231753</v>
      </c>
      <c r="AU98" s="5">
        <f t="shared" si="21"/>
        <v>663.2918570723175</v>
      </c>
    </row>
    <row r="99" spans="1:47" x14ac:dyDescent="0.3">
      <c r="A99" s="1" t="s">
        <v>140</v>
      </c>
      <c r="B99" s="1" t="s">
        <v>141</v>
      </c>
      <c r="C99" s="1" t="s">
        <v>142</v>
      </c>
      <c r="D99" s="1" t="s">
        <v>157</v>
      </c>
      <c r="E99" s="1" t="s">
        <v>80</v>
      </c>
      <c r="F99" s="1" t="s">
        <v>133</v>
      </c>
      <c r="G99" s="1" t="s">
        <v>53</v>
      </c>
      <c r="H99" s="1" t="s">
        <v>54</v>
      </c>
      <c r="I99" s="2">
        <v>153.1</v>
      </c>
      <c r="J99" s="2">
        <v>0.08</v>
      </c>
      <c r="K99" s="2">
        <f t="shared" si="22"/>
        <v>0.05</v>
      </c>
      <c r="L99" s="2">
        <f t="shared" si="23"/>
        <v>0</v>
      </c>
      <c r="P99" s="6">
        <v>0.04</v>
      </c>
      <c r="Q99" s="5">
        <v>98.05</v>
      </c>
      <c r="R99" s="7">
        <v>0.01</v>
      </c>
      <c r="S99" s="5">
        <v>14.168749999999999</v>
      </c>
      <c r="AL99" s="5" t="str">
        <f t="shared" si="24"/>
        <v/>
      </c>
      <c r="AN99" s="5" t="str">
        <f t="shared" si="25"/>
        <v/>
      </c>
      <c r="AP99" s="5" t="str">
        <f t="shared" si="26"/>
        <v/>
      </c>
      <c r="AS99" s="5">
        <f t="shared" si="19"/>
        <v>112.21875</v>
      </c>
      <c r="AT99" s="11">
        <f t="shared" si="20"/>
        <v>3.4145767831398823E-3</v>
      </c>
      <c r="AU99" s="5">
        <f t="shared" si="21"/>
        <v>3.4145767831398826</v>
      </c>
    </row>
    <row r="100" spans="1:47" x14ac:dyDescent="0.3">
      <c r="A100" s="1" t="s">
        <v>140</v>
      </c>
      <c r="B100" s="1" t="s">
        <v>141</v>
      </c>
      <c r="C100" s="1" t="s">
        <v>142</v>
      </c>
      <c r="D100" s="1" t="s">
        <v>157</v>
      </c>
      <c r="E100" s="1" t="s">
        <v>97</v>
      </c>
      <c r="F100" s="1" t="s">
        <v>133</v>
      </c>
      <c r="G100" s="1" t="s">
        <v>53</v>
      </c>
      <c r="H100" s="1" t="s">
        <v>54</v>
      </c>
      <c r="I100" s="2">
        <v>153.1</v>
      </c>
      <c r="J100" s="2">
        <v>43.66</v>
      </c>
      <c r="K100" s="2">
        <f t="shared" si="22"/>
        <v>11.51</v>
      </c>
      <c r="L100" s="2">
        <f t="shared" si="23"/>
        <v>0</v>
      </c>
      <c r="P100" s="6">
        <v>4.93</v>
      </c>
      <c r="Q100" s="5">
        <v>12084.6625</v>
      </c>
      <c r="R100" s="7">
        <v>6.58</v>
      </c>
      <c r="S100" s="5">
        <v>9323.0375000000004</v>
      </c>
      <c r="AL100" s="5" t="str">
        <f t="shared" si="24"/>
        <v/>
      </c>
      <c r="AN100" s="5" t="str">
        <f t="shared" si="25"/>
        <v/>
      </c>
      <c r="AP100" s="5" t="str">
        <f t="shared" si="26"/>
        <v/>
      </c>
      <c r="AS100" s="5">
        <f t="shared" si="19"/>
        <v>21407.7</v>
      </c>
      <c r="AT100" s="11">
        <f t="shared" si="20"/>
        <v>0.65139056887038627</v>
      </c>
      <c r="AU100" s="5">
        <f t="shared" si="21"/>
        <v>651.39056887038623</v>
      </c>
    </row>
    <row r="101" spans="1:47" x14ac:dyDescent="0.3">
      <c r="A101" s="1" t="s">
        <v>143</v>
      </c>
      <c r="B101" s="1" t="s">
        <v>144</v>
      </c>
      <c r="C101" s="1" t="s">
        <v>145</v>
      </c>
      <c r="D101" s="1" t="s">
        <v>147</v>
      </c>
      <c r="E101" s="1" t="s">
        <v>60</v>
      </c>
      <c r="F101" s="1" t="s">
        <v>133</v>
      </c>
      <c r="G101" s="1" t="s">
        <v>53</v>
      </c>
      <c r="H101" s="1" t="s">
        <v>54</v>
      </c>
      <c r="I101" s="2">
        <v>160</v>
      </c>
      <c r="J101" s="2">
        <v>0.08</v>
      </c>
      <c r="K101" s="2">
        <f t="shared" si="22"/>
        <v>0.02</v>
      </c>
      <c r="L101" s="2">
        <f t="shared" si="23"/>
        <v>0</v>
      </c>
      <c r="T101" s="8">
        <v>0.02</v>
      </c>
      <c r="U101" s="5">
        <v>8.5</v>
      </c>
      <c r="AL101" s="5" t="str">
        <f t="shared" si="24"/>
        <v/>
      </c>
      <c r="AN101" s="5" t="str">
        <f t="shared" si="25"/>
        <v/>
      </c>
      <c r="AP101" s="5" t="str">
        <f t="shared" si="26"/>
        <v/>
      </c>
      <c r="AS101" s="5">
        <f t="shared" si="19"/>
        <v>8.5</v>
      </c>
      <c r="AT101" s="11">
        <f t="shared" si="20"/>
        <v>2.5863683793206572E-4</v>
      </c>
      <c r="AU101" s="5">
        <f t="shared" si="21"/>
        <v>0.25863683793206571</v>
      </c>
    </row>
    <row r="102" spans="1:47" x14ac:dyDescent="0.3">
      <c r="A102" s="1" t="s">
        <v>143</v>
      </c>
      <c r="B102" s="1" t="s">
        <v>144</v>
      </c>
      <c r="C102" s="1" t="s">
        <v>145</v>
      </c>
      <c r="D102" s="1" t="s">
        <v>147</v>
      </c>
      <c r="E102" s="1" t="s">
        <v>70</v>
      </c>
      <c r="F102" s="1" t="s">
        <v>133</v>
      </c>
      <c r="G102" s="1" t="s">
        <v>53</v>
      </c>
      <c r="H102" s="1" t="s">
        <v>54</v>
      </c>
      <c r="I102" s="2">
        <v>160</v>
      </c>
      <c r="J102" s="2">
        <v>42.38</v>
      </c>
      <c r="K102" s="2">
        <f t="shared" si="22"/>
        <v>1.7799999999999998</v>
      </c>
      <c r="L102" s="2">
        <f t="shared" si="23"/>
        <v>0</v>
      </c>
      <c r="R102" s="7">
        <v>0.37</v>
      </c>
      <c r="S102" s="5">
        <v>524.24374999999998</v>
      </c>
      <c r="T102" s="8">
        <v>1.41</v>
      </c>
      <c r="U102" s="5">
        <v>599.25</v>
      </c>
      <c r="AL102" s="5" t="str">
        <f t="shared" si="24"/>
        <v/>
      </c>
      <c r="AN102" s="5" t="str">
        <f t="shared" si="25"/>
        <v/>
      </c>
      <c r="AP102" s="5" t="str">
        <f t="shared" si="26"/>
        <v/>
      </c>
      <c r="AS102" s="5">
        <f t="shared" si="19"/>
        <v>1123.4937500000001</v>
      </c>
      <c r="AT102" s="11">
        <f t="shared" si="20"/>
        <v>3.4185514227816322E-2</v>
      </c>
      <c r="AU102" s="5">
        <f t="shared" si="21"/>
        <v>34.18551422781632</v>
      </c>
    </row>
    <row r="103" spans="1:47" x14ac:dyDescent="0.3">
      <c r="A103" s="1" t="s">
        <v>143</v>
      </c>
      <c r="B103" s="1" t="s">
        <v>144</v>
      </c>
      <c r="C103" s="1" t="s">
        <v>145</v>
      </c>
      <c r="D103" s="1" t="s">
        <v>147</v>
      </c>
      <c r="E103" s="1" t="s">
        <v>97</v>
      </c>
      <c r="F103" s="1" t="s">
        <v>133</v>
      </c>
      <c r="G103" s="1" t="s">
        <v>53</v>
      </c>
      <c r="H103" s="1" t="s">
        <v>54</v>
      </c>
      <c r="I103" s="2">
        <v>160</v>
      </c>
      <c r="J103" s="2">
        <v>7.0000000000000007E-2</v>
      </c>
      <c r="K103" s="2">
        <f t="shared" si="22"/>
        <v>0.04</v>
      </c>
      <c r="L103" s="2">
        <f t="shared" si="23"/>
        <v>0</v>
      </c>
      <c r="P103" s="6">
        <v>0.03</v>
      </c>
      <c r="Q103" s="5">
        <v>73.537499999999994</v>
      </c>
      <c r="R103" s="7">
        <v>0.01</v>
      </c>
      <c r="S103" s="5">
        <v>14.168749999999999</v>
      </c>
      <c r="AL103" s="5" t="str">
        <f t="shared" si="24"/>
        <v/>
      </c>
      <c r="AN103" s="5" t="str">
        <f t="shared" si="25"/>
        <v/>
      </c>
      <c r="AP103" s="5" t="str">
        <f t="shared" si="26"/>
        <v/>
      </c>
      <c r="AS103" s="5">
        <f t="shared" si="19"/>
        <v>87.706249999999997</v>
      </c>
      <c r="AT103" s="11">
        <f t="shared" si="20"/>
        <v>2.6687137843387338E-3</v>
      </c>
      <c r="AU103" s="5">
        <f t="shared" si="21"/>
        <v>2.6687137843387339</v>
      </c>
    </row>
    <row r="104" spans="1:47" x14ac:dyDescent="0.3">
      <c r="A104" s="1" t="s">
        <v>143</v>
      </c>
      <c r="B104" s="1" t="s">
        <v>144</v>
      </c>
      <c r="C104" s="1" t="s">
        <v>145</v>
      </c>
      <c r="D104" s="1" t="s">
        <v>147</v>
      </c>
      <c r="E104" s="1" t="s">
        <v>51</v>
      </c>
      <c r="F104" s="1" t="s">
        <v>133</v>
      </c>
      <c r="G104" s="1" t="s">
        <v>53</v>
      </c>
      <c r="H104" s="1" t="s">
        <v>54</v>
      </c>
      <c r="I104" s="2">
        <v>160</v>
      </c>
      <c r="J104" s="2">
        <v>35.369999999999997</v>
      </c>
      <c r="K104" s="2">
        <f t="shared" si="22"/>
        <v>0.02</v>
      </c>
      <c r="L104" s="2">
        <f t="shared" si="23"/>
        <v>0</v>
      </c>
      <c r="R104" s="7">
        <v>0.02</v>
      </c>
      <c r="S104" s="5">
        <v>28.337499999999999</v>
      </c>
      <c r="AL104" s="5" t="str">
        <f t="shared" si="24"/>
        <v/>
      </c>
      <c r="AN104" s="5" t="str">
        <f t="shared" si="25"/>
        <v/>
      </c>
      <c r="AP104" s="5" t="str">
        <f t="shared" si="26"/>
        <v/>
      </c>
      <c r="AS104" s="5">
        <f t="shared" si="19"/>
        <v>28.337499999999999</v>
      </c>
      <c r="AT104" s="11">
        <f t="shared" si="20"/>
        <v>8.6224957587057783E-4</v>
      </c>
      <c r="AU104" s="5">
        <f t="shared" si="21"/>
        <v>0.86224957587057782</v>
      </c>
    </row>
    <row r="105" spans="1:47" x14ac:dyDescent="0.3">
      <c r="A105" s="1" t="s">
        <v>143</v>
      </c>
      <c r="B105" s="1" t="s">
        <v>144</v>
      </c>
      <c r="C105" s="1" t="s">
        <v>145</v>
      </c>
      <c r="D105" s="1" t="s">
        <v>147</v>
      </c>
      <c r="E105" s="1" t="s">
        <v>69</v>
      </c>
      <c r="F105" s="1" t="s">
        <v>133</v>
      </c>
      <c r="G105" s="1" t="s">
        <v>53</v>
      </c>
      <c r="H105" s="1" t="s">
        <v>54</v>
      </c>
      <c r="I105" s="2">
        <v>160</v>
      </c>
      <c r="J105" s="2">
        <v>44.71</v>
      </c>
      <c r="K105" s="2">
        <f t="shared" si="22"/>
        <v>32.25</v>
      </c>
      <c r="L105" s="2">
        <f t="shared" si="23"/>
        <v>0</v>
      </c>
      <c r="N105" s="4">
        <v>0.12</v>
      </c>
      <c r="O105" s="5">
        <v>349.05</v>
      </c>
      <c r="P105" s="6">
        <v>8.6999999999999993</v>
      </c>
      <c r="Q105" s="5">
        <v>21325.875</v>
      </c>
      <c r="R105" s="7">
        <v>23.29</v>
      </c>
      <c r="S105" s="5">
        <v>32999.018750000003</v>
      </c>
      <c r="T105" s="8">
        <v>0.14000000000000001</v>
      </c>
      <c r="U105" s="5">
        <v>59.500000000000007</v>
      </c>
      <c r="AL105" s="5" t="str">
        <f t="shared" si="24"/>
        <v/>
      </c>
      <c r="AN105" s="5" t="str">
        <f t="shared" si="25"/>
        <v/>
      </c>
      <c r="AP105" s="5" t="str">
        <f t="shared" si="26"/>
        <v/>
      </c>
      <c r="AS105" s="5">
        <f t="shared" si="19"/>
        <v>54733.443750000006</v>
      </c>
      <c r="AT105" s="11">
        <f t="shared" si="20"/>
        <v>1.6654217436038337</v>
      </c>
      <c r="AU105" s="5">
        <f t="shared" si="21"/>
        <v>1665.4217436038336</v>
      </c>
    </row>
    <row r="106" spans="1:47" x14ac:dyDescent="0.3">
      <c r="A106" s="1" t="s">
        <v>143</v>
      </c>
      <c r="B106" s="1" t="s">
        <v>144</v>
      </c>
      <c r="C106" s="1" t="s">
        <v>145</v>
      </c>
      <c r="D106" s="1" t="s">
        <v>147</v>
      </c>
      <c r="E106" s="1" t="s">
        <v>65</v>
      </c>
      <c r="F106" s="1" t="s">
        <v>133</v>
      </c>
      <c r="G106" s="1" t="s">
        <v>53</v>
      </c>
      <c r="H106" s="1" t="s">
        <v>54</v>
      </c>
      <c r="I106" s="2">
        <v>160</v>
      </c>
      <c r="J106" s="2">
        <v>0.09</v>
      </c>
      <c r="K106" s="2">
        <f t="shared" si="22"/>
        <v>9.0000000000000011E-2</v>
      </c>
      <c r="L106" s="2">
        <f t="shared" si="23"/>
        <v>0</v>
      </c>
      <c r="N106" s="4">
        <v>0.03</v>
      </c>
      <c r="O106" s="5">
        <v>87.262500000000003</v>
      </c>
      <c r="P106" s="6">
        <v>0.04</v>
      </c>
      <c r="Q106" s="5">
        <v>98.05</v>
      </c>
      <c r="R106" s="7">
        <v>0.02</v>
      </c>
      <c r="S106" s="5">
        <v>28.337499999999999</v>
      </c>
      <c r="AL106" s="5" t="str">
        <f t="shared" si="24"/>
        <v/>
      </c>
      <c r="AN106" s="5" t="str">
        <f t="shared" si="25"/>
        <v/>
      </c>
      <c r="AP106" s="5" t="str">
        <f t="shared" si="26"/>
        <v/>
      </c>
      <c r="AS106" s="5">
        <f t="shared" si="19"/>
        <v>213.65</v>
      </c>
      <c r="AT106" s="11">
        <f t="shared" si="20"/>
        <v>6.5009129910806873E-3</v>
      </c>
      <c r="AU106" s="5">
        <f t="shared" si="21"/>
        <v>6.5009129910806873</v>
      </c>
    </row>
    <row r="107" spans="1:47" x14ac:dyDescent="0.3">
      <c r="B107" s="29" t="s">
        <v>162</v>
      </c>
      <c r="AS107" s="5">
        <f t="shared" si="19"/>
        <v>0</v>
      </c>
      <c r="AT107" s="11">
        <f t="shared" si="20"/>
        <v>0</v>
      </c>
      <c r="AU107" s="5">
        <f t="shared" si="21"/>
        <v>0</v>
      </c>
    </row>
    <row r="108" spans="1:47" x14ac:dyDescent="0.3">
      <c r="B108" s="1" t="s">
        <v>158</v>
      </c>
      <c r="C108" s="1" t="s">
        <v>163</v>
      </c>
      <c r="D108" s="1" t="s">
        <v>148</v>
      </c>
      <c r="K108" s="2">
        <f t="shared" si="22"/>
        <v>2.7</v>
      </c>
      <c r="L108" s="2">
        <f t="shared" si="23"/>
        <v>0</v>
      </c>
      <c r="AG108" s="9">
        <v>2.7</v>
      </c>
      <c r="AH108" s="5">
        <v>6746.7</v>
      </c>
      <c r="AL108" s="5" t="str">
        <f t="shared" si="24"/>
        <v/>
      </c>
      <c r="AN108" s="5" t="str">
        <f t="shared" si="25"/>
        <v/>
      </c>
      <c r="AP108" s="5" t="str">
        <f t="shared" si="26"/>
        <v/>
      </c>
      <c r="AS108" s="5">
        <f t="shared" si="19"/>
        <v>6746.7</v>
      </c>
      <c r="AT108" s="11">
        <f t="shared" si="20"/>
        <v>0.20528766523250208</v>
      </c>
      <c r="AU108" s="5">
        <f t="shared" si="21"/>
        <v>205.28766523250206</v>
      </c>
    </row>
    <row r="109" spans="1:47" x14ac:dyDescent="0.3">
      <c r="B109" s="1" t="s">
        <v>159</v>
      </c>
      <c r="C109" s="1" t="s">
        <v>163</v>
      </c>
      <c r="D109" s="1" t="s">
        <v>148</v>
      </c>
      <c r="K109" s="2">
        <f t="shared" si="22"/>
        <v>22.64</v>
      </c>
      <c r="L109" s="2">
        <f t="shared" si="23"/>
        <v>0</v>
      </c>
      <c r="AG109" s="9">
        <v>22.64</v>
      </c>
      <c r="AH109" s="5">
        <v>53016.510000000009</v>
      </c>
      <c r="AL109" s="5" t="str">
        <f t="shared" si="24"/>
        <v/>
      </c>
      <c r="AN109" s="5" t="str">
        <f t="shared" si="25"/>
        <v/>
      </c>
      <c r="AP109" s="5" t="str">
        <f t="shared" si="26"/>
        <v/>
      </c>
      <c r="AS109" s="5">
        <f t="shared" si="19"/>
        <v>53016.510000000009</v>
      </c>
      <c r="AT109" s="11">
        <f t="shared" si="20"/>
        <v>1.613179118187499</v>
      </c>
      <c r="AU109" s="5">
        <f t="shared" si="21"/>
        <v>1613.1791181874989</v>
      </c>
    </row>
    <row r="110" spans="1:47" x14ac:dyDescent="0.3">
      <c r="B110" s="1" t="s">
        <v>160</v>
      </c>
      <c r="C110" s="1" t="s">
        <v>163</v>
      </c>
      <c r="D110" s="1" t="s">
        <v>148</v>
      </c>
      <c r="K110" s="2">
        <f t="shared" si="22"/>
        <v>5.22</v>
      </c>
      <c r="L110" s="2">
        <f t="shared" si="23"/>
        <v>0</v>
      </c>
      <c r="AG110" s="9">
        <v>5.22</v>
      </c>
      <c r="AH110" s="5">
        <v>9096.277500000002</v>
      </c>
      <c r="AL110" s="5" t="str">
        <f t="shared" si="24"/>
        <v/>
      </c>
      <c r="AN110" s="5" t="str">
        <f t="shared" si="25"/>
        <v/>
      </c>
      <c r="AP110" s="5" t="str">
        <f t="shared" si="26"/>
        <v/>
      </c>
      <c r="AS110" s="5">
        <f t="shared" si="19"/>
        <v>9096.277500000002</v>
      </c>
      <c r="AT110" s="11">
        <f t="shared" si="20"/>
        <v>0.27678028818265837</v>
      </c>
      <c r="AU110" s="5">
        <f t="shared" si="21"/>
        <v>276.78028818265835</v>
      </c>
    </row>
    <row r="111" spans="1:47" ht="15" thickBot="1" x14ac:dyDescent="0.35">
      <c r="B111" s="1" t="s">
        <v>161</v>
      </c>
      <c r="C111" s="1" t="s">
        <v>163</v>
      </c>
      <c r="D111" s="1" t="s">
        <v>148</v>
      </c>
      <c r="K111" s="2">
        <f t="shared" si="22"/>
        <v>7.6499999999999986</v>
      </c>
      <c r="L111" s="2">
        <f t="shared" si="23"/>
        <v>0</v>
      </c>
      <c r="AG111" s="9">
        <v>7.6499999999999986</v>
      </c>
      <c r="AH111" s="5">
        <v>19283.009999999998</v>
      </c>
      <c r="AL111" s="5" t="str">
        <f t="shared" si="24"/>
        <v/>
      </c>
      <c r="AN111" s="5" t="str">
        <f t="shared" si="25"/>
        <v/>
      </c>
      <c r="AP111" s="5" t="str">
        <f t="shared" si="26"/>
        <v/>
      </c>
      <c r="AS111" s="5">
        <f t="shared" si="19"/>
        <v>19283.009999999998</v>
      </c>
      <c r="AT111" s="11">
        <f t="shared" si="20"/>
        <v>0.58674079202498852</v>
      </c>
      <c r="AU111" s="5">
        <f t="shared" si="21"/>
        <v>586.74079202498854</v>
      </c>
    </row>
    <row r="112" spans="1:47" ht="15" thickTop="1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>
        <f t="shared" ref="K112:AU112" si="27">SUM(K3:K111)</f>
        <v>1632.9899999999993</v>
      </c>
      <c r="L112" s="20">
        <f t="shared" si="27"/>
        <v>12.490000000000002</v>
      </c>
      <c r="M112" s="21">
        <f t="shared" si="27"/>
        <v>0</v>
      </c>
      <c r="N112" s="22">
        <f t="shared" si="27"/>
        <v>140.72000000000006</v>
      </c>
      <c r="O112" s="23">
        <f t="shared" si="27"/>
        <v>437045.50500000006</v>
      </c>
      <c r="P112" s="24">
        <f t="shared" si="27"/>
        <v>649.58999999999946</v>
      </c>
      <c r="Q112" s="23">
        <f t="shared" si="27"/>
        <v>1734053.4699999997</v>
      </c>
      <c r="R112" s="25">
        <f t="shared" si="27"/>
        <v>595.27999999999963</v>
      </c>
      <c r="S112" s="23">
        <f t="shared" si="27"/>
        <v>930541.15749999986</v>
      </c>
      <c r="T112" s="26">
        <f t="shared" si="27"/>
        <v>191.75999999999996</v>
      </c>
      <c r="U112" s="23">
        <f t="shared" si="27"/>
        <v>93215.249999999985</v>
      </c>
      <c r="V112" s="20">
        <f t="shared" si="27"/>
        <v>0</v>
      </c>
      <c r="W112" s="23">
        <f t="shared" si="27"/>
        <v>0</v>
      </c>
      <c r="X112" s="20">
        <f t="shared" si="27"/>
        <v>0</v>
      </c>
      <c r="Y112" s="23">
        <f t="shared" si="27"/>
        <v>0</v>
      </c>
      <c r="Z112" s="27">
        <f t="shared" si="27"/>
        <v>17.43</v>
      </c>
      <c r="AA112" s="23">
        <f t="shared" si="27"/>
        <v>3463.579999999999</v>
      </c>
      <c r="AB112" s="28">
        <f t="shared" si="27"/>
        <v>0</v>
      </c>
      <c r="AC112" s="23">
        <f t="shared" si="27"/>
        <v>0</v>
      </c>
      <c r="AD112" s="20">
        <f t="shared" si="27"/>
        <v>0</v>
      </c>
      <c r="AE112" s="20">
        <f t="shared" si="27"/>
        <v>0</v>
      </c>
      <c r="AF112" s="23">
        <f t="shared" si="27"/>
        <v>0</v>
      </c>
      <c r="AG112" s="27">
        <f t="shared" si="27"/>
        <v>38.209999999999994</v>
      </c>
      <c r="AH112" s="23">
        <f t="shared" si="27"/>
        <v>88142.497499999998</v>
      </c>
      <c r="AI112" s="20">
        <f t="shared" si="27"/>
        <v>0</v>
      </c>
      <c r="AJ112" s="23">
        <f t="shared" si="27"/>
        <v>0</v>
      </c>
      <c r="AK112" s="21">
        <f t="shared" si="27"/>
        <v>0</v>
      </c>
      <c r="AL112" s="23">
        <f t="shared" si="27"/>
        <v>0</v>
      </c>
      <c r="AM112" s="21">
        <f t="shared" si="27"/>
        <v>0.11</v>
      </c>
      <c r="AN112" s="23">
        <f t="shared" si="27"/>
        <v>928.62</v>
      </c>
      <c r="AO112" s="20">
        <f t="shared" si="27"/>
        <v>0.24</v>
      </c>
      <c r="AP112" s="23">
        <f t="shared" si="27"/>
        <v>0.24</v>
      </c>
      <c r="AQ112" s="20">
        <f t="shared" si="27"/>
        <v>0.52</v>
      </c>
      <c r="AR112" s="20">
        <f t="shared" si="27"/>
        <v>11.620000000000001</v>
      </c>
      <c r="AS112" s="23">
        <f t="shared" si="27"/>
        <v>3286461.46</v>
      </c>
      <c r="AT112" s="20">
        <f t="shared" si="27"/>
        <v>100.00000000000004</v>
      </c>
      <c r="AU112" s="23">
        <f t="shared" si="27"/>
        <v>99999.999999999971</v>
      </c>
    </row>
    <row r="115" spans="2:3" x14ac:dyDescent="0.3">
      <c r="B115" s="29" t="s">
        <v>146</v>
      </c>
      <c r="C115" s="1">
        <f>SUM(K112,L112)</f>
        <v>1645.4799999999993</v>
      </c>
    </row>
  </sheetData>
  <conditionalFormatting sqref="J116 I117:I149 J122 J124 J130 J133:J134 J136 J139 J142 J145:J146 J149">
    <cfRule type="notContainsText" dxfId="0" priority="7" operator="notContains" text="#########">
      <formula>ISERROR(SEARCH("#########",I116))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BB2DC7-B9EF-427C-8087-BBD17961185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70422AC6-8EF1-4902-99F8-561AFECB6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97A2CD-BAE0-4ADC-AC78-E73213F97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Derek Ebertowski</cp:lastModifiedBy>
  <dcterms:created xsi:type="dcterms:W3CDTF">2025-02-06T16:18:14Z</dcterms:created>
  <dcterms:modified xsi:type="dcterms:W3CDTF">2025-02-19T17:33:13Z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