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3/JD31/"/>
    </mc:Choice>
  </mc:AlternateContent>
  <xr:revisionPtr revIDLastSave="4" documentId="8_{0FF4698C-8C38-4B4F-87F7-08D9C445FE7A}" xr6:coauthVersionLast="47" xr6:coauthVersionMax="47" xr10:uidLastSave="{53CCF76B-B6A1-42D7-AE60-2700A73B7B7C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Sheet1!$A$2:$AU$98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98" i="1" l="1"/>
  <c r="AS95" i="1"/>
  <c r="AS4" i="1" l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3" i="1"/>
  <c r="AS96" i="1"/>
  <c r="AS97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3" i="1"/>
  <c r="L93" i="1"/>
  <c r="K95" i="1"/>
  <c r="L95" i="1"/>
  <c r="K96" i="1"/>
  <c r="L96" i="1"/>
  <c r="K97" i="1"/>
  <c r="L97" i="1"/>
  <c r="AR98" i="1"/>
  <c r="AQ98" i="1"/>
  <c r="AO98" i="1"/>
  <c r="AM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AP97" i="1"/>
  <c r="AN97" i="1"/>
  <c r="AL97" i="1"/>
  <c r="AP96" i="1"/>
  <c r="AN96" i="1"/>
  <c r="AL96" i="1"/>
  <c r="AP95" i="1"/>
  <c r="AN95" i="1"/>
  <c r="AL95" i="1"/>
  <c r="AP93" i="1"/>
  <c r="AN93" i="1"/>
  <c r="AL93" i="1"/>
  <c r="AP91" i="1"/>
  <c r="AN91" i="1"/>
  <c r="AL91" i="1"/>
  <c r="AP90" i="1"/>
  <c r="AN90" i="1"/>
  <c r="AL90" i="1"/>
  <c r="AP89" i="1"/>
  <c r="AN89" i="1"/>
  <c r="AL89" i="1"/>
  <c r="AP88" i="1"/>
  <c r="AN88" i="1"/>
  <c r="AL88" i="1"/>
  <c r="AP87" i="1"/>
  <c r="AN87" i="1"/>
  <c r="AL87" i="1"/>
  <c r="AP86" i="1"/>
  <c r="AN86" i="1"/>
  <c r="AL86" i="1"/>
  <c r="AP85" i="1"/>
  <c r="AN85" i="1"/>
  <c r="AL85" i="1"/>
  <c r="AP84" i="1"/>
  <c r="AN84" i="1"/>
  <c r="AL84" i="1"/>
  <c r="AP83" i="1"/>
  <c r="AN83" i="1"/>
  <c r="AL83" i="1"/>
  <c r="AP82" i="1"/>
  <c r="AN82" i="1"/>
  <c r="AL82" i="1"/>
  <c r="AP81" i="1"/>
  <c r="AN81" i="1"/>
  <c r="AL81" i="1"/>
  <c r="AP80" i="1"/>
  <c r="AN80" i="1"/>
  <c r="AL80" i="1"/>
  <c r="AP79" i="1"/>
  <c r="AN79" i="1"/>
  <c r="AL79" i="1"/>
  <c r="AP78" i="1"/>
  <c r="AN78" i="1"/>
  <c r="AL78" i="1"/>
  <c r="AP77" i="1"/>
  <c r="AN77" i="1"/>
  <c r="AL77" i="1"/>
  <c r="AP76" i="1"/>
  <c r="AN76" i="1"/>
  <c r="AL76" i="1"/>
  <c r="AP75" i="1"/>
  <c r="AN75" i="1"/>
  <c r="AL75" i="1"/>
  <c r="AP74" i="1"/>
  <c r="AN74" i="1"/>
  <c r="AL74" i="1"/>
  <c r="AP73" i="1"/>
  <c r="AN73" i="1"/>
  <c r="AL73" i="1"/>
  <c r="AP72" i="1"/>
  <c r="AN72" i="1"/>
  <c r="AL72" i="1"/>
  <c r="AP71" i="1"/>
  <c r="AN71" i="1"/>
  <c r="AL71" i="1"/>
  <c r="AP70" i="1"/>
  <c r="AN70" i="1"/>
  <c r="AL70" i="1"/>
  <c r="AP69" i="1"/>
  <c r="AN69" i="1"/>
  <c r="AL69" i="1"/>
  <c r="AP68" i="1"/>
  <c r="AN68" i="1"/>
  <c r="AL68" i="1"/>
  <c r="AP67" i="1"/>
  <c r="AN67" i="1"/>
  <c r="AL67" i="1"/>
  <c r="AP66" i="1"/>
  <c r="AN66" i="1"/>
  <c r="AL66" i="1"/>
  <c r="AP65" i="1"/>
  <c r="AN65" i="1"/>
  <c r="AL65" i="1"/>
  <c r="AP64" i="1"/>
  <c r="AN64" i="1"/>
  <c r="AL64" i="1"/>
  <c r="AP63" i="1"/>
  <c r="AN63" i="1"/>
  <c r="AL63" i="1"/>
  <c r="AP62" i="1"/>
  <c r="AN62" i="1"/>
  <c r="AL62" i="1"/>
  <c r="AP61" i="1"/>
  <c r="AN61" i="1"/>
  <c r="AL61" i="1"/>
  <c r="AP60" i="1"/>
  <c r="AN60" i="1"/>
  <c r="AL60" i="1"/>
  <c r="AP59" i="1"/>
  <c r="AN59" i="1"/>
  <c r="AL59" i="1"/>
  <c r="AP58" i="1"/>
  <c r="AN58" i="1"/>
  <c r="AL58" i="1"/>
  <c r="AP57" i="1"/>
  <c r="AN57" i="1"/>
  <c r="AL57" i="1"/>
  <c r="AP56" i="1"/>
  <c r="AN56" i="1"/>
  <c r="AL56" i="1"/>
  <c r="AP55" i="1"/>
  <c r="AN55" i="1"/>
  <c r="AL55" i="1"/>
  <c r="AP54" i="1"/>
  <c r="AN54" i="1"/>
  <c r="AL54" i="1"/>
  <c r="AP53" i="1"/>
  <c r="AN53" i="1"/>
  <c r="AL53" i="1"/>
  <c r="AP52" i="1"/>
  <c r="AN52" i="1"/>
  <c r="AL52" i="1"/>
  <c r="AP51" i="1"/>
  <c r="AN51" i="1"/>
  <c r="AL51" i="1"/>
  <c r="AP50" i="1"/>
  <c r="AN50" i="1"/>
  <c r="AL50" i="1"/>
  <c r="AP49" i="1"/>
  <c r="AN49" i="1"/>
  <c r="AL49" i="1"/>
  <c r="AP48" i="1"/>
  <c r="AN48" i="1"/>
  <c r="AL48" i="1"/>
  <c r="AP47" i="1"/>
  <c r="AN47" i="1"/>
  <c r="AL47" i="1"/>
  <c r="AP46" i="1"/>
  <c r="AN46" i="1"/>
  <c r="AL46" i="1"/>
  <c r="AP45" i="1"/>
  <c r="AN45" i="1"/>
  <c r="AL45" i="1"/>
  <c r="AP44" i="1"/>
  <c r="AN44" i="1"/>
  <c r="AL44" i="1"/>
  <c r="AP43" i="1"/>
  <c r="AN43" i="1"/>
  <c r="AL43" i="1"/>
  <c r="AP42" i="1"/>
  <c r="AN42" i="1"/>
  <c r="AL42" i="1"/>
  <c r="AP41" i="1"/>
  <c r="AN41" i="1"/>
  <c r="AL41" i="1"/>
  <c r="AP40" i="1"/>
  <c r="AN40" i="1"/>
  <c r="AL40" i="1"/>
  <c r="AP39" i="1"/>
  <c r="AN39" i="1"/>
  <c r="AL39" i="1"/>
  <c r="AP38" i="1"/>
  <c r="AN38" i="1"/>
  <c r="AL38" i="1"/>
  <c r="AP37" i="1"/>
  <c r="AN37" i="1"/>
  <c r="AL37" i="1"/>
  <c r="AP36" i="1"/>
  <c r="AN36" i="1"/>
  <c r="AL36" i="1"/>
  <c r="AP35" i="1"/>
  <c r="AN35" i="1"/>
  <c r="AL35" i="1"/>
  <c r="AP34" i="1"/>
  <c r="AN34" i="1"/>
  <c r="AL34" i="1"/>
  <c r="AP33" i="1"/>
  <c r="AN33" i="1"/>
  <c r="AL33" i="1"/>
  <c r="AP32" i="1"/>
  <c r="AN32" i="1"/>
  <c r="AL32" i="1"/>
  <c r="AP31" i="1"/>
  <c r="AN31" i="1"/>
  <c r="AL31" i="1"/>
  <c r="AP30" i="1"/>
  <c r="AN30" i="1"/>
  <c r="AL30" i="1"/>
  <c r="AP29" i="1"/>
  <c r="AN29" i="1"/>
  <c r="AL29" i="1"/>
  <c r="AP28" i="1"/>
  <c r="AN28" i="1"/>
  <c r="AL28" i="1"/>
  <c r="AP27" i="1"/>
  <c r="AN27" i="1"/>
  <c r="AL27" i="1"/>
  <c r="AP26" i="1"/>
  <c r="AN26" i="1"/>
  <c r="AL26" i="1"/>
  <c r="AP25" i="1"/>
  <c r="AN25" i="1"/>
  <c r="AL25" i="1"/>
  <c r="AP24" i="1"/>
  <c r="AN24" i="1"/>
  <c r="AL24" i="1"/>
  <c r="AP23" i="1"/>
  <c r="AN23" i="1"/>
  <c r="AL23" i="1"/>
  <c r="AP22" i="1"/>
  <c r="AN22" i="1"/>
  <c r="AL22" i="1"/>
  <c r="AP21" i="1"/>
  <c r="AN21" i="1"/>
  <c r="AL21" i="1"/>
  <c r="AP20" i="1"/>
  <c r="AN20" i="1"/>
  <c r="AL20" i="1"/>
  <c r="AP19" i="1"/>
  <c r="AN19" i="1"/>
  <c r="AL19" i="1"/>
  <c r="AP18" i="1"/>
  <c r="AN18" i="1"/>
  <c r="AL18" i="1"/>
  <c r="AP17" i="1"/>
  <c r="AN17" i="1"/>
  <c r="AL17" i="1"/>
  <c r="AP16" i="1"/>
  <c r="AN16" i="1"/>
  <c r="AL16" i="1"/>
  <c r="AP15" i="1"/>
  <c r="AN15" i="1"/>
  <c r="AL15" i="1"/>
  <c r="AP14" i="1"/>
  <c r="AN14" i="1"/>
  <c r="AL14" i="1"/>
  <c r="AP13" i="1"/>
  <c r="AN13" i="1"/>
  <c r="AL13" i="1"/>
  <c r="AP12" i="1"/>
  <c r="AN12" i="1"/>
  <c r="AL12" i="1"/>
  <c r="AP11" i="1"/>
  <c r="AN11" i="1"/>
  <c r="AL11" i="1"/>
  <c r="AP10" i="1"/>
  <c r="AN10" i="1"/>
  <c r="AL10" i="1"/>
  <c r="AP9" i="1"/>
  <c r="AN9" i="1"/>
  <c r="AL9" i="1"/>
  <c r="AP8" i="1"/>
  <c r="AN8" i="1"/>
  <c r="AL8" i="1"/>
  <c r="AP7" i="1"/>
  <c r="AN7" i="1"/>
  <c r="AL7" i="1"/>
  <c r="AP6" i="1"/>
  <c r="AN6" i="1"/>
  <c r="AL6" i="1"/>
  <c r="AP5" i="1"/>
  <c r="AN5" i="1"/>
  <c r="AL5" i="1"/>
  <c r="AP4" i="1"/>
  <c r="AN4" i="1"/>
  <c r="AL4" i="1"/>
  <c r="AS3" i="1"/>
  <c r="AP3" i="1"/>
  <c r="AN3" i="1"/>
  <c r="AL3" i="1"/>
  <c r="L3" i="1"/>
  <c r="K3" i="1"/>
  <c r="AL98" i="1" l="1"/>
  <c r="L98" i="1"/>
  <c r="K98" i="1"/>
  <c r="C101" i="1" s="1"/>
  <c r="AN98" i="1"/>
  <c r="AP98" i="1"/>
  <c r="AS98" i="1"/>
  <c r="AT49" i="1" s="1"/>
  <c r="AU49" i="1" s="1"/>
  <c r="AT17" i="1" l="1"/>
  <c r="AU17" i="1" s="1"/>
  <c r="AT29" i="1"/>
  <c r="AU29" i="1" s="1"/>
  <c r="AT35" i="1"/>
  <c r="AU35" i="1" s="1"/>
  <c r="AT36" i="1"/>
  <c r="AU36" i="1" s="1"/>
  <c r="AT72" i="1"/>
  <c r="AU72" i="1" s="1"/>
  <c r="AT16" i="1"/>
  <c r="AU16" i="1" s="1"/>
  <c r="AT58" i="1"/>
  <c r="AU58" i="1" s="1"/>
  <c r="AT64" i="1"/>
  <c r="AU64" i="1" s="1"/>
  <c r="AT84" i="1"/>
  <c r="AU84" i="1" s="1"/>
  <c r="AT88" i="1"/>
  <c r="AU88" i="1" s="1"/>
  <c r="AT59" i="1"/>
  <c r="AU59" i="1" s="1"/>
  <c r="AT71" i="1"/>
  <c r="AU71" i="1" s="1"/>
  <c r="AT77" i="1"/>
  <c r="AU77" i="1" s="1"/>
  <c r="AT37" i="1"/>
  <c r="AU37" i="1" s="1"/>
  <c r="AT82" i="1"/>
  <c r="AU82" i="1" s="1"/>
  <c r="AT38" i="1"/>
  <c r="AU38" i="1" s="1"/>
  <c r="AT67" i="1"/>
  <c r="AU67" i="1" s="1"/>
  <c r="AT22" i="1"/>
  <c r="AU22" i="1" s="1"/>
  <c r="AT50" i="1"/>
  <c r="AU50" i="1" s="1"/>
  <c r="AT79" i="1"/>
  <c r="AU79" i="1" s="1"/>
  <c r="AT60" i="1"/>
  <c r="AU60" i="1" s="1"/>
  <c r="AT56" i="1"/>
  <c r="AU56" i="1" s="1"/>
  <c r="AT31" i="1"/>
  <c r="AU31" i="1" s="1"/>
  <c r="AT74" i="1"/>
  <c r="AU74" i="1" s="1"/>
  <c r="AT61" i="1"/>
  <c r="AU61" i="1" s="1"/>
  <c r="AT18" i="1"/>
  <c r="AU18" i="1" s="1"/>
  <c r="AT86" i="1"/>
  <c r="AU86" i="1" s="1"/>
  <c r="AT66" i="1"/>
  <c r="AU66" i="1" s="1"/>
  <c r="AT20" i="1"/>
  <c r="AU20" i="1" s="1"/>
  <c r="AT28" i="1"/>
  <c r="AU28" i="1" s="1"/>
  <c r="AT46" i="1"/>
  <c r="AU46" i="1" s="1"/>
  <c r="AT52" i="1"/>
  <c r="AU52" i="1" s="1"/>
  <c r="AT7" i="1"/>
  <c r="AU7" i="1" s="1"/>
  <c r="AT14" i="1"/>
  <c r="AU14" i="1" s="1"/>
  <c r="AT10" i="1"/>
  <c r="AU10" i="1" s="1"/>
  <c r="AT90" i="1"/>
  <c r="AU90" i="1" s="1"/>
  <c r="AT91" i="1"/>
  <c r="AU91" i="1" s="1"/>
  <c r="AT34" i="1"/>
  <c r="AU34" i="1" s="1"/>
  <c r="AT70" i="1"/>
  <c r="AU70" i="1" s="1"/>
  <c r="AT24" i="1"/>
  <c r="AU24" i="1" s="1"/>
  <c r="AT12" i="1"/>
  <c r="AU12" i="1" s="1"/>
  <c r="AT26" i="1"/>
  <c r="AU26" i="1" s="1"/>
  <c r="AT62" i="1"/>
  <c r="AU62" i="1" s="1"/>
  <c r="AT6" i="1"/>
  <c r="AU6" i="1" s="1"/>
  <c r="AT5" i="1"/>
  <c r="AU5" i="1" s="1"/>
  <c r="AT41" i="1"/>
  <c r="AU41" i="1" s="1"/>
  <c r="AT19" i="1"/>
  <c r="AU19" i="1" s="1"/>
  <c r="AT47" i="1"/>
  <c r="AU47" i="1" s="1"/>
  <c r="AT89" i="1"/>
  <c r="AU89" i="1" s="1"/>
  <c r="AT9" i="1"/>
  <c r="AU9" i="1" s="1"/>
  <c r="AT33" i="1"/>
  <c r="AU33" i="1" s="1"/>
  <c r="AT39" i="1"/>
  <c r="AU39" i="1" s="1"/>
  <c r="AT45" i="1"/>
  <c r="AU45" i="1" s="1"/>
  <c r="AT69" i="1"/>
  <c r="AU69" i="1" s="1"/>
  <c r="AT95" i="1"/>
  <c r="AU95" i="1" s="1"/>
  <c r="AT81" i="1"/>
  <c r="AU81" i="1" s="1"/>
  <c r="AT75" i="1"/>
  <c r="AU75" i="1" s="1"/>
  <c r="AT93" i="1"/>
  <c r="AU93" i="1" s="1"/>
  <c r="AT85" i="1"/>
  <c r="AU85" i="1" s="1"/>
  <c r="AT97" i="1"/>
  <c r="AU97" i="1" s="1"/>
  <c r="AT15" i="1"/>
  <c r="AU15" i="1" s="1"/>
  <c r="AT21" i="1"/>
  <c r="AU21" i="1" s="1"/>
  <c r="AT27" i="1"/>
  <c r="AU27" i="1" s="1"/>
  <c r="AT51" i="1"/>
  <c r="AU51" i="1" s="1"/>
  <c r="AT57" i="1"/>
  <c r="AU57" i="1" s="1"/>
  <c r="AT63" i="1"/>
  <c r="AU63" i="1" s="1"/>
  <c r="AT83" i="1"/>
  <c r="AU83" i="1" s="1"/>
  <c r="AT4" i="1"/>
  <c r="AU4" i="1" s="1"/>
  <c r="AT40" i="1"/>
  <c r="AU40" i="1" s="1"/>
  <c r="AT76" i="1"/>
  <c r="AU76" i="1" s="1"/>
  <c r="AT54" i="1"/>
  <c r="AU54" i="1" s="1"/>
  <c r="AT48" i="1"/>
  <c r="AU48" i="1" s="1"/>
  <c r="AT32" i="1"/>
  <c r="AU32" i="1" s="1"/>
  <c r="AT68" i="1"/>
  <c r="AU68" i="1" s="1"/>
  <c r="AT30" i="1"/>
  <c r="AU30" i="1" s="1"/>
  <c r="AT11" i="1"/>
  <c r="AU11" i="1" s="1"/>
  <c r="AT53" i="1"/>
  <c r="AU53" i="1" s="1"/>
  <c r="AT25" i="1"/>
  <c r="AU25" i="1" s="1"/>
  <c r="AT13" i="1"/>
  <c r="AU13" i="1" s="1"/>
  <c r="AT73" i="1"/>
  <c r="AU73" i="1" s="1"/>
  <c r="AT96" i="1"/>
  <c r="AU96" i="1" s="1"/>
  <c r="AT78" i="1"/>
  <c r="AU78" i="1" s="1"/>
  <c r="AT8" i="1"/>
  <c r="AU8" i="1" s="1"/>
  <c r="AT44" i="1"/>
  <c r="AU44" i="1" s="1"/>
  <c r="AT80" i="1"/>
  <c r="AU80" i="1" s="1"/>
  <c r="AT42" i="1"/>
  <c r="AU42" i="1" s="1"/>
  <c r="AT23" i="1"/>
  <c r="AU23" i="1" s="1"/>
  <c r="AT65" i="1"/>
  <c r="AU65" i="1" s="1"/>
  <c r="AT55" i="1"/>
  <c r="AU55" i="1" s="1"/>
  <c r="AT43" i="1"/>
  <c r="AU43" i="1" s="1"/>
  <c r="AT87" i="1"/>
  <c r="AU87" i="1" s="1"/>
  <c r="AT3" i="1"/>
  <c r="AU3" i="1" l="1"/>
  <c r="AT98" i="1"/>
</calcChain>
</file>

<file path=xl/sharedStrings.xml><?xml version="1.0" encoding="utf-8"?>
<sst xmlns="http://schemas.openxmlformats.org/spreadsheetml/2006/main" count="775" uniqueCount="169">
  <si>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</si>
  <si>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</si>
  <si>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</si>
  <si>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</si>
  <si>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</si>
  <si>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</si>
  <si>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</si>
  <si>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</si>
  <si>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</si>
  <si>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</si>
  <si>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</si>
  <si>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</si>
  <si>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</si>
  <si>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</si>
  <si>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</si>
  <si>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</si>
  <si>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</si>
  <si>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</si>
  <si>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</si>
  <si>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</si>
  <si>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</si>
  <si>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</si>
  <si>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</si>
  <si>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</si>
  <si>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</si>
  <si>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</si>
  <si>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</si>
  <si>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</si>
  <si>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</si>
  <si>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</si>
  <si>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</si>
  <si>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</si>
  <si>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</si>
  <si>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</si>
  <si>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</si>
  <si>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</si>
  <si>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</si>
  <si>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</si>
  <si>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</si>
  <si>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</si>
  <si>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</si>
  <si>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</si>
  <si>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</si>
  <si>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</si>
  <si>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</si>
  <si>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</si>
  <si>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</si>
  <si>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</si>
  <si>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07-003-0500</t>
  </si>
  <si>
    <t>REDMAN/DELNA/LE &amp;</t>
  </si>
  <si>
    <t>46315 210TH ST</t>
  </si>
  <si>
    <t>SESW</t>
  </si>
  <si>
    <t>03</t>
  </si>
  <si>
    <t>108</t>
  </si>
  <si>
    <t>036</t>
  </si>
  <si>
    <t>07-003-0600</t>
  </si>
  <si>
    <t>PANKONIN/WAYNE D &amp; JUDITH M</t>
  </si>
  <si>
    <t>20800 460TH AVE</t>
  </si>
  <si>
    <t>SWSW</t>
  </si>
  <si>
    <t>07-004-0500</t>
  </si>
  <si>
    <t>ROGOTZKE/JIM &amp; REBECCA/RCD</t>
  </si>
  <si>
    <t>45651 COUNTY RD 12</t>
  </si>
  <si>
    <t>SESE</t>
  </si>
  <si>
    <t>04</t>
  </si>
  <si>
    <t>07-008-0500</t>
  </si>
  <si>
    <t>SCHUMACHER/GEORGE P</t>
  </si>
  <si>
    <t>44524 COUNTY RD 11</t>
  </si>
  <si>
    <t>08</t>
  </si>
  <si>
    <t>SWSE</t>
  </si>
  <si>
    <t>07-008-0501</t>
  </si>
  <si>
    <t>07-008-0601</t>
  </si>
  <si>
    <t>07-009-0100</t>
  </si>
  <si>
    <t>WERNER/ALLAN &amp; JANICE/TRUSTEES</t>
  </si>
  <si>
    <t>45321 210TH ST</t>
  </si>
  <si>
    <t>SWNE</t>
  </si>
  <si>
    <t>09</t>
  </si>
  <si>
    <t>NENE</t>
  </si>
  <si>
    <t>SENE</t>
  </si>
  <si>
    <t>07-009-0200</t>
  </si>
  <si>
    <t>PANKONIN/SHARON/LE</t>
  </si>
  <si>
    <t>PO BOX 304</t>
  </si>
  <si>
    <t>NESE</t>
  </si>
  <si>
    <t>07-009-0300</t>
  </si>
  <si>
    <t>PANKONIN/SHARON</t>
  </si>
  <si>
    <t>07-009-0301</t>
  </si>
  <si>
    <t>NWNE</t>
  </si>
  <si>
    <t>07-009-0302</t>
  </si>
  <si>
    <t>07-009-0500</t>
  </si>
  <si>
    <t>WERNER/MARK A</t>
  </si>
  <si>
    <t>21802 COUNTY RD 4</t>
  </si>
  <si>
    <t>07-009-0502</t>
  </si>
  <si>
    <t>07-009-0600</t>
  </si>
  <si>
    <t>ROSENSTENGEL/SUSAN PANKONIN</t>
  </si>
  <si>
    <t>515 CLARK ST</t>
  </si>
  <si>
    <t>07-010-0101</t>
  </si>
  <si>
    <t>DAMMANN/GUY/ETAL</t>
  </si>
  <si>
    <t>23289 470TH AVE</t>
  </si>
  <si>
    <t>SENW</t>
  </si>
  <si>
    <t>10</t>
  </si>
  <si>
    <t>07-010-0200</t>
  </si>
  <si>
    <t>SWNW</t>
  </si>
  <si>
    <t>NWNW</t>
  </si>
  <si>
    <t>07-010-0300</t>
  </si>
  <si>
    <t>NENW</t>
  </si>
  <si>
    <t>07-010-0400</t>
  </si>
  <si>
    <t>DAVIS REV TST AGRMT/AUDREY</t>
  </si>
  <si>
    <t>21613 470TH AVE</t>
  </si>
  <si>
    <t>NWSW</t>
  </si>
  <si>
    <t>NESW</t>
  </si>
  <si>
    <t>NWSE</t>
  </si>
  <si>
    <t>07-010-0500</t>
  </si>
  <si>
    <t>07-010-0600</t>
  </si>
  <si>
    <t>DAVIS/CLARENCE H</t>
  </si>
  <si>
    <t>46524 COUNTY RD 11</t>
  </si>
  <si>
    <t>07-010-0601</t>
  </si>
  <si>
    <t>DAVIS/NATHAN B</t>
  </si>
  <si>
    <t>46298 COUNTY RD 11</t>
  </si>
  <si>
    <t>07-010-0700</t>
  </si>
  <si>
    <t>SIMONSON/JAY</t>
  </si>
  <si>
    <t>PO BOX 144</t>
  </si>
  <si>
    <t>07-015-0301</t>
  </si>
  <si>
    <t>BROWN/CALEB J</t>
  </si>
  <si>
    <t>44970 COUNTY RD 3</t>
  </si>
  <si>
    <t>15</t>
  </si>
  <si>
    <t>07-015-0400</t>
  </si>
  <si>
    <t>07-015-0401</t>
  </si>
  <si>
    <t>07-015-0501</t>
  </si>
  <si>
    <t>SIMONSON/SPENCER</t>
  </si>
  <si>
    <t>07-015-0502</t>
  </si>
  <si>
    <t>DAMMANN/GUY</t>
  </si>
  <si>
    <t>07-015-0503</t>
  </si>
  <si>
    <t>PANKONIN/RANDALL &amp; KELLY</t>
  </si>
  <si>
    <t>22673 460TH AVE</t>
  </si>
  <si>
    <t>07-016-0100</t>
  </si>
  <si>
    <t>SIMONSON/JAY &amp; TRICIA</t>
  </si>
  <si>
    <t>16</t>
  </si>
  <si>
    <t>07-016-0101</t>
  </si>
  <si>
    <t>FALK/DONALD/ETAL</t>
  </si>
  <si>
    <t>PO BOX 208</t>
  </si>
  <si>
    <t>07-016-0200</t>
  </si>
  <si>
    <t>07-016-0300</t>
  </si>
  <si>
    <t>07-016-0301</t>
  </si>
  <si>
    <t>07-016-0400</t>
  </si>
  <si>
    <t>PANKONIN/RANDY</t>
  </si>
  <si>
    <t>07-016-0401</t>
  </si>
  <si>
    <t>PANKONIN/JEFFREY D</t>
  </si>
  <si>
    <t>23142 460TH AVE</t>
  </si>
  <si>
    <t>07-017-0100</t>
  </si>
  <si>
    <t>PANKONIN/SHARON M</t>
  </si>
  <si>
    <t>17</t>
  </si>
  <si>
    <t>07-017-0200</t>
  </si>
  <si>
    <t>07-017-0300</t>
  </si>
  <si>
    <t>KRETSCH FAMILY LTD PTNSHP</t>
  </si>
  <si>
    <t>1020 COUNTY RD 5 ANX</t>
  </si>
  <si>
    <t>07-017-0400</t>
  </si>
  <si>
    <t>CSAH 11</t>
  </si>
  <si>
    <t>TOTAL WATERSHED ACRES:</t>
  </si>
  <si>
    <t>GERMANTOWN TWP RDS</t>
  </si>
  <si>
    <t>COTTONWOOD TWP RDS</t>
  </si>
  <si>
    <t>SANBORN MN 56083</t>
  </si>
  <si>
    <t>WINDOM MN 56101</t>
  </si>
  <si>
    <t>SPRINGFIELD MN 56087</t>
  </si>
  <si>
    <t>LAMBERTON MN 56152</t>
  </si>
  <si>
    <t>210TH ST</t>
  </si>
  <si>
    <t>460TH AVE</t>
  </si>
  <si>
    <t>450TH AVE</t>
  </si>
  <si>
    <t xml:space="preserve"> 1355 9TH AVE</t>
  </si>
  <si>
    <t>C/O VALERIE HALTER 22926 430TH AVE</t>
  </si>
  <si>
    <t xml:space="preserve"> LAMBERTON MN 56152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</si>
</sst>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0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1"/>
  <sheetViews>
    <sheetView tabSelected="1" workbookViewId="0">
      <pane xSplit="1" ySplit="2" topLeftCell="B82" activePane="bottomRight" state="frozen"/>
      <selection pane="topRight" activeCell="B1" sqref="B1"/>
      <selection pane="bottomLeft" activeCell="A3" sqref="A3"/>
      <selection pane="bottomRight" activeCell="D100" sqref="D100"/>
    </sheetView>
  </sheetViews>
  <sheetFormatPr defaultRowHeight="14.4" x14ac:dyDescent="0.3"/>
  <cols>
    <col min="1" max="1" width="14.6640625" style="1" customWidth="1"/>
    <col min="2" max="2" width="35.6640625" style="1" customWidth="1"/>
    <col min="3" max="3" width="30.6640625" style="1" customWidth="1"/>
    <col min="4" max="4" width="25.6640625" style="1" customWidth="1"/>
    <col min="5" max="5" width="20.6640625" style="1" customWidth="1"/>
    <col min="6" max="8" width="9.6640625" style="1" customWidth="1"/>
    <col min="9" max="9" width="17.6640625" style="2" customWidth="1"/>
    <col min="10" max="10" width="17.6640625" style="2" hidden="1" customWidth="1"/>
    <col min="11" max="12" width="17.6640625" style="2" customWidth="1"/>
    <col min="13" max="13" width="20.6640625" style="3" hidden="1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hidden="1" customWidth="1"/>
    <col min="23" max="23" width="17.6640625" style="5" hidden="1" customWidth="1"/>
    <col min="24" max="24" width="17.6640625" style="2" hidden="1" customWidth="1"/>
    <col min="25" max="25" width="17.6640625" style="5" hidden="1" customWidth="1"/>
    <col min="26" max="26" width="17.6640625" style="9" customWidth="1"/>
    <col min="27" max="27" width="17.6640625" style="5" customWidth="1"/>
    <col min="28" max="28" width="17.6640625" style="10" hidden="1" customWidth="1"/>
    <col min="29" max="29" width="17.6640625" style="5" hidden="1" customWidth="1"/>
    <col min="30" max="31" width="17.6640625" style="2" hidden="1" customWidth="1"/>
    <col min="32" max="32" width="17.6640625" style="5" hidden="1" customWidth="1"/>
    <col min="33" max="33" width="17.6640625" style="9" customWidth="1"/>
    <col min="34" max="34" width="17.6640625" style="5" customWidth="1"/>
    <col min="35" max="35" width="19.6640625" style="2" hidden="1" customWidth="1"/>
    <col min="36" max="36" width="19.6640625" style="5" hidden="1" customWidth="1"/>
    <col min="37" max="37" width="17.6640625" style="3" hidden="1" customWidth="1"/>
    <col min="38" max="38" width="17.6640625" style="5" hidden="1" customWidth="1"/>
    <col min="39" max="39" width="17.6640625" style="3" hidden="1" customWidth="1"/>
    <col min="40" max="40" width="17.6640625" style="5" hidden="1" customWidth="1"/>
    <col min="41" max="41" width="17.6640625" style="2" hidden="1" customWidth="1"/>
    <col min="42" max="42" width="17.6640625" style="5" hidden="1" customWidth="1"/>
    <col min="43" max="43" width="17.6640625" style="2" hidden="1" customWidth="1"/>
    <col min="44" max="44" width="17.6640625" style="2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5">
        <v>0</v>
      </c>
      <c r="AN1" s="5">
        <v>0</v>
      </c>
      <c r="AP1" s="5">
        <v>0</v>
      </c>
      <c r="AU1" s="5" t="s">
        <v>0</v>
      </c>
    </row>
    <row r="2" spans="1:47" ht="68.099999999999994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3">
      <c r="A3" s="1" t="s">
        <v>48</v>
      </c>
      <c r="B3" s="1" t="s">
        <v>49</v>
      </c>
      <c r="C3" s="1" t="s">
        <v>50</v>
      </c>
      <c r="D3" s="1" t="s">
        <v>159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80</v>
      </c>
      <c r="J3" s="2">
        <v>38.24</v>
      </c>
      <c r="K3" s="2">
        <f t="shared" ref="K3:K34" si="0">SUM(N3,P3,R3,T3,V3,X3,Z3,AB3,AE3,AG3,AI3)</f>
        <v>0.16</v>
      </c>
      <c r="L3" s="2">
        <f t="shared" ref="L3:L34" si="1">SUM(M3,AD3,AK3,AM3,AO3,AQ3,AR3)</f>
        <v>0</v>
      </c>
      <c r="R3" s="7">
        <v>0.16</v>
      </c>
      <c r="S3" s="5">
        <v>266.14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:AS34" si="5">SUM(O3,Q3,S3,U3,W3,Y3,AA3,AC3,AF3,AH3,AJ3)</f>
        <v>266.14</v>
      </c>
      <c r="AT3" s="11">
        <f>(AS3/$AS$98)*100</f>
        <v>1.1944915888427212E-2</v>
      </c>
      <c r="AU3" s="5">
        <f t="shared" ref="AU3" si="6">(AT3/100)*$AU$1</f>
        <v>11.944915888427213</v>
      </c>
    </row>
    <row r="4" spans="1:47" x14ac:dyDescent="0.3">
      <c r="A4" s="1" t="s">
        <v>55</v>
      </c>
      <c r="B4" s="1" t="s">
        <v>56</v>
      </c>
      <c r="C4" s="1" t="s">
        <v>57</v>
      </c>
      <c r="D4" s="1" t="s">
        <v>159</v>
      </c>
      <c r="E4" s="1" t="s">
        <v>58</v>
      </c>
      <c r="F4" s="1" t="s">
        <v>52</v>
      </c>
      <c r="G4" s="1" t="s">
        <v>53</v>
      </c>
      <c r="H4" s="1" t="s">
        <v>54</v>
      </c>
      <c r="I4" s="2">
        <v>77.08</v>
      </c>
      <c r="J4" s="2">
        <v>37.380000000000003</v>
      </c>
      <c r="K4" s="2">
        <f t="shared" si="0"/>
        <v>5.23</v>
      </c>
      <c r="L4" s="2">
        <f t="shared" si="1"/>
        <v>0</v>
      </c>
      <c r="P4" s="6">
        <v>2.52</v>
      </c>
      <c r="Q4" s="5">
        <v>8073.9750000000004</v>
      </c>
      <c r="R4" s="7">
        <v>2.71</v>
      </c>
      <c r="S4" s="5">
        <v>4507.7462500000001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12581.721250000001</v>
      </c>
      <c r="AT4" s="11">
        <f t="shared" ref="AT4:AT67" si="7">(AS4/$AS$98)*100</f>
        <v>0.56469377794727327</v>
      </c>
      <c r="AU4" s="5">
        <f t="shared" ref="AU4:AU67" si="8">(AT4/100)*$AU$1</f>
        <v>564.69377794727325</v>
      </c>
    </row>
    <row r="5" spans="1:47" x14ac:dyDescent="0.3">
      <c r="A5" s="1" t="s">
        <v>59</v>
      </c>
      <c r="B5" s="1" t="s">
        <v>60</v>
      </c>
      <c r="C5" s="1" t="s">
        <v>61</v>
      </c>
      <c r="D5" s="1" t="s">
        <v>159</v>
      </c>
      <c r="E5" s="1" t="s">
        <v>62</v>
      </c>
      <c r="F5" s="1" t="s">
        <v>63</v>
      </c>
      <c r="G5" s="1" t="s">
        <v>53</v>
      </c>
      <c r="H5" s="1" t="s">
        <v>54</v>
      </c>
      <c r="I5" s="2">
        <v>160</v>
      </c>
      <c r="J5" s="2">
        <v>36.69</v>
      </c>
      <c r="K5" s="2">
        <f t="shared" si="0"/>
        <v>0.49</v>
      </c>
      <c r="L5" s="2">
        <f t="shared" si="1"/>
        <v>0</v>
      </c>
      <c r="P5" s="6">
        <v>0.47</v>
      </c>
      <c r="Q5" s="5">
        <v>1347.2550000000001</v>
      </c>
      <c r="R5" s="7">
        <v>0.02</v>
      </c>
      <c r="S5" s="5">
        <v>28.515000000000001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1375.7700000000002</v>
      </c>
      <c r="AT5" s="11">
        <f t="shared" si="7"/>
        <v>6.1747414638241183E-2</v>
      </c>
      <c r="AU5" s="5">
        <f t="shared" si="8"/>
        <v>61.747414638241182</v>
      </c>
    </row>
    <row r="6" spans="1:47" x14ac:dyDescent="0.3">
      <c r="A6" s="1" t="s">
        <v>64</v>
      </c>
      <c r="B6" s="1" t="s">
        <v>65</v>
      </c>
      <c r="C6" s="1" t="s">
        <v>66</v>
      </c>
      <c r="D6" s="1" t="s">
        <v>162</v>
      </c>
      <c r="E6" s="1" t="s">
        <v>51</v>
      </c>
      <c r="F6" s="1" t="s">
        <v>67</v>
      </c>
      <c r="G6" s="1" t="s">
        <v>53</v>
      </c>
      <c r="H6" s="1" t="s">
        <v>54</v>
      </c>
      <c r="I6" s="2">
        <v>2.74</v>
      </c>
      <c r="J6" s="2">
        <v>0.22</v>
      </c>
      <c r="K6" s="2">
        <f t="shared" si="0"/>
        <v>0</v>
      </c>
      <c r="L6" s="2">
        <f t="shared" si="1"/>
        <v>0.04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R6" s="2">
        <v>0.04</v>
      </c>
      <c r="AS6" s="5">
        <f t="shared" si="5"/>
        <v>0</v>
      </c>
      <c r="AT6" s="11">
        <f t="shared" si="7"/>
        <v>0</v>
      </c>
      <c r="AU6" s="5">
        <f t="shared" si="8"/>
        <v>0</v>
      </c>
    </row>
    <row r="7" spans="1:47" x14ac:dyDescent="0.3">
      <c r="A7" s="1" t="s">
        <v>64</v>
      </c>
      <c r="B7" s="1" t="s">
        <v>65</v>
      </c>
      <c r="C7" s="1" t="s">
        <v>66</v>
      </c>
      <c r="D7" s="1" t="s">
        <v>162</v>
      </c>
      <c r="E7" s="1" t="s">
        <v>68</v>
      </c>
      <c r="F7" s="1" t="s">
        <v>67</v>
      </c>
      <c r="G7" s="1" t="s">
        <v>53</v>
      </c>
      <c r="H7" s="1" t="s">
        <v>54</v>
      </c>
      <c r="I7" s="2">
        <v>2.74</v>
      </c>
      <c r="J7" s="2">
        <v>2.1</v>
      </c>
      <c r="K7" s="2">
        <f t="shared" si="0"/>
        <v>0.79</v>
      </c>
      <c r="L7" s="2">
        <f t="shared" si="1"/>
        <v>0.26</v>
      </c>
      <c r="Z7" s="9">
        <v>0.79</v>
      </c>
      <c r="AA7" s="5">
        <v>157.60499999999999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R7" s="2">
        <v>0.26</v>
      </c>
      <c r="AS7" s="5">
        <f t="shared" si="5"/>
        <v>157.60499999999999</v>
      </c>
      <c r="AT7" s="11">
        <f t="shared" si="7"/>
        <v>7.073639695632265E-3</v>
      </c>
      <c r="AU7" s="5">
        <f t="shared" si="8"/>
        <v>7.0736396956322656</v>
      </c>
    </row>
    <row r="8" spans="1:47" x14ac:dyDescent="0.3">
      <c r="A8" s="1" t="s">
        <v>69</v>
      </c>
      <c r="B8" s="1" t="s">
        <v>56</v>
      </c>
      <c r="C8" s="1" t="s">
        <v>57</v>
      </c>
      <c r="D8" s="1" t="s">
        <v>159</v>
      </c>
      <c r="E8" s="1" t="s">
        <v>68</v>
      </c>
      <c r="F8" s="1" t="s">
        <v>67</v>
      </c>
      <c r="G8" s="1" t="s">
        <v>53</v>
      </c>
      <c r="H8" s="1" t="s">
        <v>54</v>
      </c>
      <c r="I8" s="2">
        <v>77.47</v>
      </c>
      <c r="J8" s="2">
        <v>35.409999999999997</v>
      </c>
      <c r="K8" s="2">
        <f t="shared" si="0"/>
        <v>4.1399999999999997</v>
      </c>
      <c r="L8" s="2">
        <f t="shared" si="1"/>
        <v>0</v>
      </c>
      <c r="R8" s="7">
        <v>4.12</v>
      </c>
      <c r="S8" s="5">
        <v>6853.1049999999996</v>
      </c>
      <c r="Z8" s="9">
        <v>0.02</v>
      </c>
      <c r="AA8" s="5">
        <v>3.99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6857.0949999999993</v>
      </c>
      <c r="AT8" s="11">
        <f t="shared" si="7"/>
        <v>0.30776066361296611</v>
      </c>
      <c r="AU8" s="5">
        <f t="shared" si="8"/>
        <v>307.76066361296614</v>
      </c>
    </row>
    <row r="9" spans="1:47" x14ac:dyDescent="0.3">
      <c r="A9" s="1" t="s">
        <v>70</v>
      </c>
      <c r="B9" s="1" t="s">
        <v>56</v>
      </c>
      <c r="C9" s="1" t="s">
        <v>57</v>
      </c>
      <c r="D9" s="1" t="s">
        <v>159</v>
      </c>
      <c r="E9" s="1" t="s">
        <v>62</v>
      </c>
      <c r="F9" s="1" t="s">
        <v>67</v>
      </c>
      <c r="G9" s="1" t="s">
        <v>53</v>
      </c>
      <c r="H9" s="1" t="s">
        <v>54</v>
      </c>
      <c r="I9" s="2">
        <v>80</v>
      </c>
      <c r="J9" s="2">
        <v>36.119999999999997</v>
      </c>
      <c r="K9" s="2">
        <f t="shared" si="0"/>
        <v>2.08</v>
      </c>
      <c r="L9" s="2">
        <f t="shared" si="1"/>
        <v>0</v>
      </c>
      <c r="R9" s="7">
        <v>2.08</v>
      </c>
      <c r="S9" s="5">
        <v>3459.82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3459.82</v>
      </c>
      <c r="AT9" s="11">
        <f t="shared" si="7"/>
        <v>0.15528390654955379</v>
      </c>
      <c r="AU9" s="5">
        <f t="shared" si="8"/>
        <v>155.28390654955379</v>
      </c>
    </row>
    <row r="10" spans="1:47" x14ac:dyDescent="0.3">
      <c r="A10" s="1" t="s">
        <v>71</v>
      </c>
      <c r="B10" s="1" t="s">
        <v>72</v>
      </c>
      <c r="C10" s="1" t="s">
        <v>73</v>
      </c>
      <c r="D10" s="1" t="s">
        <v>159</v>
      </c>
      <c r="E10" s="1" t="s">
        <v>74</v>
      </c>
      <c r="F10" s="1" t="s">
        <v>75</v>
      </c>
      <c r="G10" s="1" t="s">
        <v>53</v>
      </c>
      <c r="H10" s="1" t="s">
        <v>54</v>
      </c>
      <c r="I10" s="2">
        <v>80</v>
      </c>
      <c r="J10" s="2">
        <v>7.0000000000000007E-2</v>
      </c>
      <c r="K10" s="2">
        <f t="shared" si="0"/>
        <v>0.06</v>
      </c>
      <c r="L10" s="2">
        <f t="shared" si="1"/>
        <v>0</v>
      </c>
      <c r="R10" s="7">
        <v>0.06</v>
      </c>
      <c r="S10" s="5">
        <v>85.545000000000002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85.545000000000002</v>
      </c>
      <c r="AT10" s="11">
        <f t="shared" si="7"/>
        <v>3.8394372498516045E-3</v>
      </c>
      <c r="AU10" s="5">
        <f t="shared" si="8"/>
        <v>3.8394372498516045</v>
      </c>
    </row>
    <row r="11" spans="1:47" x14ac:dyDescent="0.3">
      <c r="A11" s="1" t="s">
        <v>71</v>
      </c>
      <c r="B11" s="1" t="s">
        <v>72</v>
      </c>
      <c r="C11" s="1" t="s">
        <v>73</v>
      </c>
      <c r="D11" s="1" t="s">
        <v>159</v>
      </c>
      <c r="E11" s="1" t="s">
        <v>76</v>
      </c>
      <c r="F11" s="1" t="s">
        <v>75</v>
      </c>
      <c r="G11" s="1" t="s">
        <v>53</v>
      </c>
      <c r="H11" s="1" t="s">
        <v>54</v>
      </c>
      <c r="I11" s="2">
        <v>80</v>
      </c>
      <c r="J11" s="2">
        <v>38.200000000000003</v>
      </c>
      <c r="K11" s="2">
        <f t="shared" si="0"/>
        <v>24.15</v>
      </c>
      <c r="L11" s="2">
        <f t="shared" si="1"/>
        <v>0</v>
      </c>
      <c r="P11" s="6">
        <v>13.79</v>
      </c>
      <c r="Q11" s="5">
        <v>39529.035000000003</v>
      </c>
      <c r="R11" s="7">
        <v>10.36</v>
      </c>
      <c r="S11" s="5">
        <v>14770.77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54299.805000000008</v>
      </c>
      <c r="AT11" s="11">
        <f t="shared" si="7"/>
        <v>2.4370880118847209</v>
      </c>
      <c r="AU11" s="5">
        <f t="shared" si="8"/>
        <v>2437.0880118847208</v>
      </c>
    </row>
    <row r="12" spans="1:47" x14ac:dyDescent="0.3">
      <c r="A12" s="1" t="s">
        <v>71</v>
      </c>
      <c r="B12" s="1" t="s">
        <v>72</v>
      </c>
      <c r="C12" s="1" t="s">
        <v>73</v>
      </c>
      <c r="D12" s="1" t="s">
        <v>159</v>
      </c>
      <c r="E12" s="1" t="s">
        <v>77</v>
      </c>
      <c r="F12" s="1" t="s">
        <v>75</v>
      </c>
      <c r="G12" s="1" t="s">
        <v>53</v>
      </c>
      <c r="H12" s="1" t="s">
        <v>54</v>
      </c>
      <c r="I12" s="2">
        <v>80</v>
      </c>
      <c r="J12" s="2">
        <v>38.950000000000003</v>
      </c>
      <c r="K12" s="2">
        <f t="shared" si="0"/>
        <v>38.92</v>
      </c>
      <c r="L12" s="2">
        <f t="shared" si="1"/>
        <v>0</v>
      </c>
      <c r="P12" s="6">
        <v>11.89</v>
      </c>
      <c r="Q12" s="5">
        <v>34082.684999999998</v>
      </c>
      <c r="R12" s="7">
        <v>27.03</v>
      </c>
      <c r="S12" s="5">
        <v>38538.022499999999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72620.70749999999</v>
      </c>
      <c r="AT12" s="11">
        <f t="shared" si="7"/>
        <v>3.259368162792422</v>
      </c>
      <c r="AU12" s="5">
        <f t="shared" si="8"/>
        <v>3259.368162792422</v>
      </c>
    </row>
    <row r="13" spans="1:47" x14ac:dyDescent="0.3">
      <c r="A13" s="1" t="s">
        <v>78</v>
      </c>
      <c r="B13" s="1" t="s">
        <v>79</v>
      </c>
      <c r="C13" s="1" t="s">
        <v>80</v>
      </c>
      <c r="D13" s="1" t="s">
        <v>159</v>
      </c>
      <c r="E13" s="1" t="s">
        <v>77</v>
      </c>
      <c r="F13" s="1" t="s">
        <v>75</v>
      </c>
      <c r="G13" s="1" t="s">
        <v>53</v>
      </c>
      <c r="H13" s="1" t="s">
        <v>54</v>
      </c>
      <c r="I13" s="2">
        <v>40</v>
      </c>
      <c r="J13" s="2">
        <v>0.09</v>
      </c>
      <c r="K13" s="2">
        <f t="shared" si="0"/>
        <v>0.08</v>
      </c>
      <c r="L13" s="2">
        <f t="shared" si="1"/>
        <v>0</v>
      </c>
      <c r="P13" s="6">
        <v>0.01</v>
      </c>
      <c r="Q13" s="5">
        <v>28.664999999999999</v>
      </c>
      <c r="R13" s="7">
        <v>7.0000000000000007E-2</v>
      </c>
      <c r="S13" s="5">
        <v>99.802500000000009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128.4675</v>
      </c>
      <c r="AT13" s="11">
        <f t="shared" si="7"/>
        <v>5.7658881862798642E-3</v>
      </c>
      <c r="AU13" s="5">
        <f t="shared" si="8"/>
        <v>5.7658881862798639</v>
      </c>
    </row>
    <row r="14" spans="1:47" x14ac:dyDescent="0.3">
      <c r="A14" s="1" t="s">
        <v>78</v>
      </c>
      <c r="B14" s="1" t="s">
        <v>79</v>
      </c>
      <c r="C14" s="1" t="s">
        <v>80</v>
      </c>
      <c r="D14" s="1" t="s">
        <v>159</v>
      </c>
      <c r="E14" s="1" t="s">
        <v>81</v>
      </c>
      <c r="F14" s="1" t="s">
        <v>75</v>
      </c>
      <c r="G14" s="1" t="s">
        <v>53</v>
      </c>
      <c r="H14" s="1" t="s">
        <v>54</v>
      </c>
      <c r="I14" s="2">
        <v>40</v>
      </c>
      <c r="J14" s="2">
        <v>39.020000000000003</v>
      </c>
      <c r="K14" s="2">
        <f t="shared" si="0"/>
        <v>38.770000000000003</v>
      </c>
      <c r="L14" s="2">
        <f t="shared" si="1"/>
        <v>0</v>
      </c>
      <c r="P14" s="6">
        <v>6.01</v>
      </c>
      <c r="Q14" s="5">
        <v>17227.665000000001</v>
      </c>
      <c r="R14" s="7">
        <v>20.2</v>
      </c>
      <c r="S14" s="5">
        <v>28800.15</v>
      </c>
      <c r="T14" s="8">
        <v>12.56</v>
      </c>
      <c r="U14" s="5">
        <v>5369.4000000000005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51397.215000000004</v>
      </c>
      <c r="AT14" s="11">
        <f t="shared" si="7"/>
        <v>2.3068137449252633</v>
      </c>
      <c r="AU14" s="5">
        <f t="shared" si="8"/>
        <v>2306.8137449252636</v>
      </c>
    </row>
    <row r="15" spans="1:47" x14ac:dyDescent="0.3">
      <c r="A15" s="1" t="s">
        <v>82</v>
      </c>
      <c r="B15" s="1" t="s">
        <v>83</v>
      </c>
      <c r="C15" s="1" t="s">
        <v>80</v>
      </c>
      <c r="D15" s="1" t="s">
        <v>159</v>
      </c>
      <c r="E15" s="1" t="s">
        <v>68</v>
      </c>
      <c r="F15" s="1" t="s">
        <v>75</v>
      </c>
      <c r="G15" s="1" t="s">
        <v>53</v>
      </c>
      <c r="H15" s="1" t="s">
        <v>54</v>
      </c>
      <c r="I15" s="2">
        <v>40</v>
      </c>
      <c r="J15" s="2">
        <v>0.06</v>
      </c>
      <c r="K15" s="2">
        <f t="shared" si="0"/>
        <v>0.06</v>
      </c>
      <c r="L15" s="2">
        <f t="shared" si="1"/>
        <v>0</v>
      </c>
      <c r="N15" s="4">
        <v>0.01</v>
      </c>
      <c r="O15" s="5">
        <v>28.4375</v>
      </c>
      <c r="P15" s="6">
        <v>0.03</v>
      </c>
      <c r="Q15" s="5">
        <v>71.662499999999994</v>
      </c>
      <c r="R15" s="7">
        <v>0.02</v>
      </c>
      <c r="S15" s="5">
        <v>23.762499999999999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123.8625</v>
      </c>
      <c r="AT15" s="11">
        <f t="shared" si="7"/>
        <v>5.5592062231544139E-3</v>
      </c>
      <c r="AU15" s="5">
        <f t="shared" si="8"/>
        <v>5.5592062231544146</v>
      </c>
    </row>
    <row r="16" spans="1:47" x14ac:dyDescent="0.3">
      <c r="A16" s="1" t="s">
        <v>82</v>
      </c>
      <c r="B16" s="1" t="s">
        <v>83</v>
      </c>
      <c r="C16" s="1" t="s">
        <v>80</v>
      </c>
      <c r="D16" s="1" t="s">
        <v>159</v>
      </c>
      <c r="E16" s="1" t="s">
        <v>81</v>
      </c>
      <c r="F16" s="1" t="s">
        <v>75</v>
      </c>
      <c r="G16" s="1" t="s">
        <v>53</v>
      </c>
      <c r="H16" s="1" t="s">
        <v>54</v>
      </c>
      <c r="I16" s="2">
        <v>40</v>
      </c>
      <c r="J16" s="2">
        <v>0.08</v>
      </c>
      <c r="K16" s="2">
        <f t="shared" si="0"/>
        <v>0.08</v>
      </c>
      <c r="L16" s="2">
        <f t="shared" si="1"/>
        <v>0</v>
      </c>
      <c r="P16" s="6">
        <v>0.01</v>
      </c>
      <c r="Q16" s="5">
        <v>28.664999999999999</v>
      </c>
      <c r="R16" s="7">
        <v>0.01</v>
      </c>
      <c r="S16" s="5">
        <v>14.2575</v>
      </c>
      <c r="T16" s="8">
        <v>0.06</v>
      </c>
      <c r="U16" s="5">
        <v>25.65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68.572499999999991</v>
      </c>
      <c r="AT16" s="11">
        <f t="shared" si="7"/>
        <v>3.0776762033485196E-3</v>
      </c>
      <c r="AU16" s="5">
        <f t="shared" si="8"/>
        <v>3.0776762033485192</v>
      </c>
    </row>
    <row r="17" spans="1:47" x14ac:dyDescent="0.3">
      <c r="A17" s="1" t="s">
        <v>82</v>
      </c>
      <c r="B17" s="1" t="s">
        <v>83</v>
      </c>
      <c r="C17" s="1" t="s">
        <v>80</v>
      </c>
      <c r="D17" s="1" t="s">
        <v>159</v>
      </c>
      <c r="E17" s="1" t="s">
        <v>62</v>
      </c>
      <c r="F17" s="1" t="s">
        <v>75</v>
      </c>
      <c r="G17" s="1" t="s">
        <v>53</v>
      </c>
      <c r="H17" s="1" t="s">
        <v>54</v>
      </c>
      <c r="I17" s="2">
        <v>40</v>
      </c>
      <c r="J17" s="2">
        <v>37.57</v>
      </c>
      <c r="K17" s="2">
        <f t="shared" si="0"/>
        <v>37.54</v>
      </c>
      <c r="L17" s="2">
        <f t="shared" si="1"/>
        <v>0</v>
      </c>
      <c r="N17" s="4">
        <v>8.15</v>
      </c>
      <c r="O17" s="5">
        <v>23358.5625</v>
      </c>
      <c r="P17" s="6">
        <v>22.69</v>
      </c>
      <c r="Q17" s="5">
        <v>56450.94</v>
      </c>
      <c r="R17" s="7">
        <v>4.05</v>
      </c>
      <c r="S17" s="5">
        <v>4992.5012500000003</v>
      </c>
      <c r="T17" s="8">
        <v>2.65</v>
      </c>
      <c r="U17" s="5">
        <v>1131.45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85933.453750000001</v>
      </c>
      <c r="AT17" s="11">
        <f t="shared" si="7"/>
        <v>3.8568718608469235</v>
      </c>
      <c r="AU17" s="5">
        <f t="shared" si="8"/>
        <v>3856.8718608469235</v>
      </c>
    </row>
    <row r="18" spans="1:47" x14ac:dyDescent="0.3">
      <c r="A18" s="1" t="s">
        <v>84</v>
      </c>
      <c r="B18" s="1" t="s">
        <v>72</v>
      </c>
      <c r="C18" s="1" t="s">
        <v>73</v>
      </c>
      <c r="D18" s="1" t="s">
        <v>159</v>
      </c>
      <c r="E18" s="1" t="s">
        <v>74</v>
      </c>
      <c r="F18" s="1" t="s">
        <v>75</v>
      </c>
      <c r="G18" s="1" t="s">
        <v>53</v>
      </c>
      <c r="H18" s="1" t="s">
        <v>54</v>
      </c>
      <c r="I18" s="2">
        <v>40</v>
      </c>
      <c r="J18" s="2">
        <v>39.909999999999997</v>
      </c>
      <c r="K18" s="2">
        <f t="shared" si="0"/>
        <v>2.3199999999999998</v>
      </c>
      <c r="L18" s="2">
        <f t="shared" si="1"/>
        <v>0</v>
      </c>
      <c r="R18" s="7">
        <v>2.3199999999999998</v>
      </c>
      <c r="S18" s="5">
        <v>3307.74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3307.74</v>
      </c>
      <c r="AT18" s="11">
        <f t="shared" si="7"/>
        <v>0.14845824032759536</v>
      </c>
      <c r="AU18" s="5">
        <f t="shared" si="8"/>
        <v>148.45824032759535</v>
      </c>
    </row>
    <row r="19" spans="1:47" x14ac:dyDescent="0.3">
      <c r="A19" s="1" t="s">
        <v>84</v>
      </c>
      <c r="B19" s="1" t="s">
        <v>72</v>
      </c>
      <c r="C19" s="1" t="s">
        <v>73</v>
      </c>
      <c r="D19" s="1" t="s">
        <v>159</v>
      </c>
      <c r="E19" s="1" t="s">
        <v>85</v>
      </c>
      <c r="F19" s="1" t="s">
        <v>75</v>
      </c>
      <c r="G19" s="1" t="s">
        <v>53</v>
      </c>
      <c r="H19" s="1" t="s">
        <v>54</v>
      </c>
      <c r="I19" s="2">
        <v>40</v>
      </c>
      <c r="J19" s="2">
        <v>0.09</v>
      </c>
      <c r="K19" s="2">
        <f t="shared" si="0"/>
        <v>0.02</v>
      </c>
      <c r="L19" s="2">
        <f t="shared" si="1"/>
        <v>0</v>
      </c>
      <c r="R19" s="7">
        <v>0.02</v>
      </c>
      <c r="S19" s="5">
        <v>28.515000000000001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28.515000000000001</v>
      </c>
      <c r="AT19" s="11">
        <f t="shared" si="7"/>
        <v>1.2798124166172016E-3</v>
      </c>
      <c r="AU19" s="5">
        <f t="shared" si="8"/>
        <v>1.2798124166172016</v>
      </c>
    </row>
    <row r="20" spans="1:47" x14ac:dyDescent="0.3">
      <c r="A20" s="1" t="s">
        <v>86</v>
      </c>
      <c r="B20" s="1" t="s">
        <v>72</v>
      </c>
      <c r="C20" s="1" t="s">
        <v>73</v>
      </c>
      <c r="D20" s="1" t="s">
        <v>159</v>
      </c>
      <c r="E20" s="1" t="s">
        <v>85</v>
      </c>
      <c r="F20" s="1" t="s">
        <v>75</v>
      </c>
      <c r="G20" s="1" t="s">
        <v>53</v>
      </c>
      <c r="H20" s="1" t="s">
        <v>54</v>
      </c>
      <c r="I20" s="2">
        <v>40</v>
      </c>
      <c r="J20" s="2">
        <v>38.979999999999997</v>
      </c>
      <c r="K20" s="2">
        <f t="shared" si="0"/>
        <v>1.1000000000000001</v>
      </c>
      <c r="L20" s="2">
        <f t="shared" si="1"/>
        <v>0</v>
      </c>
      <c r="R20" s="7">
        <v>1.1000000000000001</v>
      </c>
      <c r="S20" s="5">
        <v>1568.325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1568.325</v>
      </c>
      <c r="AT20" s="11">
        <f t="shared" si="7"/>
        <v>7.0389682913946081E-2</v>
      </c>
      <c r="AU20" s="5">
        <f t="shared" si="8"/>
        <v>70.389682913946089</v>
      </c>
    </row>
    <row r="21" spans="1:47" x14ac:dyDescent="0.3">
      <c r="A21" s="1" t="s">
        <v>87</v>
      </c>
      <c r="B21" s="1" t="s">
        <v>88</v>
      </c>
      <c r="C21" s="1" t="s">
        <v>89</v>
      </c>
      <c r="D21" s="1" t="s">
        <v>159</v>
      </c>
      <c r="E21" s="1" t="s">
        <v>58</v>
      </c>
      <c r="F21" s="1" t="s">
        <v>75</v>
      </c>
      <c r="G21" s="1" t="s">
        <v>53</v>
      </c>
      <c r="H21" s="1" t="s">
        <v>54</v>
      </c>
      <c r="I21" s="2">
        <v>7.47</v>
      </c>
      <c r="J21" s="2">
        <v>6.42</v>
      </c>
      <c r="K21" s="2">
        <f t="shared" si="0"/>
        <v>0.15</v>
      </c>
      <c r="L21" s="2">
        <f t="shared" si="1"/>
        <v>0.27</v>
      </c>
      <c r="Z21" s="9">
        <v>0.15</v>
      </c>
      <c r="AA21" s="5">
        <v>21.375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R21" s="2">
        <v>0.27</v>
      </c>
      <c r="AS21" s="5">
        <f t="shared" si="5"/>
        <v>21.375</v>
      </c>
      <c r="AT21" s="11">
        <f t="shared" si="7"/>
        <v>9.5935438910021683E-4</v>
      </c>
      <c r="AU21" s="5">
        <f t="shared" si="8"/>
        <v>0.95935438910021686</v>
      </c>
    </row>
    <row r="22" spans="1:47" x14ac:dyDescent="0.3">
      <c r="A22" s="1" t="s">
        <v>90</v>
      </c>
      <c r="B22" s="1" t="s">
        <v>88</v>
      </c>
      <c r="C22" s="1" t="s">
        <v>89</v>
      </c>
      <c r="D22" s="1" t="s">
        <v>159</v>
      </c>
      <c r="E22" s="1" t="s">
        <v>58</v>
      </c>
      <c r="F22" s="1" t="s">
        <v>75</v>
      </c>
      <c r="G22" s="1" t="s">
        <v>53</v>
      </c>
      <c r="H22" s="1" t="s">
        <v>54</v>
      </c>
      <c r="I22" s="2">
        <v>71.349999999999994</v>
      </c>
      <c r="J22" s="2">
        <v>28.11</v>
      </c>
      <c r="K22" s="2">
        <f t="shared" si="0"/>
        <v>20</v>
      </c>
      <c r="L22" s="2">
        <f t="shared" si="1"/>
        <v>0.13</v>
      </c>
      <c r="P22" s="6">
        <v>8.65</v>
      </c>
      <c r="Q22" s="5">
        <v>28774.8825</v>
      </c>
      <c r="R22" s="7">
        <v>11.33</v>
      </c>
      <c r="S22" s="5">
        <v>17082.861250000002</v>
      </c>
      <c r="Z22" s="9">
        <v>0.02</v>
      </c>
      <c r="AA22" s="5">
        <v>2.85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R22" s="2">
        <v>0.13</v>
      </c>
      <c r="AS22" s="5">
        <f t="shared" si="5"/>
        <v>45860.59375</v>
      </c>
      <c r="AT22" s="11">
        <f t="shared" si="7"/>
        <v>2.0583186854177531</v>
      </c>
      <c r="AU22" s="5">
        <f t="shared" si="8"/>
        <v>2058.3186854177529</v>
      </c>
    </row>
    <row r="23" spans="1:47" x14ac:dyDescent="0.3">
      <c r="A23" s="1" t="s">
        <v>90</v>
      </c>
      <c r="B23" s="1" t="s">
        <v>88</v>
      </c>
      <c r="C23" s="1" t="s">
        <v>89</v>
      </c>
      <c r="D23" s="1" t="s">
        <v>159</v>
      </c>
      <c r="E23" s="1" t="s">
        <v>51</v>
      </c>
      <c r="F23" s="1" t="s">
        <v>75</v>
      </c>
      <c r="G23" s="1" t="s">
        <v>53</v>
      </c>
      <c r="H23" s="1" t="s">
        <v>54</v>
      </c>
      <c r="I23" s="2">
        <v>71.349999999999994</v>
      </c>
      <c r="J23" s="2">
        <v>38.26</v>
      </c>
      <c r="K23" s="2">
        <f t="shared" si="0"/>
        <v>27.04</v>
      </c>
      <c r="L23" s="2">
        <f t="shared" si="1"/>
        <v>0</v>
      </c>
      <c r="N23" s="4">
        <v>0.31</v>
      </c>
      <c r="O23" s="5">
        <v>1177.3125</v>
      </c>
      <c r="P23" s="6">
        <v>12.94</v>
      </c>
      <c r="Q23" s="5">
        <v>34092.239999999998</v>
      </c>
      <c r="R23" s="7">
        <v>13.79</v>
      </c>
      <c r="S23" s="5">
        <v>16935.533749999999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5"/>
        <v>52205.086249999993</v>
      </c>
      <c r="AT23" s="11">
        <f t="shared" si="7"/>
        <v>2.3430726843177951</v>
      </c>
      <c r="AU23" s="5">
        <f t="shared" si="8"/>
        <v>2343.0726843177949</v>
      </c>
    </row>
    <row r="24" spans="1:47" x14ac:dyDescent="0.3">
      <c r="A24" s="1" t="s">
        <v>91</v>
      </c>
      <c r="B24" s="1" t="s">
        <v>92</v>
      </c>
      <c r="C24" s="1" t="s">
        <v>93</v>
      </c>
      <c r="D24" s="1" t="s">
        <v>161</v>
      </c>
      <c r="E24" s="1" t="s">
        <v>51</v>
      </c>
      <c r="F24" s="1" t="s">
        <v>75</v>
      </c>
      <c r="G24" s="1" t="s">
        <v>53</v>
      </c>
      <c r="H24" s="1" t="s">
        <v>54</v>
      </c>
      <c r="I24" s="2">
        <v>80</v>
      </c>
      <c r="J24" s="2">
        <v>7.0000000000000007E-2</v>
      </c>
      <c r="K24" s="2">
        <f t="shared" si="0"/>
        <v>0.03</v>
      </c>
      <c r="L24" s="2">
        <f t="shared" si="1"/>
        <v>0</v>
      </c>
      <c r="P24" s="6">
        <v>0.01</v>
      </c>
      <c r="Q24" s="5">
        <v>23.887499999999999</v>
      </c>
      <c r="R24" s="7">
        <v>0.02</v>
      </c>
      <c r="S24" s="5">
        <v>23.762499999999999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47.65</v>
      </c>
      <c r="AT24" s="11">
        <f t="shared" si="7"/>
        <v>2.1386309539473836E-3</v>
      </c>
      <c r="AU24" s="5">
        <f t="shared" si="8"/>
        <v>2.1386309539473838</v>
      </c>
    </row>
    <row r="25" spans="1:47" x14ac:dyDescent="0.3">
      <c r="A25" s="1" t="s">
        <v>91</v>
      </c>
      <c r="B25" s="1" t="s">
        <v>92</v>
      </c>
      <c r="C25" s="1" t="s">
        <v>93</v>
      </c>
      <c r="D25" s="1" t="s">
        <v>161</v>
      </c>
      <c r="E25" s="1" t="s">
        <v>68</v>
      </c>
      <c r="F25" s="1" t="s">
        <v>75</v>
      </c>
      <c r="G25" s="1" t="s">
        <v>53</v>
      </c>
      <c r="H25" s="1" t="s">
        <v>54</v>
      </c>
      <c r="I25" s="2">
        <v>80</v>
      </c>
      <c r="J25" s="2">
        <v>38.229999999999997</v>
      </c>
      <c r="K25" s="2">
        <f t="shared" si="0"/>
        <v>25.950000000000003</v>
      </c>
      <c r="L25" s="2">
        <f t="shared" si="1"/>
        <v>0</v>
      </c>
      <c r="N25" s="4">
        <v>4.78</v>
      </c>
      <c r="O25" s="5">
        <v>13593.125</v>
      </c>
      <c r="P25" s="6">
        <v>10.89</v>
      </c>
      <c r="Q25" s="5">
        <v>26013.487499999999</v>
      </c>
      <c r="R25" s="7">
        <v>10.28</v>
      </c>
      <c r="S25" s="5">
        <v>12213.924999999999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51820.537500000006</v>
      </c>
      <c r="AT25" s="11">
        <f t="shared" si="7"/>
        <v>2.3258133378319239</v>
      </c>
      <c r="AU25" s="5">
        <f t="shared" si="8"/>
        <v>2325.8133378319239</v>
      </c>
    </row>
    <row r="26" spans="1:47" x14ac:dyDescent="0.3">
      <c r="A26" s="1" t="s">
        <v>94</v>
      </c>
      <c r="B26" s="1" t="s">
        <v>95</v>
      </c>
      <c r="C26" s="1" t="s">
        <v>96</v>
      </c>
      <c r="D26" s="1" t="s">
        <v>159</v>
      </c>
      <c r="E26" s="1" t="s">
        <v>97</v>
      </c>
      <c r="F26" s="1" t="s">
        <v>98</v>
      </c>
      <c r="G26" s="1" t="s">
        <v>53</v>
      </c>
      <c r="H26" s="1" t="s">
        <v>54</v>
      </c>
      <c r="I26" s="2">
        <v>80</v>
      </c>
      <c r="J26" s="2">
        <v>7.0000000000000007E-2</v>
      </c>
      <c r="K26" s="2">
        <f t="shared" si="0"/>
        <v>0.04</v>
      </c>
      <c r="L26" s="2">
        <f t="shared" si="1"/>
        <v>0</v>
      </c>
      <c r="R26" s="7">
        <v>0.04</v>
      </c>
      <c r="S26" s="5">
        <v>66.534999999999997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66.534999999999997</v>
      </c>
      <c r="AT26" s="11">
        <f t="shared" si="7"/>
        <v>2.9862289721068031E-3</v>
      </c>
      <c r="AU26" s="5">
        <f t="shared" si="8"/>
        <v>2.9862289721068032</v>
      </c>
    </row>
    <row r="27" spans="1:47" x14ac:dyDescent="0.3">
      <c r="A27" s="1" t="s">
        <v>94</v>
      </c>
      <c r="B27" s="1" t="s">
        <v>95</v>
      </c>
      <c r="C27" s="1" t="s">
        <v>96</v>
      </c>
      <c r="D27" s="1" t="s">
        <v>159</v>
      </c>
      <c r="E27" s="1" t="s">
        <v>74</v>
      </c>
      <c r="F27" s="1" t="s">
        <v>98</v>
      </c>
      <c r="G27" s="1" t="s">
        <v>53</v>
      </c>
      <c r="H27" s="1" t="s">
        <v>54</v>
      </c>
      <c r="I27" s="2">
        <v>80</v>
      </c>
      <c r="J27" s="2">
        <v>40.340000000000003</v>
      </c>
      <c r="K27" s="2">
        <f t="shared" si="0"/>
        <v>12.39</v>
      </c>
      <c r="L27" s="2">
        <f t="shared" si="1"/>
        <v>0</v>
      </c>
      <c r="R27" s="7">
        <v>12.39</v>
      </c>
      <c r="S27" s="5">
        <v>20609.216250000001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20609.216250000001</v>
      </c>
      <c r="AT27" s="11">
        <f t="shared" si="7"/>
        <v>0.9249844241100823</v>
      </c>
      <c r="AU27" s="5">
        <f t="shared" si="8"/>
        <v>924.98442411008239</v>
      </c>
    </row>
    <row r="28" spans="1:47" x14ac:dyDescent="0.3">
      <c r="A28" s="1" t="s">
        <v>99</v>
      </c>
      <c r="B28" s="1" t="s">
        <v>49</v>
      </c>
      <c r="C28" s="1" t="s">
        <v>50</v>
      </c>
      <c r="D28" s="1" t="s">
        <v>159</v>
      </c>
      <c r="E28" s="1" t="s">
        <v>100</v>
      </c>
      <c r="F28" s="1" t="s">
        <v>98</v>
      </c>
      <c r="G28" s="1" t="s">
        <v>53</v>
      </c>
      <c r="H28" s="1" t="s">
        <v>54</v>
      </c>
      <c r="I28" s="2">
        <v>80</v>
      </c>
      <c r="J28" s="2">
        <v>39.26</v>
      </c>
      <c r="K28" s="2">
        <f t="shared" si="0"/>
        <v>39.26</v>
      </c>
      <c r="L28" s="2">
        <f t="shared" si="1"/>
        <v>0</v>
      </c>
      <c r="N28" s="4">
        <v>16.98</v>
      </c>
      <c r="O28" s="5">
        <v>67595.9375</v>
      </c>
      <c r="P28" s="6">
        <v>20.100000000000001</v>
      </c>
      <c r="Q28" s="5">
        <v>66803.782500000001</v>
      </c>
      <c r="R28" s="7">
        <v>2.1800000000000002</v>
      </c>
      <c r="S28" s="5">
        <v>3626.1574999999998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138025.8775</v>
      </c>
      <c r="AT28" s="11">
        <f t="shared" si="7"/>
        <v>6.1948880182004142</v>
      </c>
      <c r="AU28" s="5">
        <f t="shared" si="8"/>
        <v>6194.888018200415</v>
      </c>
    </row>
    <row r="29" spans="1:47" x14ac:dyDescent="0.3">
      <c r="A29" s="1" t="s">
        <v>99</v>
      </c>
      <c r="B29" s="1" t="s">
        <v>49</v>
      </c>
      <c r="C29" s="1" t="s">
        <v>50</v>
      </c>
      <c r="D29" s="1" t="s">
        <v>159</v>
      </c>
      <c r="E29" s="1" t="s">
        <v>101</v>
      </c>
      <c r="F29" s="1" t="s">
        <v>98</v>
      </c>
      <c r="G29" s="1" t="s">
        <v>53</v>
      </c>
      <c r="H29" s="1" t="s">
        <v>54</v>
      </c>
      <c r="I29" s="2">
        <v>80</v>
      </c>
      <c r="J29" s="2">
        <v>38.85</v>
      </c>
      <c r="K29" s="2">
        <f t="shared" si="0"/>
        <v>38.85</v>
      </c>
      <c r="L29" s="2">
        <f t="shared" si="1"/>
        <v>0</v>
      </c>
      <c r="N29" s="4">
        <v>9.2399999999999984</v>
      </c>
      <c r="O29" s="5">
        <v>34272.875</v>
      </c>
      <c r="P29" s="6">
        <v>27.05</v>
      </c>
      <c r="Q29" s="5">
        <v>85469.475000000006</v>
      </c>
      <c r="R29" s="7">
        <v>2.56</v>
      </c>
      <c r="S29" s="5">
        <v>4258.24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124000.59000000001</v>
      </c>
      <c r="AT29" s="11">
        <f t="shared" si="7"/>
        <v>5.5654039891235767</v>
      </c>
      <c r="AU29" s="5">
        <f t="shared" si="8"/>
        <v>5565.403989123577</v>
      </c>
    </row>
    <row r="30" spans="1:47" x14ac:dyDescent="0.3">
      <c r="A30" s="1" t="s">
        <v>102</v>
      </c>
      <c r="B30" s="1" t="s">
        <v>49</v>
      </c>
      <c r="C30" s="1" t="s">
        <v>50</v>
      </c>
      <c r="D30" s="1" t="s">
        <v>159</v>
      </c>
      <c r="E30" s="1" t="s">
        <v>100</v>
      </c>
      <c r="F30" s="1" t="s">
        <v>98</v>
      </c>
      <c r="G30" s="1" t="s">
        <v>53</v>
      </c>
      <c r="H30" s="1" t="s">
        <v>54</v>
      </c>
      <c r="I30" s="2">
        <v>80</v>
      </c>
      <c r="J30" s="2">
        <v>7.0000000000000007E-2</v>
      </c>
      <c r="K30" s="2">
        <f t="shared" si="0"/>
        <v>7.0000000000000007E-2</v>
      </c>
      <c r="L30" s="2">
        <f t="shared" si="1"/>
        <v>0</v>
      </c>
      <c r="P30" s="6">
        <v>0.03</v>
      </c>
      <c r="Q30" s="5">
        <v>100.3275</v>
      </c>
      <c r="R30" s="7">
        <v>0.04</v>
      </c>
      <c r="S30" s="5">
        <v>66.534999999999997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166.86250000000001</v>
      </c>
      <c r="AT30" s="11">
        <f t="shared" si="7"/>
        <v>7.4891355205256105E-3</v>
      </c>
      <c r="AU30" s="5">
        <f t="shared" si="8"/>
        <v>7.4891355205256103</v>
      </c>
    </row>
    <row r="31" spans="1:47" x14ac:dyDescent="0.3">
      <c r="A31" s="1" t="s">
        <v>102</v>
      </c>
      <c r="B31" s="1" t="s">
        <v>49</v>
      </c>
      <c r="C31" s="1" t="s">
        <v>50</v>
      </c>
      <c r="D31" s="1" t="s">
        <v>159</v>
      </c>
      <c r="E31" s="1" t="s">
        <v>101</v>
      </c>
      <c r="F31" s="1" t="s">
        <v>98</v>
      </c>
      <c r="G31" s="1" t="s">
        <v>53</v>
      </c>
      <c r="H31" s="1" t="s">
        <v>54</v>
      </c>
      <c r="I31" s="2">
        <v>80</v>
      </c>
      <c r="J31" s="2">
        <v>0.06</v>
      </c>
      <c r="K31" s="2">
        <f t="shared" si="0"/>
        <v>7.0000000000000007E-2</v>
      </c>
      <c r="L31" s="2">
        <f t="shared" si="1"/>
        <v>0</v>
      </c>
      <c r="P31" s="6">
        <v>0.05</v>
      </c>
      <c r="Q31" s="5">
        <v>167.21250000000001</v>
      </c>
      <c r="R31" s="7">
        <v>0.02</v>
      </c>
      <c r="S31" s="5">
        <v>33.267499999999998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200.48000000000002</v>
      </c>
      <c r="AT31" s="11">
        <f t="shared" si="7"/>
        <v>8.9979587334180801E-3</v>
      </c>
      <c r="AU31" s="5">
        <f t="shared" si="8"/>
        <v>8.9979587334180806</v>
      </c>
    </row>
    <row r="32" spans="1:47" x14ac:dyDescent="0.3">
      <c r="A32" s="1" t="s">
        <v>102</v>
      </c>
      <c r="B32" s="1" t="s">
        <v>49</v>
      </c>
      <c r="C32" s="1" t="s">
        <v>50</v>
      </c>
      <c r="D32" s="1" t="s">
        <v>159</v>
      </c>
      <c r="E32" s="1" t="s">
        <v>103</v>
      </c>
      <c r="F32" s="1" t="s">
        <v>98</v>
      </c>
      <c r="G32" s="1" t="s">
        <v>53</v>
      </c>
      <c r="H32" s="1" t="s">
        <v>54</v>
      </c>
      <c r="I32" s="2">
        <v>80</v>
      </c>
      <c r="J32" s="2">
        <v>39.49</v>
      </c>
      <c r="K32" s="2">
        <f t="shared" si="0"/>
        <v>23.47</v>
      </c>
      <c r="L32" s="2">
        <f t="shared" si="1"/>
        <v>0</v>
      </c>
      <c r="P32" s="6">
        <v>6.52</v>
      </c>
      <c r="Q32" s="5">
        <v>21804.51</v>
      </c>
      <c r="R32" s="7">
        <v>13.03</v>
      </c>
      <c r="S32" s="5">
        <v>21673.776249999999</v>
      </c>
      <c r="Z32" s="9">
        <v>3.92</v>
      </c>
      <c r="AA32" s="5">
        <v>782.04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44260.326249999998</v>
      </c>
      <c r="AT32" s="11">
        <f t="shared" si="7"/>
        <v>1.9864953567693584</v>
      </c>
      <c r="AU32" s="5">
        <f t="shared" si="8"/>
        <v>1986.4953567693585</v>
      </c>
    </row>
    <row r="33" spans="1:47" x14ac:dyDescent="0.3">
      <c r="A33" s="1" t="s">
        <v>102</v>
      </c>
      <c r="B33" s="1" t="s">
        <v>49</v>
      </c>
      <c r="C33" s="1" t="s">
        <v>50</v>
      </c>
      <c r="D33" s="1" t="s">
        <v>159</v>
      </c>
      <c r="E33" s="1" t="s">
        <v>97</v>
      </c>
      <c r="F33" s="1" t="s">
        <v>98</v>
      </c>
      <c r="G33" s="1" t="s">
        <v>53</v>
      </c>
      <c r="H33" s="1" t="s">
        <v>54</v>
      </c>
      <c r="I33" s="2">
        <v>80</v>
      </c>
      <c r="J33" s="2">
        <v>40.33</v>
      </c>
      <c r="K33" s="2">
        <f t="shared" si="0"/>
        <v>32.31</v>
      </c>
      <c r="L33" s="2">
        <f t="shared" si="1"/>
        <v>2.48</v>
      </c>
      <c r="P33" s="6">
        <v>5.37</v>
      </c>
      <c r="Q33" s="5">
        <v>17958.622500000001</v>
      </c>
      <c r="R33" s="7">
        <v>26.94</v>
      </c>
      <c r="S33" s="5">
        <v>44811.322500000002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R33" s="2">
        <v>2.48</v>
      </c>
      <c r="AS33" s="5">
        <f t="shared" si="5"/>
        <v>62769.945000000007</v>
      </c>
      <c r="AT33" s="11">
        <f t="shared" si="7"/>
        <v>2.8172454848808988</v>
      </c>
      <c r="AU33" s="5">
        <f t="shared" si="8"/>
        <v>2817.2454848808989</v>
      </c>
    </row>
    <row r="34" spans="1:47" x14ac:dyDescent="0.3">
      <c r="A34" s="1" t="s">
        <v>104</v>
      </c>
      <c r="B34" s="1" t="s">
        <v>105</v>
      </c>
      <c r="C34" s="1" t="s">
        <v>106</v>
      </c>
      <c r="D34" s="1" t="s">
        <v>159</v>
      </c>
      <c r="E34" s="1" t="s">
        <v>107</v>
      </c>
      <c r="F34" s="1" t="s">
        <v>98</v>
      </c>
      <c r="G34" s="1" t="s">
        <v>53</v>
      </c>
      <c r="H34" s="1" t="s">
        <v>54</v>
      </c>
      <c r="I34" s="2">
        <v>160</v>
      </c>
      <c r="J34" s="2">
        <v>39.159999999999997</v>
      </c>
      <c r="K34" s="2">
        <f t="shared" si="0"/>
        <v>39.14</v>
      </c>
      <c r="L34" s="2">
        <f t="shared" si="1"/>
        <v>0</v>
      </c>
      <c r="P34" s="6">
        <v>19.850000000000001</v>
      </c>
      <c r="Q34" s="5">
        <v>66354.697500000009</v>
      </c>
      <c r="R34" s="7">
        <v>19.29</v>
      </c>
      <c r="S34" s="5">
        <v>28987.873749999999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95342.571250000008</v>
      </c>
      <c r="AT34" s="11">
        <f t="shared" si="7"/>
        <v>4.2791725940017615</v>
      </c>
      <c r="AU34" s="5">
        <f t="shared" si="8"/>
        <v>4279.1725940017614</v>
      </c>
    </row>
    <row r="35" spans="1:47" x14ac:dyDescent="0.3">
      <c r="A35" s="1" t="s">
        <v>104</v>
      </c>
      <c r="B35" s="1" t="s">
        <v>105</v>
      </c>
      <c r="C35" s="1" t="s">
        <v>106</v>
      </c>
      <c r="D35" s="1" t="s">
        <v>159</v>
      </c>
      <c r="E35" s="1" t="s">
        <v>100</v>
      </c>
      <c r="F35" s="1" t="s">
        <v>98</v>
      </c>
      <c r="G35" s="1" t="s">
        <v>53</v>
      </c>
      <c r="H35" s="1" t="s">
        <v>54</v>
      </c>
      <c r="I35" s="2">
        <v>160</v>
      </c>
      <c r="J35" s="2">
        <v>0.08</v>
      </c>
      <c r="K35" s="2">
        <f t="shared" ref="K35:K66" si="9">SUM(N35,P35,R35,T35,V35,X35,Z35,AB35,AE35,AG35,AI35)</f>
        <v>0.08</v>
      </c>
      <c r="L35" s="2">
        <f t="shared" ref="L35:L66" si="10">SUM(M35,AD35,AK35,AM35,AO35,AQ35,AR35)</f>
        <v>0</v>
      </c>
      <c r="P35" s="6">
        <v>0.08</v>
      </c>
      <c r="Q35" s="5">
        <v>267.54000000000002</v>
      </c>
      <c r="AL35" s="5" t="str">
        <f t="shared" ref="AL35:AL66" si="11">IF(AK35&gt;0,AK35*$AL$1,"")</f>
        <v/>
      </c>
      <c r="AN35" s="5" t="str">
        <f t="shared" ref="AN35:AN66" si="12">IF(AM35&gt;0,AM35*$AN$1,"")</f>
        <v/>
      </c>
      <c r="AP35" s="5" t="str">
        <f t="shared" ref="AP35:AP66" si="13">IF(AO35&gt;0,AO35*$AP$1,"")</f>
        <v/>
      </c>
      <c r="AS35" s="5">
        <f t="shared" ref="AS35:AS66" si="14">SUM(O35,Q35,S35,U35,W35,Y35,AA35,AC35,AF35,AH35,AJ35)</f>
        <v>267.54000000000002</v>
      </c>
      <c r="AT35" s="11">
        <f t="shared" si="7"/>
        <v>1.2007750795783485E-2</v>
      </c>
      <c r="AU35" s="5">
        <f t="shared" si="8"/>
        <v>12.007750795783485</v>
      </c>
    </row>
    <row r="36" spans="1:47" x14ac:dyDescent="0.3">
      <c r="A36" s="1" t="s">
        <v>104</v>
      </c>
      <c r="B36" s="1" t="s">
        <v>105</v>
      </c>
      <c r="C36" s="1" t="s">
        <v>106</v>
      </c>
      <c r="D36" s="1" t="s">
        <v>159</v>
      </c>
      <c r="E36" s="1" t="s">
        <v>97</v>
      </c>
      <c r="F36" s="1" t="s">
        <v>98</v>
      </c>
      <c r="G36" s="1" t="s">
        <v>53</v>
      </c>
      <c r="H36" s="1" t="s">
        <v>54</v>
      </c>
      <c r="I36" s="2">
        <v>160</v>
      </c>
      <c r="J36" s="2">
        <v>0.09</v>
      </c>
      <c r="K36" s="2">
        <f t="shared" si="9"/>
        <v>0.05</v>
      </c>
      <c r="L36" s="2">
        <f t="shared" si="10"/>
        <v>0</v>
      </c>
      <c r="R36" s="7">
        <v>0.05</v>
      </c>
      <c r="S36" s="5">
        <v>83.168750000000003</v>
      </c>
      <c r="AL36" s="5" t="str">
        <f t="shared" si="11"/>
        <v/>
      </c>
      <c r="AN36" s="5" t="str">
        <f t="shared" si="12"/>
        <v/>
      </c>
      <c r="AP36" s="5" t="str">
        <f t="shared" si="13"/>
        <v/>
      </c>
      <c r="AS36" s="5">
        <f t="shared" si="14"/>
        <v>83.168750000000003</v>
      </c>
      <c r="AT36" s="11">
        <f t="shared" si="7"/>
        <v>3.732786215133504E-3</v>
      </c>
      <c r="AU36" s="5">
        <f t="shared" si="8"/>
        <v>3.7327862151335043</v>
      </c>
    </row>
    <row r="37" spans="1:47" x14ac:dyDescent="0.3">
      <c r="A37" s="1" t="s">
        <v>104</v>
      </c>
      <c r="B37" s="1" t="s">
        <v>105</v>
      </c>
      <c r="C37" s="1" t="s">
        <v>106</v>
      </c>
      <c r="D37" s="1" t="s">
        <v>159</v>
      </c>
      <c r="E37" s="1" t="s">
        <v>108</v>
      </c>
      <c r="F37" s="1" t="s">
        <v>98</v>
      </c>
      <c r="G37" s="1" t="s">
        <v>53</v>
      </c>
      <c r="H37" s="1" t="s">
        <v>54</v>
      </c>
      <c r="I37" s="2">
        <v>160</v>
      </c>
      <c r="J37" s="2">
        <v>40.35</v>
      </c>
      <c r="K37" s="2">
        <f t="shared" si="9"/>
        <v>33.97</v>
      </c>
      <c r="L37" s="2">
        <f t="shared" si="10"/>
        <v>0</v>
      </c>
      <c r="P37" s="6">
        <v>28.76</v>
      </c>
      <c r="Q37" s="5">
        <v>103007.67750000001</v>
      </c>
      <c r="R37" s="7">
        <v>5.21</v>
      </c>
      <c r="S37" s="5">
        <v>9369.5537500000009</v>
      </c>
      <c r="AL37" s="5" t="str">
        <f t="shared" si="11"/>
        <v/>
      </c>
      <c r="AN37" s="5" t="str">
        <f t="shared" si="12"/>
        <v/>
      </c>
      <c r="AP37" s="5" t="str">
        <f t="shared" si="13"/>
        <v/>
      </c>
      <c r="AS37" s="5">
        <f t="shared" si="14"/>
        <v>112377.23125000001</v>
      </c>
      <c r="AT37" s="11">
        <f t="shared" si="7"/>
        <v>5.0437235103914642</v>
      </c>
      <c r="AU37" s="5">
        <f t="shared" si="8"/>
        <v>5043.7235103914645</v>
      </c>
    </row>
    <row r="38" spans="1:47" x14ac:dyDescent="0.3">
      <c r="A38" s="1" t="s">
        <v>104</v>
      </c>
      <c r="B38" s="1" t="s">
        <v>105</v>
      </c>
      <c r="C38" s="1" t="s">
        <v>106</v>
      </c>
      <c r="D38" s="1" t="s">
        <v>159</v>
      </c>
      <c r="E38" s="1" t="s">
        <v>68</v>
      </c>
      <c r="F38" s="1" t="s">
        <v>98</v>
      </c>
      <c r="G38" s="1" t="s">
        <v>53</v>
      </c>
      <c r="H38" s="1" t="s">
        <v>54</v>
      </c>
      <c r="I38" s="2">
        <v>160</v>
      </c>
      <c r="J38" s="2">
        <v>19.350000000000001</v>
      </c>
      <c r="K38" s="2">
        <f t="shared" si="9"/>
        <v>16.89</v>
      </c>
      <c r="L38" s="2">
        <f t="shared" si="10"/>
        <v>0</v>
      </c>
      <c r="P38" s="6">
        <v>2.95</v>
      </c>
      <c r="Q38" s="5">
        <v>9865.5375000000004</v>
      </c>
      <c r="R38" s="7">
        <v>13.24</v>
      </c>
      <c r="S38" s="5">
        <v>22916.555</v>
      </c>
      <c r="T38" s="8">
        <v>0.7</v>
      </c>
      <c r="U38" s="5">
        <v>349.125</v>
      </c>
      <c r="AL38" s="5" t="str">
        <f t="shared" si="11"/>
        <v/>
      </c>
      <c r="AN38" s="5" t="str">
        <f t="shared" si="12"/>
        <v/>
      </c>
      <c r="AP38" s="5" t="str">
        <f t="shared" si="13"/>
        <v/>
      </c>
      <c r="AS38" s="5">
        <f t="shared" si="14"/>
        <v>33131.217499999999</v>
      </c>
      <c r="AT38" s="11">
        <f t="shared" si="7"/>
        <v>1.4869978444378438</v>
      </c>
      <c r="AU38" s="5">
        <f t="shared" si="8"/>
        <v>1486.9978444378437</v>
      </c>
    </row>
    <row r="39" spans="1:47" x14ac:dyDescent="0.3">
      <c r="A39" s="1" t="s">
        <v>104</v>
      </c>
      <c r="B39" s="1" t="s">
        <v>105</v>
      </c>
      <c r="C39" s="1" t="s">
        <v>106</v>
      </c>
      <c r="D39" s="1" t="s">
        <v>159</v>
      </c>
      <c r="E39" s="1" t="s">
        <v>109</v>
      </c>
      <c r="F39" s="1" t="s">
        <v>98</v>
      </c>
      <c r="G39" s="1" t="s">
        <v>53</v>
      </c>
      <c r="H39" s="1" t="s">
        <v>54</v>
      </c>
      <c r="I39" s="2">
        <v>160</v>
      </c>
      <c r="J39" s="2">
        <v>19.940000000000001</v>
      </c>
      <c r="K39" s="2">
        <f t="shared" si="9"/>
        <v>13.17</v>
      </c>
      <c r="L39" s="2">
        <f t="shared" si="10"/>
        <v>0</v>
      </c>
      <c r="P39" s="6">
        <v>6.05</v>
      </c>
      <c r="Q39" s="5">
        <v>22626.240000000002</v>
      </c>
      <c r="R39" s="7">
        <v>7.12</v>
      </c>
      <c r="S39" s="5">
        <v>13475.713750000001</v>
      </c>
      <c r="AL39" s="5" t="str">
        <f t="shared" si="11"/>
        <v/>
      </c>
      <c r="AN39" s="5" t="str">
        <f t="shared" si="12"/>
        <v/>
      </c>
      <c r="AP39" s="5" t="str">
        <f t="shared" si="13"/>
        <v/>
      </c>
      <c r="AS39" s="5">
        <f t="shared" si="14"/>
        <v>36101.953750000001</v>
      </c>
      <c r="AT39" s="11">
        <f t="shared" si="7"/>
        <v>1.6203306566154634</v>
      </c>
      <c r="AU39" s="5">
        <f t="shared" si="8"/>
        <v>1620.3306566154633</v>
      </c>
    </row>
    <row r="40" spans="1:47" x14ac:dyDescent="0.3">
      <c r="A40" s="1" t="s">
        <v>104</v>
      </c>
      <c r="B40" s="1" t="s">
        <v>105</v>
      </c>
      <c r="C40" s="1" t="s">
        <v>106</v>
      </c>
      <c r="D40" s="1" t="s">
        <v>159</v>
      </c>
      <c r="E40" s="1" t="s">
        <v>81</v>
      </c>
      <c r="F40" s="1" t="s">
        <v>98</v>
      </c>
      <c r="G40" s="1" t="s">
        <v>53</v>
      </c>
      <c r="H40" s="1" t="s">
        <v>54</v>
      </c>
      <c r="I40" s="2">
        <v>160</v>
      </c>
      <c r="J40" s="2">
        <v>0.08</v>
      </c>
      <c r="K40" s="2">
        <f t="shared" si="9"/>
        <v>0.06</v>
      </c>
      <c r="L40" s="2">
        <f t="shared" si="10"/>
        <v>0</v>
      </c>
      <c r="R40" s="7">
        <v>0.06</v>
      </c>
      <c r="S40" s="5">
        <v>114.06</v>
      </c>
      <c r="AL40" s="5" t="str">
        <f t="shared" si="11"/>
        <v/>
      </c>
      <c r="AN40" s="5" t="str">
        <f t="shared" si="12"/>
        <v/>
      </c>
      <c r="AP40" s="5" t="str">
        <f t="shared" si="13"/>
        <v/>
      </c>
      <c r="AS40" s="5">
        <f t="shared" si="14"/>
        <v>114.06</v>
      </c>
      <c r="AT40" s="11">
        <f t="shared" si="7"/>
        <v>5.1192496664688066E-3</v>
      </c>
      <c r="AU40" s="5">
        <f t="shared" si="8"/>
        <v>5.1192496664688063</v>
      </c>
    </row>
    <row r="41" spans="1:47" x14ac:dyDescent="0.3">
      <c r="A41" s="1" t="s">
        <v>104</v>
      </c>
      <c r="B41" s="1" t="s">
        <v>105</v>
      </c>
      <c r="C41" s="1" t="s">
        <v>106</v>
      </c>
      <c r="D41" s="1" t="s">
        <v>159</v>
      </c>
      <c r="E41" s="1" t="s">
        <v>62</v>
      </c>
      <c r="F41" s="1" t="s">
        <v>98</v>
      </c>
      <c r="G41" s="1" t="s">
        <v>53</v>
      </c>
      <c r="H41" s="1" t="s">
        <v>54</v>
      </c>
      <c r="I41" s="2">
        <v>160</v>
      </c>
      <c r="J41" s="2">
        <v>37.53</v>
      </c>
      <c r="K41" s="2">
        <f t="shared" si="9"/>
        <v>20.96</v>
      </c>
      <c r="L41" s="2">
        <f t="shared" si="10"/>
        <v>0</v>
      </c>
      <c r="R41" s="7">
        <v>14.94</v>
      </c>
      <c r="S41" s="5">
        <v>28351.03875</v>
      </c>
      <c r="T41" s="8">
        <v>6.02</v>
      </c>
      <c r="U41" s="5">
        <v>3418.5749999999998</v>
      </c>
      <c r="AL41" s="5" t="str">
        <f t="shared" si="11"/>
        <v/>
      </c>
      <c r="AN41" s="5" t="str">
        <f t="shared" si="12"/>
        <v/>
      </c>
      <c r="AP41" s="5" t="str">
        <f t="shared" si="13"/>
        <v/>
      </c>
      <c r="AS41" s="5">
        <f t="shared" si="14"/>
        <v>31769.61375</v>
      </c>
      <c r="AT41" s="11">
        <f t="shared" si="7"/>
        <v>1.4258862405184138</v>
      </c>
      <c r="AU41" s="5">
        <f t="shared" si="8"/>
        <v>1425.8862405184138</v>
      </c>
    </row>
    <row r="42" spans="1:47" x14ac:dyDescent="0.3">
      <c r="A42" s="1" t="s">
        <v>110</v>
      </c>
      <c r="B42" s="1" t="s">
        <v>95</v>
      </c>
      <c r="C42" s="1" t="s">
        <v>96</v>
      </c>
      <c r="D42" s="1" t="s">
        <v>159</v>
      </c>
      <c r="E42" s="1" t="s">
        <v>109</v>
      </c>
      <c r="F42" s="1" t="s">
        <v>98</v>
      </c>
      <c r="G42" s="1" t="s">
        <v>53</v>
      </c>
      <c r="H42" s="1" t="s">
        <v>54</v>
      </c>
      <c r="I42" s="2">
        <v>60</v>
      </c>
      <c r="J42" s="2">
        <v>20.100000000000001</v>
      </c>
      <c r="K42" s="2">
        <f t="shared" si="9"/>
        <v>6.9700000000000006</v>
      </c>
      <c r="L42" s="2">
        <f t="shared" si="10"/>
        <v>0</v>
      </c>
      <c r="R42" s="7">
        <v>6.9700000000000006</v>
      </c>
      <c r="S42" s="5">
        <v>13185.811250000001</v>
      </c>
      <c r="AL42" s="5" t="str">
        <f t="shared" si="11"/>
        <v/>
      </c>
      <c r="AN42" s="5" t="str">
        <f t="shared" si="12"/>
        <v/>
      </c>
      <c r="AP42" s="5" t="str">
        <f t="shared" si="13"/>
        <v/>
      </c>
      <c r="AS42" s="5">
        <f t="shared" si="14"/>
        <v>13185.811250000001</v>
      </c>
      <c r="AT42" s="11">
        <f t="shared" si="7"/>
        <v>0.59180659165073757</v>
      </c>
      <c r="AU42" s="5">
        <f t="shared" si="8"/>
        <v>591.80659165073757</v>
      </c>
    </row>
    <row r="43" spans="1:47" x14ac:dyDescent="0.3">
      <c r="A43" s="1" t="s">
        <v>110</v>
      </c>
      <c r="B43" s="1" t="s">
        <v>95</v>
      </c>
      <c r="C43" s="1" t="s">
        <v>96</v>
      </c>
      <c r="D43" s="1" t="s">
        <v>159</v>
      </c>
      <c r="E43" s="1" t="s">
        <v>81</v>
      </c>
      <c r="F43" s="1" t="s">
        <v>98</v>
      </c>
      <c r="G43" s="1" t="s">
        <v>53</v>
      </c>
      <c r="H43" s="1" t="s">
        <v>54</v>
      </c>
      <c r="I43" s="2">
        <v>60</v>
      </c>
      <c r="J43" s="2">
        <v>39.04</v>
      </c>
      <c r="K43" s="2">
        <f t="shared" si="9"/>
        <v>6.97</v>
      </c>
      <c r="L43" s="2">
        <f t="shared" si="10"/>
        <v>0.52</v>
      </c>
      <c r="R43" s="7">
        <v>6.97</v>
      </c>
      <c r="S43" s="5">
        <v>13249.97</v>
      </c>
      <c r="AL43" s="5" t="str">
        <f t="shared" si="11"/>
        <v/>
      </c>
      <c r="AN43" s="5" t="str">
        <f t="shared" si="12"/>
        <v/>
      </c>
      <c r="AP43" s="5" t="str">
        <f t="shared" si="13"/>
        <v/>
      </c>
      <c r="AR43" s="2">
        <v>0.52</v>
      </c>
      <c r="AS43" s="5">
        <f t="shared" si="14"/>
        <v>13249.97</v>
      </c>
      <c r="AT43" s="11">
        <f t="shared" si="7"/>
        <v>0.59468616958812626</v>
      </c>
      <c r="AU43" s="5">
        <f t="shared" si="8"/>
        <v>594.68616958812629</v>
      </c>
    </row>
    <row r="44" spans="1:47" x14ac:dyDescent="0.3">
      <c r="A44" s="1" t="s">
        <v>111</v>
      </c>
      <c r="B44" s="1" t="s">
        <v>112</v>
      </c>
      <c r="C44" s="1" t="s">
        <v>113</v>
      </c>
      <c r="D44" s="1" t="s">
        <v>159</v>
      </c>
      <c r="E44" s="1" t="s">
        <v>58</v>
      </c>
      <c r="F44" s="1" t="s">
        <v>98</v>
      </c>
      <c r="G44" s="1" t="s">
        <v>53</v>
      </c>
      <c r="H44" s="1" t="s">
        <v>54</v>
      </c>
      <c r="I44" s="2">
        <v>53</v>
      </c>
      <c r="J44" s="2">
        <v>0.06</v>
      </c>
      <c r="K44" s="2">
        <f t="shared" si="9"/>
        <v>7.0000000000000007E-2</v>
      </c>
      <c r="L44" s="2">
        <f t="shared" si="10"/>
        <v>0</v>
      </c>
      <c r="P44" s="6">
        <v>0.04</v>
      </c>
      <c r="Q44" s="5">
        <v>124.215</v>
      </c>
      <c r="R44" s="7">
        <v>0.01</v>
      </c>
      <c r="S44" s="5">
        <v>16.633749999999999</v>
      </c>
      <c r="T44" s="8">
        <v>0.02</v>
      </c>
      <c r="U44" s="5">
        <v>9.9749999999999996</v>
      </c>
      <c r="AL44" s="5" t="str">
        <f t="shared" si="11"/>
        <v/>
      </c>
      <c r="AN44" s="5" t="str">
        <f t="shared" si="12"/>
        <v/>
      </c>
      <c r="AP44" s="5" t="str">
        <f t="shared" si="13"/>
        <v/>
      </c>
      <c r="AS44" s="5">
        <f t="shared" si="14"/>
        <v>150.82374999999999</v>
      </c>
      <c r="AT44" s="11">
        <f t="shared" si="7"/>
        <v>6.7692831131253243E-3</v>
      </c>
      <c r="AU44" s="5">
        <f t="shared" si="8"/>
        <v>6.7692831131253248</v>
      </c>
    </row>
    <row r="45" spans="1:47" x14ac:dyDescent="0.3">
      <c r="A45" s="1" t="s">
        <v>111</v>
      </c>
      <c r="B45" s="1" t="s">
        <v>112</v>
      </c>
      <c r="C45" s="1" t="s">
        <v>113</v>
      </c>
      <c r="D45" s="1" t="s">
        <v>159</v>
      </c>
      <c r="E45" s="1" t="s">
        <v>108</v>
      </c>
      <c r="F45" s="1" t="s">
        <v>98</v>
      </c>
      <c r="G45" s="1" t="s">
        <v>53</v>
      </c>
      <c r="H45" s="1" t="s">
        <v>54</v>
      </c>
      <c r="I45" s="2">
        <v>53</v>
      </c>
      <c r="J45" s="2">
        <v>0.09</v>
      </c>
      <c r="K45" s="2">
        <f t="shared" si="9"/>
        <v>0.09</v>
      </c>
      <c r="L45" s="2">
        <f t="shared" si="10"/>
        <v>0</v>
      </c>
      <c r="P45" s="6">
        <v>0.09</v>
      </c>
      <c r="Q45" s="5">
        <v>296.20499999999998</v>
      </c>
      <c r="AL45" s="5" t="str">
        <f t="shared" si="11"/>
        <v/>
      </c>
      <c r="AN45" s="5" t="str">
        <f t="shared" si="12"/>
        <v/>
      </c>
      <c r="AP45" s="5" t="str">
        <f t="shared" si="13"/>
        <v/>
      </c>
      <c r="AS45" s="5">
        <f t="shared" si="14"/>
        <v>296.20499999999998</v>
      </c>
      <c r="AT45" s="11">
        <f t="shared" si="7"/>
        <v>1.3294295523903144E-2</v>
      </c>
      <c r="AU45" s="5">
        <f t="shared" si="8"/>
        <v>13.294295523903145</v>
      </c>
    </row>
    <row r="46" spans="1:47" x14ac:dyDescent="0.3">
      <c r="A46" s="1" t="s">
        <v>111</v>
      </c>
      <c r="B46" s="1" t="s">
        <v>112</v>
      </c>
      <c r="C46" s="1" t="s">
        <v>113</v>
      </c>
      <c r="D46" s="1" t="s">
        <v>159</v>
      </c>
      <c r="E46" s="1" t="s">
        <v>51</v>
      </c>
      <c r="F46" s="1" t="s">
        <v>98</v>
      </c>
      <c r="G46" s="1" t="s">
        <v>53</v>
      </c>
      <c r="H46" s="1" t="s">
        <v>54</v>
      </c>
      <c r="I46" s="2">
        <v>53</v>
      </c>
      <c r="J46" s="2">
        <v>32.44</v>
      </c>
      <c r="K46" s="2">
        <f t="shared" si="9"/>
        <v>29.02</v>
      </c>
      <c r="L46" s="2">
        <f t="shared" si="10"/>
        <v>0.84</v>
      </c>
      <c r="P46" s="6">
        <v>19.940000000000001</v>
      </c>
      <c r="Q46" s="5">
        <v>65905.612500000003</v>
      </c>
      <c r="R46" s="7">
        <v>4.46</v>
      </c>
      <c r="S46" s="5">
        <v>7418.6525000000001</v>
      </c>
      <c r="T46" s="8">
        <v>4.42</v>
      </c>
      <c r="U46" s="5">
        <v>2204.4749999999999</v>
      </c>
      <c r="Z46" s="9">
        <v>0.2</v>
      </c>
      <c r="AA46" s="5">
        <v>39.900000000000013</v>
      </c>
      <c r="AL46" s="5" t="str">
        <f t="shared" si="11"/>
        <v/>
      </c>
      <c r="AN46" s="5" t="str">
        <f t="shared" si="12"/>
        <v/>
      </c>
      <c r="AP46" s="5" t="str">
        <f t="shared" si="13"/>
        <v/>
      </c>
      <c r="AR46" s="2">
        <v>0.84</v>
      </c>
      <c r="AS46" s="5">
        <f t="shared" si="14"/>
        <v>75568.639999999999</v>
      </c>
      <c r="AT46" s="11">
        <f t="shared" si="7"/>
        <v>3.3916774953138806</v>
      </c>
      <c r="AU46" s="5">
        <f t="shared" si="8"/>
        <v>3391.6774953138806</v>
      </c>
    </row>
    <row r="47" spans="1:47" x14ac:dyDescent="0.3">
      <c r="A47" s="1" t="s">
        <v>111</v>
      </c>
      <c r="B47" s="1" t="s">
        <v>112</v>
      </c>
      <c r="C47" s="1" t="s">
        <v>113</v>
      </c>
      <c r="D47" s="1" t="s">
        <v>159</v>
      </c>
      <c r="E47" s="1" t="s">
        <v>68</v>
      </c>
      <c r="F47" s="1" t="s">
        <v>98</v>
      </c>
      <c r="G47" s="1" t="s">
        <v>53</v>
      </c>
      <c r="H47" s="1" t="s">
        <v>54</v>
      </c>
      <c r="I47" s="2">
        <v>53</v>
      </c>
      <c r="J47" s="2">
        <v>18.920000000000002</v>
      </c>
      <c r="K47" s="2">
        <f t="shared" si="9"/>
        <v>11.909999999999998</v>
      </c>
      <c r="L47" s="2">
        <f t="shared" si="10"/>
        <v>0.82</v>
      </c>
      <c r="P47" s="6">
        <v>9.0399999999999991</v>
      </c>
      <c r="Q47" s="5">
        <v>30236.797500000001</v>
      </c>
      <c r="R47" s="7">
        <v>1.94</v>
      </c>
      <c r="S47" s="5">
        <v>3226.9475000000002</v>
      </c>
      <c r="Z47" s="9">
        <v>0.93</v>
      </c>
      <c r="AA47" s="5">
        <v>185.535</v>
      </c>
      <c r="AL47" s="5" t="str">
        <f t="shared" si="11"/>
        <v/>
      </c>
      <c r="AN47" s="5" t="str">
        <f t="shared" si="12"/>
        <v/>
      </c>
      <c r="AP47" s="5" t="str">
        <f t="shared" si="13"/>
        <v/>
      </c>
      <c r="AR47" s="2">
        <v>0.82</v>
      </c>
      <c r="AS47" s="5">
        <f t="shared" si="14"/>
        <v>33649.280000000006</v>
      </c>
      <c r="AT47" s="11">
        <f t="shared" si="7"/>
        <v>1.5102495652894572</v>
      </c>
      <c r="AU47" s="5">
        <f t="shared" si="8"/>
        <v>1510.2495652894572</v>
      </c>
    </row>
    <row r="48" spans="1:47" x14ac:dyDescent="0.3">
      <c r="A48" s="1" t="s">
        <v>111</v>
      </c>
      <c r="B48" s="1" t="s">
        <v>112</v>
      </c>
      <c r="C48" s="1" t="s">
        <v>113</v>
      </c>
      <c r="D48" s="1" t="s">
        <v>159</v>
      </c>
      <c r="E48" s="1" t="s">
        <v>109</v>
      </c>
      <c r="F48" s="1" t="s">
        <v>98</v>
      </c>
      <c r="G48" s="1" t="s">
        <v>53</v>
      </c>
      <c r="H48" s="1" t="s">
        <v>54</v>
      </c>
      <c r="I48" s="2">
        <v>53</v>
      </c>
      <c r="J48" s="2">
        <v>0.04</v>
      </c>
      <c r="K48" s="2">
        <f t="shared" si="9"/>
        <v>0.04</v>
      </c>
      <c r="L48" s="2">
        <f t="shared" si="10"/>
        <v>0</v>
      </c>
      <c r="P48" s="6">
        <v>0.04</v>
      </c>
      <c r="Q48" s="5">
        <v>133.77000000000001</v>
      </c>
      <c r="AL48" s="5" t="str">
        <f t="shared" si="11"/>
        <v/>
      </c>
      <c r="AN48" s="5" t="str">
        <f t="shared" si="12"/>
        <v/>
      </c>
      <c r="AP48" s="5" t="str">
        <f t="shared" si="13"/>
        <v/>
      </c>
      <c r="AS48" s="5">
        <f t="shared" si="14"/>
        <v>133.77000000000001</v>
      </c>
      <c r="AT48" s="11">
        <f t="shared" si="7"/>
        <v>6.0038753978917427E-3</v>
      </c>
      <c r="AU48" s="5">
        <f t="shared" si="8"/>
        <v>6.0038753978917425</v>
      </c>
    </row>
    <row r="49" spans="1:47" x14ac:dyDescent="0.3">
      <c r="A49" s="1" t="s">
        <v>114</v>
      </c>
      <c r="B49" s="1" t="s">
        <v>115</v>
      </c>
      <c r="C49" s="1" t="s">
        <v>116</v>
      </c>
      <c r="D49" s="1" t="s">
        <v>159</v>
      </c>
      <c r="E49" s="1" t="s">
        <v>51</v>
      </c>
      <c r="F49" s="1" t="s">
        <v>98</v>
      </c>
      <c r="G49" s="1" t="s">
        <v>53</v>
      </c>
      <c r="H49" s="1" t="s">
        <v>54</v>
      </c>
      <c r="I49" s="2">
        <v>7</v>
      </c>
      <c r="J49" s="2">
        <v>6.54</v>
      </c>
      <c r="K49" s="2">
        <f t="shared" si="9"/>
        <v>1.25</v>
      </c>
      <c r="L49" s="2">
        <f t="shared" si="10"/>
        <v>2.2599999999999998</v>
      </c>
      <c r="R49" s="7">
        <v>0.05</v>
      </c>
      <c r="S49" s="5">
        <v>83.168750000000003</v>
      </c>
      <c r="T49" s="8">
        <v>0.01</v>
      </c>
      <c r="U49" s="5">
        <v>4.9874999999999998</v>
      </c>
      <c r="Z49" s="9">
        <v>1.19</v>
      </c>
      <c r="AA49" s="5">
        <v>237.405</v>
      </c>
      <c r="AL49" s="5" t="str">
        <f t="shared" si="11"/>
        <v/>
      </c>
      <c r="AN49" s="5" t="str">
        <f t="shared" si="12"/>
        <v/>
      </c>
      <c r="AP49" s="5" t="str">
        <f t="shared" si="13"/>
        <v/>
      </c>
      <c r="AR49" s="2">
        <v>2.2599999999999998</v>
      </c>
      <c r="AS49" s="5">
        <f t="shared" si="14"/>
        <v>325.56124999999997</v>
      </c>
      <c r="AT49" s="11">
        <f t="shared" si="7"/>
        <v>1.4611864987529961E-2</v>
      </c>
      <c r="AU49" s="5">
        <f t="shared" si="8"/>
        <v>14.611864987529961</v>
      </c>
    </row>
    <row r="50" spans="1:47" x14ac:dyDescent="0.3">
      <c r="A50" s="1" t="s">
        <v>117</v>
      </c>
      <c r="B50" s="1" t="s">
        <v>118</v>
      </c>
      <c r="C50" s="1" t="s">
        <v>119</v>
      </c>
      <c r="D50" s="1" t="s">
        <v>159</v>
      </c>
      <c r="E50" s="1" t="s">
        <v>58</v>
      </c>
      <c r="F50" s="1" t="s">
        <v>98</v>
      </c>
      <c r="G50" s="1" t="s">
        <v>53</v>
      </c>
      <c r="H50" s="1" t="s">
        <v>54</v>
      </c>
      <c r="I50" s="2">
        <v>40</v>
      </c>
      <c r="J50" s="2">
        <v>37.4</v>
      </c>
      <c r="K50" s="2">
        <f t="shared" si="9"/>
        <v>37.409999999999997</v>
      </c>
      <c r="L50" s="2">
        <f t="shared" si="10"/>
        <v>0</v>
      </c>
      <c r="N50" s="4">
        <v>7.3</v>
      </c>
      <c r="O50" s="5">
        <v>24934</v>
      </c>
      <c r="P50" s="6">
        <v>20.65</v>
      </c>
      <c r="Q50" s="5">
        <v>61992.84</v>
      </c>
      <c r="R50" s="7">
        <v>5.16</v>
      </c>
      <c r="S50" s="5">
        <v>8226.5775000000012</v>
      </c>
      <c r="T50" s="8">
        <v>4.3</v>
      </c>
      <c r="U50" s="5">
        <v>2136.0749999999998</v>
      </c>
      <c r="AL50" s="5" t="str">
        <f t="shared" si="11"/>
        <v/>
      </c>
      <c r="AN50" s="5" t="str">
        <f t="shared" si="12"/>
        <v/>
      </c>
      <c r="AP50" s="5" t="str">
        <f t="shared" si="13"/>
        <v/>
      </c>
      <c r="AS50" s="5">
        <f t="shared" si="14"/>
        <v>97289.492499999993</v>
      </c>
      <c r="AT50" s="11">
        <f t="shared" si="7"/>
        <v>4.3665544628401225</v>
      </c>
      <c r="AU50" s="5">
        <f t="shared" si="8"/>
        <v>4366.5544628401231</v>
      </c>
    </row>
    <row r="51" spans="1:47" x14ac:dyDescent="0.3">
      <c r="A51" s="1" t="s">
        <v>117</v>
      </c>
      <c r="B51" s="1" t="s">
        <v>118</v>
      </c>
      <c r="C51" s="1" t="s">
        <v>119</v>
      </c>
      <c r="D51" s="1" t="s">
        <v>159</v>
      </c>
      <c r="E51" s="1" t="s">
        <v>107</v>
      </c>
      <c r="F51" s="1" t="s">
        <v>98</v>
      </c>
      <c r="G51" s="1" t="s">
        <v>53</v>
      </c>
      <c r="H51" s="1" t="s">
        <v>54</v>
      </c>
      <c r="I51" s="2">
        <v>40</v>
      </c>
      <c r="J51" s="2">
        <v>0.08</v>
      </c>
      <c r="K51" s="2">
        <f t="shared" si="9"/>
        <v>0.08</v>
      </c>
      <c r="L51" s="2">
        <f t="shared" si="10"/>
        <v>0</v>
      </c>
      <c r="P51" s="6">
        <v>0.02</v>
      </c>
      <c r="Q51" s="5">
        <v>66.885000000000005</v>
      </c>
      <c r="R51" s="7">
        <v>0.06</v>
      </c>
      <c r="S51" s="5">
        <v>90.297499999999999</v>
      </c>
      <c r="AL51" s="5" t="str">
        <f t="shared" si="11"/>
        <v/>
      </c>
      <c r="AN51" s="5" t="str">
        <f t="shared" si="12"/>
        <v/>
      </c>
      <c r="AP51" s="5" t="str">
        <f t="shared" si="13"/>
        <v/>
      </c>
      <c r="AS51" s="5">
        <f t="shared" si="14"/>
        <v>157.1825</v>
      </c>
      <c r="AT51" s="11">
        <f t="shared" si="7"/>
        <v>7.0546770182336755E-3</v>
      </c>
      <c r="AU51" s="5">
        <f t="shared" si="8"/>
        <v>7.0546770182336758</v>
      </c>
    </row>
    <row r="52" spans="1:47" x14ac:dyDescent="0.3">
      <c r="A52" s="1" t="s">
        <v>120</v>
      </c>
      <c r="B52" s="1" t="s">
        <v>121</v>
      </c>
      <c r="C52" s="1" t="s">
        <v>122</v>
      </c>
      <c r="D52" s="1" t="s">
        <v>160</v>
      </c>
      <c r="E52" s="1" t="s">
        <v>101</v>
      </c>
      <c r="F52" s="1" t="s">
        <v>123</v>
      </c>
      <c r="G52" s="1" t="s">
        <v>53</v>
      </c>
      <c r="H52" s="1" t="s">
        <v>54</v>
      </c>
      <c r="I52" s="2">
        <v>100</v>
      </c>
      <c r="J52" s="2">
        <v>0.06</v>
      </c>
      <c r="K52" s="2">
        <f t="shared" si="9"/>
        <v>0.06</v>
      </c>
      <c r="L52" s="2">
        <f t="shared" si="10"/>
        <v>0</v>
      </c>
      <c r="P52" s="6">
        <v>0.04</v>
      </c>
      <c r="Q52" s="5">
        <v>95.55</v>
      </c>
      <c r="R52" s="7">
        <v>0.02</v>
      </c>
      <c r="S52" s="5">
        <v>23.762499999999999</v>
      </c>
      <c r="AL52" s="5" t="str">
        <f t="shared" si="11"/>
        <v/>
      </c>
      <c r="AN52" s="5" t="str">
        <f t="shared" si="12"/>
        <v/>
      </c>
      <c r="AP52" s="5" t="str">
        <f t="shared" si="13"/>
        <v/>
      </c>
      <c r="AS52" s="5">
        <f t="shared" si="14"/>
        <v>119.3125</v>
      </c>
      <c r="AT52" s="11">
        <f t="shared" si="7"/>
        <v>5.3549927742465317E-3</v>
      </c>
      <c r="AU52" s="5">
        <f t="shared" si="8"/>
        <v>5.3549927742465311</v>
      </c>
    </row>
    <row r="53" spans="1:47" x14ac:dyDescent="0.3">
      <c r="A53" s="1" t="s">
        <v>120</v>
      </c>
      <c r="B53" s="1" t="s">
        <v>121</v>
      </c>
      <c r="C53" s="1" t="s">
        <v>122</v>
      </c>
      <c r="D53" s="1" t="s">
        <v>160</v>
      </c>
      <c r="E53" s="1" t="s">
        <v>103</v>
      </c>
      <c r="F53" s="1" t="s">
        <v>123</v>
      </c>
      <c r="G53" s="1" t="s">
        <v>53</v>
      </c>
      <c r="H53" s="1" t="s">
        <v>54</v>
      </c>
      <c r="I53" s="2">
        <v>100</v>
      </c>
      <c r="J53" s="2">
        <v>37.950000000000003</v>
      </c>
      <c r="K53" s="2">
        <f t="shared" si="9"/>
        <v>2.02</v>
      </c>
      <c r="L53" s="2">
        <f t="shared" si="10"/>
        <v>0</v>
      </c>
      <c r="P53" s="6">
        <v>0.27</v>
      </c>
      <c r="Q53" s="5">
        <v>826.50750000000005</v>
      </c>
      <c r="R53" s="7">
        <v>1.41</v>
      </c>
      <c r="S53" s="5">
        <v>2326.3487500000001</v>
      </c>
      <c r="T53" s="8">
        <v>0.34</v>
      </c>
      <c r="U53" s="5">
        <v>169.57499999999999</v>
      </c>
      <c r="AL53" s="5" t="str">
        <f t="shared" si="11"/>
        <v/>
      </c>
      <c r="AN53" s="5" t="str">
        <f t="shared" si="12"/>
        <v/>
      </c>
      <c r="AP53" s="5" t="str">
        <f t="shared" si="13"/>
        <v/>
      </c>
      <c r="AS53" s="5">
        <f t="shared" si="14"/>
        <v>3322.4312500000001</v>
      </c>
      <c r="AT53" s="11">
        <f t="shared" si="7"/>
        <v>0.14911761413666524</v>
      </c>
      <c r="AU53" s="5">
        <f t="shared" si="8"/>
        <v>149.11761413666525</v>
      </c>
    </row>
    <row r="54" spans="1:47" x14ac:dyDescent="0.3">
      <c r="A54" s="1" t="s">
        <v>124</v>
      </c>
      <c r="B54" s="1" t="s">
        <v>118</v>
      </c>
      <c r="C54" s="1" t="s">
        <v>119</v>
      </c>
      <c r="D54" s="1" t="s">
        <v>159</v>
      </c>
      <c r="E54" s="1" t="s">
        <v>100</v>
      </c>
      <c r="F54" s="1" t="s">
        <v>123</v>
      </c>
      <c r="G54" s="1" t="s">
        <v>53</v>
      </c>
      <c r="H54" s="1" t="s">
        <v>54</v>
      </c>
      <c r="I54" s="2">
        <v>80</v>
      </c>
      <c r="J54" s="2">
        <v>39</v>
      </c>
      <c r="K54" s="2">
        <f t="shared" si="9"/>
        <v>38.97</v>
      </c>
      <c r="L54" s="2">
        <f t="shared" si="10"/>
        <v>0</v>
      </c>
      <c r="N54" s="4">
        <v>8.5500000000000007</v>
      </c>
      <c r="O54" s="5">
        <v>24837.3125</v>
      </c>
      <c r="P54" s="6">
        <v>22.81</v>
      </c>
      <c r="Q54" s="5">
        <v>57822.082499999997</v>
      </c>
      <c r="R54" s="7">
        <v>7.61</v>
      </c>
      <c r="S54" s="5">
        <v>9616.6837500000001</v>
      </c>
      <c r="AL54" s="5" t="str">
        <f t="shared" si="11"/>
        <v/>
      </c>
      <c r="AN54" s="5" t="str">
        <f t="shared" si="12"/>
        <v/>
      </c>
      <c r="AP54" s="5" t="str">
        <f t="shared" si="13"/>
        <v/>
      </c>
      <c r="AS54" s="5">
        <f t="shared" si="14"/>
        <v>92276.078749999986</v>
      </c>
      <c r="AT54" s="11">
        <f t="shared" si="7"/>
        <v>4.1415420424687595</v>
      </c>
      <c r="AU54" s="5">
        <f t="shared" si="8"/>
        <v>4141.5420424687591</v>
      </c>
    </row>
    <row r="55" spans="1:47" x14ac:dyDescent="0.3">
      <c r="A55" s="1" t="s">
        <v>124</v>
      </c>
      <c r="B55" s="1" t="s">
        <v>118</v>
      </c>
      <c r="C55" s="1" t="s">
        <v>119</v>
      </c>
      <c r="D55" s="1" t="s">
        <v>159</v>
      </c>
      <c r="E55" s="1" t="s">
        <v>101</v>
      </c>
      <c r="F55" s="1" t="s">
        <v>123</v>
      </c>
      <c r="G55" s="1" t="s">
        <v>53</v>
      </c>
      <c r="H55" s="1" t="s">
        <v>54</v>
      </c>
      <c r="I55" s="2">
        <v>80</v>
      </c>
      <c r="J55" s="2">
        <v>36.729999999999997</v>
      </c>
      <c r="K55" s="2">
        <f t="shared" si="9"/>
        <v>33.770000000000003</v>
      </c>
      <c r="L55" s="2">
        <f t="shared" si="10"/>
        <v>2.96</v>
      </c>
      <c r="N55" s="4">
        <v>1.1000000000000001</v>
      </c>
      <c r="O55" s="5">
        <v>3128.125</v>
      </c>
      <c r="P55" s="6">
        <v>16.46</v>
      </c>
      <c r="Q55" s="5">
        <v>39318.824999999997</v>
      </c>
      <c r="R55" s="7">
        <v>9.68</v>
      </c>
      <c r="S55" s="5">
        <v>11501.05</v>
      </c>
      <c r="Z55" s="9">
        <v>6.53</v>
      </c>
      <c r="AA55" s="5">
        <v>930.52500000000009</v>
      </c>
      <c r="AL55" s="5" t="str">
        <f t="shared" si="11"/>
        <v/>
      </c>
      <c r="AN55" s="5" t="str">
        <f t="shared" si="12"/>
        <v/>
      </c>
      <c r="AP55" s="5" t="str">
        <f t="shared" si="13"/>
        <v/>
      </c>
      <c r="AR55" s="2">
        <v>2.96</v>
      </c>
      <c r="AS55" s="5">
        <f t="shared" si="14"/>
        <v>54878.525000000001</v>
      </c>
      <c r="AT55" s="11">
        <f t="shared" si="7"/>
        <v>2.463062167302736</v>
      </c>
      <c r="AU55" s="5">
        <f t="shared" si="8"/>
        <v>2463.0621673027363</v>
      </c>
    </row>
    <row r="56" spans="1:47" x14ac:dyDescent="0.3">
      <c r="A56" s="1" t="s">
        <v>125</v>
      </c>
      <c r="B56" s="1" t="s">
        <v>118</v>
      </c>
      <c r="C56" s="1" t="s">
        <v>119</v>
      </c>
      <c r="D56" s="1" t="s">
        <v>159</v>
      </c>
      <c r="E56" s="1" t="s">
        <v>100</v>
      </c>
      <c r="F56" s="1" t="s">
        <v>123</v>
      </c>
      <c r="G56" s="1" t="s">
        <v>53</v>
      </c>
      <c r="H56" s="1" t="s">
        <v>54</v>
      </c>
      <c r="I56" s="2">
        <v>40</v>
      </c>
      <c r="J56" s="2">
        <v>0.06</v>
      </c>
      <c r="K56" s="2">
        <f t="shared" si="9"/>
        <v>0.05</v>
      </c>
      <c r="L56" s="2">
        <f t="shared" si="10"/>
        <v>0</v>
      </c>
      <c r="R56" s="7">
        <v>0.05</v>
      </c>
      <c r="S56" s="5">
        <v>59.40625</v>
      </c>
      <c r="AL56" s="5" t="str">
        <f t="shared" si="11"/>
        <v/>
      </c>
      <c r="AN56" s="5" t="str">
        <f t="shared" si="12"/>
        <v/>
      </c>
      <c r="AP56" s="5" t="str">
        <f t="shared" si="13"/>
        <v/>
      </c>
      <c r="AS56" s="5">
        <f t="shared" si="14"/>
        <v>59.40625</v>
      </c>
      <c r="AT56" s="11">
        <f t="shared" si="7"/>
        <v>2.6662758679525029E-3</v>
      </c>
      <c r="AU56" s="5">
        <f t="shared" si="8"/>
        <v>2.6662758679525029</v>
      </c>
    </row>
    <row r="57" spans="1:47" x14ac:dyDescent="0.3">
      <c r="A57" s="1" t="s">
        <v>125</v>
      </c>
      <c r="B57" s="1" t="s">
        <v>118</v>
      </c>
      <c r="C57" s="1" t="s">
        <v>119</v>
      </c>
      <c r="D57" s="1" t="s">
        <v>159</v>
      </c>
      <c r="E57" s="1" t="s">
        <v>97</v>
      </c>
      <c r="F57" s="1" t="s">
        <v>123</v>
      </c>
      <c r="G57" s="1" t="s">
        <v>53</v>
      </c>
      <c r="H57" s="1" t="s">
        <v>54</v>
      </c>
      <c r="I57" s="2">
        <v>40</v>
      </c>
      <c r="J57" s="2">
        <v>39.94</v>
      </c>
      <c r="K57" s="2">
        <f t="shared" si="9"/>
        <v>8.18</v>
      </c>
      <c r="L57" s="2">
        <f t="shared" si="10"/>
        <v>0</v>
      </c>
      <c r="P57" s="6">
        <v>0.08</v>
      </c>
      <c r="Q57" s="5">
        <v>191.1</v>
      </c>
      <c r="R57" s="7">
        <v>8.1</v>
      </c>
      <c r="S57" s="5">
        <v>9623.8125</v>
      </c>
      <c r="AL57" s="5" t="str">
        <f t="shared" si="11"/>
        <v/>
      </c>
      <c r="AN57" s="5" t="str">
        <f t="shared" si="12"/>
        <v/>
      </c>
      <c r="AP57" s="5" t="str">
        <f t="shared" si="13"/>
        <v/>
      </c>
      <c r="AS57" s="5">
        <f t="shared" si="14"/>
        <v>9814.9125000000004</v>
      </c>
      <c r="AT57" s="11">
        <f t="shared" si="7"/>
        <v>0.44051365546243659</v>
      </c>
      <c r="AU57" s="5">
        <f t="shared" si="8"/>
        <v>440.51365546243659</v>
      </c>
    </row>
    <row r="58" spans="1:47" x14ac:dyDescent="0.3">
      <c r="A58" s="1" t="s">
        <v>126</v>
      </c>
      <c r="B58" s="1" t="s">
        <v>127</v>
      </c>
      <c r="C58" s="1" t="s">
        <v>119</v>
      </c>
      <c r="D58" s="1" t="s">
        <v>159</v>
      </c>
      <c r="E58" s="1" t="s">
        <v>107</v>
      </c>
      <c r="F58" s="1" t="s">
        <v>123</v>
      </c>
      <c r="G58" s="1" t="s">
        <v>53</v>
      </c>
      <c r="H58" s="1" t="s">
        <v>54</v>
      </c>
      <c r="I58" s="2">
        <v>80</v>
      </c>
      <c r="J58" s="2">
        <v>39.17</v>
      </c>
      <c r="K58" s="2">
        <f t="shared" si="9"/>
        <v>23.289999999999996</v>
      </c>
      <c r="L58" s="2">
        <f t="shared" si="10"/>
        <v>6.83</v>
      </c>
      <c r="N58" s="4">
        <v>2.37</v>
      </c>
      <c r="O58" s="5">
        <v>6739.6875</v>
      </c>
      <c r="P58" s="6">
        <v>9.42</v>
      </c>
      <c r="Q58" s="5">
        <v>23342.865000000002</v>
      </c>
      <c r="R58" s="7">
        <v>10.37</v>
      </c>
      <c r="S58" s="5">
        <v>13499.47625</v>
      </c>
      <c r="T58" s="8">
        <v>1.1299999999999999</v>
      </c>
      <c r="U58" s="5">
        <v>563.58749999999998</v>
      </c>
      <c r="AL58" s="5" t="str">
        <f t="shared" si="11"/>
        <v/>
      </c>
      <c r="AN58" s="5" t="str">
        <f t="shared" si="12"/>
        <v/>
      </c>
      <c r="AP58" s="5" t="str">
        <f t="shared" si="13"/>
        <v/>
      </c>
      <c r="AR58" s="2">
        <v>6.83</v>
      </c>
      <c r="AS58" s="5">
        <f t="shared" si="14"/>
        <v>44145.616249999999</v>
      </c>
      <c r="AT58" s="11">
        <f t="shared" si="7"/>
        <v>1.9813469337530458</v>
      </c>
      <c r="AU58" s="5">
        <f t="shared" si="8"/>
        <v>1981.346933753046</v>
      </c>
    </row>
    <row r="59" spans="1:47" x14ac:dyDescent="0.3">
      <c r="A59" s="1" t="s">
        <v>126</v>
      </c>
      <c r="B59" s="1" t="s">
        <v>127</v>
      </c>
      <c r="C59" s="1" t="s">
        <v>119</v>
      </c>
      <c r="D59" s="1" t="s">
        <v>159</v>
      </c>
      <c r="E59" s="1" t="s">
        <v>100</v>
      </c>
      <c r="F59" s="1" t="s">
        <v>123</v>
      </c>
      <c r="G59" s="1" t="s">
        <v>53</v>
      </c>
      <c r="H59" s="1" t="s">
        <v>54</v>
      </c>
      <c r="I59" s="2">
        <v>80</v>
      </c>
      <c r="J59" s="2">
        <v>0.09</v>
      </c>
      <c r="K59" s="2">
        <f t="shared" si="9"/>
        <v>9.0000000000000011E-2</v>
      </c>
      <c r="L59" s="2">
        <f t="shared" si="10"/>
        <v>0</v>
      </c>
      <c r="N59" s="4">
        <v>0.02</v>
      </c>
      <c r="O59" s="5">
        <v>56.875</v>
      </c>
      <c r="P59" s="6">
        <v>7.0000000000000007E-2</v>
      </c>
      <c r="Q59" s="5">
        <v>176.76750000000001</v>
      </c>
      <c r="AL59" s="5" t="str">
        <f t="shared" si="11"/>
        <v/>
      </c>
      <c r="AN59" s="5" t="str">
        <f t="shared" si="12"/>
        <v/>
      </c>
      <c r="AP59" s="5" t="str">
        <f t="shared" si="13"/>
        <v/>
      </c>
      <c r="AS59" s="5">
        <f t="shared" si="14"/>
        <v>233.64250000000001</v>
      </c>
      <c r="AT59" s="11">
        <f t="shared" si="7"/>
        <v>1.0486360601419761E-2</v>
      </c>
      <c r="AU59" s="5">
        <f t="shared" si="8"/>
        <v>10.486360601419761</v>
      </c>
    </row>
    <row r="60" spans="1:47" x14ac:dyDescent="0.3">
      <c r="A60" s="1" t="s">
        <v>126</v>
      </c>
      <c r="B60" s="1" t="s">
        <v>127</v>
      </c>
      <c r="C60" s="1" t="s">
        <v>119</v>
      </c>
      <c r="D60" s="1" t="s">
        <v>159</v>
      </c>
      <c r="E60" s="1" t="s">
        <v>97</v>
      </c>
      <c r="F60" s="1" t="s">
        <v>123</v>
      </c>
      <c r="G60" s="1" t="s">
        <v>53</v>
      </c>
      <c r="H60" s="1" t="s">
        <v>54</v>
      </c>
      <c r="I60" s="2">
        <v>80</v>
      </c>
      <c r="J60" s="2">
        <v>0.09</v>
      </c>
      <c r="K60" s="2">
        <f t="shared" si="9"/>
        <v>0.04</v>
      </c>
      <c r="L60" s="2">
        <f t="shared" si="10"/>
        <v>0</v>
      </c>
      <c r="R60" s="7">
        <v>0.04</v>
      </c>
      <c r="S60" s="5">
        <v>47.524999999999999</v>
      </c>
      <c r="AL60" s="5" t="str">
        <f t="shared" si="11"/>
        <v/>
      </c>
      <c r="AN60" s="5" t="str">
        <f t="shared" si="12"/>
        <v/>
      </c>
      <c r="AP60" s="5" t="str">
        <f t="shared" si="13"/>
        <v/>
      </c>
      <c r="AS60" s="5">
        <f t="shared" si="14"/>
        <v>47.524999999999999</v>
      </c>
      <c r="AT60" s="11">
        <f t="shared" si="7"/>
        <v>2.1330206943620022E-3</v>
      </c>
      <c r="AU60" s="5">
        <f t="shared" si="8"/>
        <v>2.1330206943620018</v>
      </c>
    </row>
    <row r="61" spans="1:47" x14ac:dyDescent="0.3">
      <c r="A61" s="1" t="s">
        <v>126</v>
      </c>
      <c r="B61" s="1" t="s">
        <v>127</v>
      </c>
      <c r="C61" s="1" t="s">
        <v>119</v>
      </c>
      <c r="D61" s="1" t="s">
        <v>159</v>
      </c>
      <c r="E61" s="1" t="s">
        <v>108</v>
      </c>
      <c r="F61" s="1" t="s">
        <v>123</v>
      </c>
      <c r="G61" s="1" t="s">
        <v>53</v>
      </c>
      <c r="H61" s="1" t="s">
        <v>54</v>
      </c>
      <c r="I61" s="2">
        <v>80</v>
      </c>
      <c r="J61" s="2">
        <v>39.92</v>
      </c>
      <c r="K61" s="2">
        <f t="shared" si="9"/>
        <v>9.3099999999999987</v>
      </c>
      <c r="L61" s="2">
        <f t="shared" si="10"/>
        <v>4.55</v>
      </c>
      <c r="P61" s="6">
        <v>1.19</v>
      </c>
      <c r="Q61" s="5">
        <v>2842.6125000000002</v>
      </c>
      <c r="R61" s="7">
        <v>8.1199999999999992</v>
      </c>
      <c r="S61" s="5">
        <v>9647.5749999999989</v>
      </c>
      <c r="AL61" s="5" t="str">
        <f t="shared" si="11"/>
        <v/>
      </c>
      <c r="AN61" s="5" t="str">
        <f t="shared" si="12"/>
        <v/>
      </c>
      <c r="AP61" s="5" t="str">
        <f t="shared" si="13"/>
        <v/>
      </c>
      <c r="AR61" s="2">
        <v>4.55</v>
      </c>
      <c r="AS61" s="5">
        <f t="shared" si="14"/>
        <v>12490.1875</v>
      </c>
      <c r="AT61" s="11">
        <f t="shared" si="7"/>
        <v>0.56058555316068603</v>
      </c>
      <c r="AU61" s="5">
        <f t="shared" si="8"/>
        <v>560.585553160686</v>
      </c>
    </row>
    <row r="62" spans="1:47" x14ac:dyDescent="0.3">
      <c r="A62" s="1" t="s">
        <v>128</v>
      </c>
      <c r="B62" s="1" t="s">
        <v>129</v>
      </c>
      <c r="C62" s="1" t="s">
        <v>96</v>
      </c>
      <c r="D62" s="1" t="s">
        <v>159</v>
      </c>
      <c r="E62" s="1" t="s">
        <v>58</v>
      </c>
      <c r="F62" s="1" t="s">
        <v>123</v>
      </c>
      <c r="G62" s="1" t="s">
        <v>53</v>
      </c>
      <c r="H62" s="1" t="s">
        <v>54</v>
      </c>
      <c r="I62" s="2">
        <v>25</v>
      </c>
      <c r="J62" s="2">
        <v>24.15</v>
      </c>
      <c r="K62" s="2">
        <f t="shared" si="9"/>
        <v>1.47</v>
      </c>
      <c r="L62" s="2">
        <f t="shared" si="10"/>
        <v>0</v>
      </c>
      <c r="R62" s="7">
        <v>1.47</v>
      </c>
      <c r="S62" s="5">
        <v>1746.54375</v>
      </c>
      <c r="AL62" s="5" t="str">
        <f t="shared" si="11"/>
        <v/>
      </c>
      <c r="AN62" s="5" t="str">
        <f t="shared" si="12"/>
        <v/>
      </c>
      <c r="AP62" s="5" t="str">
        <f t="shared" si="13"/>
        <v/>
      </c>
      <c r="AS62" s="5">
        <f t="shared" si="14"/>
        <v>1746.54375</v>
      </c>
      <c r="AT62" s="11">
        <f t="shared" si="7"/>
        <v>7.8388510517803586E-2</v>
      </c>
      <c r="AU62" s="5">
        <f t="shared" si="8"/>
        <v>78.388510517803581</v>
      </c>
    </row>
    <row r="63" spans="1:47" x14ac:dyDescent="0.3">
      <c r="A63" s="1" t="s">
        <v>128</v>
      </c>
      <c r="B63" s="1" t="s">
        <v>129</v>
      </c>
      <c r="C63" s="1" t="s">
        <v>96</v>
      </c>
      <c r="D63" s="1" t="s">
        <v>159</v>
      </c>
      <c r="E63" s="1" t="s">
        <v>107</v>
      </c>
      <c r="F63" s="1" t="s">
        <v>123</v>
      </c>
      <c r="G63" s="1" t="s">
        <v>53</v>
      </c>
      <c r="H63" s="1" t="s">
        <v>54</v>
      </c>
      <c r="I63" s="2">
        <v>25</v>
      </c>
      <c r="J63" s="2">
        <v>0.08</v>
      </c>
      <c r="K63" s="2">
        <f t="shared" si="9"/>
        <v>0.02</v>
      </c>
      <c r="L63" s="2">
        <f t="shared" si="10"/>
        <v>0.01</v>
      </c>
      <c r="R63" s="7">
        <v>0.02</v>
      </c>
      <c r="S63" s="5">
        <v>23.762499999999999</v>
      </c>
      <c r="AL63" s="5" t="str">
        <f t="shared" si="11"/>
        <v/>
      </c>
      <c r="AN63" s="5" t="str">
        <f t="shared" si="12"/>
        <v/>
      </c>
      <c r="AP63" s="5" t="str">
        <f t="shared" si="13"/>
        <v/>
      </c>
      <c r="AR63" s="2">
        <v>0.01</v>
      </c>
      <c r="AS63" s="5">
        <f t="shared" si="14"/>
        <v>23.762499999999999</v>
      </c>
      <c r="AT63" s="11">
        <f t="shared" si="7"/>
        <v>1.0665103471810011E-3</v>
      </c>
      <c r="AU63" s="5">
        <f t="shared" si="8"/>
        <v>1.0665103471810009</v>
      </c>
    </row>
    <row r="64" spans="1:47" x14ac:dyDescent="0.3">
      <c r="A64" s="1" t="s">
        <v>130</v>
      </c>
      <c r="B64" s="1" t="s">
        <v>131</v>
      </c>
      <c r="C64" s="1" t="s">
        <v>132</v>
      </c>
      <c r="D64" s="1" t="s">
        <v>159</v>
      </c>
      <c r="E64" s="1" t="s">
        <v>51</v>
      </c>
      <c r="F64" s="1" t="s">
        <v>123</v>
      </c>
      <c r="G64" s="1" t="s">
        <v>53</v>
      </c>
      <c r="H64" s="1" t="s">
        <v>54</v>
      </c>
      <c r="I64" s="2">
        <v>25</v>
      </c>
      <c r="J64" s="2">
        <v>24.51</v>
      </c>
      <c r="K64" s="2">
        <f t="shared" si="9"/>
        <v>0.15</v>
      </c>
      <c r="L64" s="2">
        <f t="shared" si="10"/>
        <v>0</v>
      </c>
      <c r="R64" s="7">
        <v>0.15</v>
      </c>
      <c r="S64" s="5">
        <v>178.21875</v>
      </c>
      <c r="AL64" s="5" t="str">
        <f t="shared" si="11"/>
        <v/>
      </c>
      <c r="AN64" s="5" t="str">
        <f t="shared" si="12"/>
        <v/>
      </c>
      <c r="AP64" s="5" t="str">
        <f t="shared" si="13"/>
        <v/>
      </c>
      <c r="AS64" s="5">
        <f t="shared" si="14"/>
        <v>178.21875</v>
      </c>
      <c r="AT64" s="11">
        <f t="shared" si="7"/>
        <v>7.9988276038575092E-3</v>
      </c>
      <c r="AU64" s="5">
        <f t="shared" si="8"/>
        <v>7.9988276038575092</v>
      </c>
    </row>
    <row r="65" spans="1:47" x14ac:dyDescent="0.3">
      <c r="A65" s="1" t="s">
        <v>133</v>
      </c>
      <c r="B65" s="1" t="s">
        <v>134</v>
      </c>
      <c r="C65" s="1" t="s">
        <v>119</v>
      </c>
      <c r="D65" s="1" t="s">
        <v>159</v>
      </c>
      <c r="E65" s="1" t="s">
        <v>103</v>
      </c>
      <c r="F65" s="1" t="s">
        <v>135</v>
      </c>
      <c r="G65" s="1" t="s">
        <v>53</v>
      </c>
      <c r="H65" s="1" t="s">
        <v>54</v>
      </c>
      <c r="I65" s="2">
        <v>73.38</v>
      </c>
      <c r="J65" s="2">
        <v>0.06</v>
      </c>
      <c r="K65" s="2">
        <f t="shared" si="9"/>
        <v>0.01</v>
      </c>
      <c r="L65" s="2">
        <f t="shared" si="10"/>
        <v>0.05</v>
      </c>
      <c r="P65" s="6">
        <v>0.01</v>
      </c>
      <c r="Q65" s="5">
        <v>23.887499999999999</v>
      </c>
      <c r="AL65" s="5" t="str">
        <f t="shared" si="11"/>
        <v/>
      </c>
      <c r="AN65" s="5" t="str">
        <f t="shared" si="12"/>
        <v/>
      </c>
      <c r="AP65" s="5" t="str">
        <f t="shared" si="13"/>
        <v/>
      </c>
      <c r="AR65" s="2">
        <v>0.05</v>
      </c>
      <c r="AS65" s="5">
        <f t="shared" si="14"/>
        <v>23.887499999999999</v>
      </c>
      <c r="AT65" s="11">
        <f t="shared" si="7"/>
        <v>1.0721206067663826E-3</v>
      </c>
      <c r="AU65" s="5">
        <f t="shared" si="8"/>
        <v>1.0721206067663827</v>
      </c>
    </row>
    <row r="66" spans="1:47" x14ac:dyDescent="0.3">
      <c r="A66" s="1" t="s">
        <v>133</v>
      </c>
      <c r="B66" s="1" t="s">
        <v>134</v>
      </c>
      <c r="C66" s="1" t="s">
        <v>119</v>
      </c>
      <c r="D66" s="1" t="s">
        <v>159</v>
      </c>
      <c r="E66" s="1" t="s">
        <v>85</v>
      </c>
      <c r="F66" s="1" t="s">
        <v>135</v>
      </c>
      <c r="G66" s="1" t="s">
        <v>53</v>
      </c>
      <c r="H66" s="1" t="s">
        <v>54</v>
      </c>
      <c r="I66" s="2">
        <v>73.38</v>
      </c>
      <c r="J66" s="2">
        <v>37.75</v>
      </c>
      <c r="K66" s="2">
        <f t="shared" si="9"/>
        <v>31.28</v>
      </c>
      <c r="L66" s="2">
        <f t="shared" si="10"/>
        <v>6.24</v>
      </c>
      <c r="N66" s="4">
        <v>0.46</v>
      </c>
      <c r="O66" s="5">
        <v>1308.125</v>
      </c>
      <c r="P66" s="6">
        <v>5.17</v>
      </c>
      <c r="Q66" s="5">
        <v>12349.8375</v>
      </c>
      <c r="R66" s="7">
        <v>8.9599999999999991</v>
      </c>
      <c r="S66" s="5">
        <v>10645.6</v>
      </c>
      <c r="T66" s="8">
        <v>16.690000000000001</v>
      </c>
      <c r="U66" s="5">
        <v>5945.8125</v>
      </c>
      <c r="AL66" s="5" t="str">
        <f t="shared" si="11"/>
        <v/>
      </c>
      <c r="AN66" s="5" t="str">
        <f t="shared" si="12"/>
        <v/>
      </c>
      <c r="AP66" s="5" t="str">
        <f t="shared" si="13"/>
        <v/>
      </c>
      <c r="AR66" s="2">
        <v>6.24</v>
      </c>
      <c r="AS66" s="5">
        <f t="shared" si="14"/>
        <v>30249.375</v>
      </c>
      <c r="AT66" s="11">
        <f t="shared" si="7"/>
        <v>1.357654768364368</v>
      </c>
      <c r="AU66" s="5">
        <f t="shared" si="8"/>
        <v>1357.654768364368</v>
      </c>
    </row>
    <row r="67" spans="1:47" x14ac:dyDescent="0.3">
      <c r="A67" s="1" t="s">
        <v>133</v>
      </c>
      <c r="B67" s="1" t="s">
        <v>134</v>
      </c>
      <c r="C67" s="1" t="s">
        <v>119</v>
      </c>
      <c r="D67" s="1" t="s">
        <v>159</v>
      </c>
      <c r="E67" s="1" t="s">
        <v>76</v>
      </c>
      <c r="F67" s="1" t="s">
        <v>135</v>
      </c>
      <c r="G67" s="1" t="s">
        <v>53</v>
      </c>
      <c r="H67" s="1" t="s">
        <v>54</v>
      </c>
      <c r="I67" s="2">
        <v>73.38</v>
      </c>
      <c r="J67" s="2">
        <v>30.57</v>
      </c>
      <c r="K67" s="2">
        <f t="shared" ref="K67:K91" si="15">SUM(N67,P67,R67,T67,V67,X67,Z67,AB67,AE67,AG67,AI67)</f>
        <v>30.18</v>
      </c>
      <c r="L67" s="2">
        <f t="shared" ref="L67:L98" si="16">SUM(M67,AD67,AK67,AM67,AO67,AQ67,AR67)</f>
        <v>0.39</v>
      </c>
      <c r="N67" s="4">
        <v>0.61</v>
      </c>
      <c r="O67" s="5">
        <v>1734.6875</v>
      </c>
      <c r="P67" s="6">
        <v>8.870000000000001</v>
      </c>
      <c r="Q67" s="5">
        <v>21188.212500000001</v>
      </c>
      <c r="R67" s="7">
        <v>18.04</v>
      </c>
      <c r="S67" s="5">
        <v>21433.775000000001</v>
      </c>
      <c r="T67" s="8">
        <v>2.66</v>
      </c>
      <c r="U67" s="5">
        <v>947.62500000000011</v>
      </c>
      <c r="AL67" s="5" t="str">
        <f t="shared" ref="AL67:AL97" si="17">IF(AK67&gt;0,AK67*$AL$1,"")</f>
        <v/>
      </c>
      <c r="AN67" s="5" t="str">
        <f t="shared" ref="AN67:AN97" si="18">IF(AM67&gt;0,AM67*$AN$1,"")</f>
        <v/>
      </c>
      <c r="AP67" s="5" t="str">
        <f t="shared" ref="AP67:AP97" si="19">IF(AO67&gt;0,AO67*$AP$1,"")</f>
        <v/>
      </c>
      <c r="AR67" s="2">
        <v>0.39</v>
      </c>
      <c r="AS67" s="5">
        <f t="shared" ref="AS67:AS91" si="20">SUM(O67,Q67,S67,U67,W67,Y67,AA67,AC67,AF67,AH67,AJ67)</f>
        <v>45304.3</v>
      </c>
      <c r="AT67" s="11">
        <f t="shared" si="7"/>
        <v>2.0333510666719512</v>
      </c>
      <c r="AU67" s="5">
        <f t="shared" si="8"/>
        <v>2033.3510666719512</v>
      </c>
    </row>
    <row r="68" spans="1:47" x14ac:dyDescent="0.3">
      <c r="A68" s="1" t="s">
        <v>136</v>
      </c>
      <c r="B68" s="1" t="s">
        <v>137</v>
      </c>
      <c r="C68" s="1" t="s">
        <v>138</v>
      </c>
      <c r="D68" s="1" t="s">
        <v>159</v>
      </c>
      <c r="E68" s="1" t="s">
        <v>76</v>
      </c>
      <c r="F68" s="1" t="s">
        <v>135</v>
      </c>
      <c r="G68" s="1" t="s">
        <v>53</v>
      </c>
      <c r="H68" s="1" t="s">
        <v>54</v>
      </c>
      <c r="I68" s="2">
        <v>6.62</v>
      </c>
      <c r="J68" s="2">
        <v>6.43</v>
      </c>
      <c r="K68" s="2">
        <f t="shared" si="15"/>
        <v>2.57</v>
      </c>
      <c r="L68" s="2">
        <f t="shared" si="16"/>
        <v>3.86</v>
      </c>
      <c r="P68" s="6">
        <v>1.9</v>
      </c>
      <c r="Q68" s="5">
        <v>4538.625</v>
      </c>
      <c r="R68" s="7">
        <v>0.04</v>
      </c>
      <c r="S68" s="5">
        <v>47.524999999999999</v>
      </c>
      <c r="Z68" s="9">
        <v>0.63</v>
      </c>
      <c r="AA68" s="5">
        <v>89.775000000000006</v>
      </c>
      <c r="AL68" s="5" t="str">
        <f t="shared" si="17"/>
        <v/>
      </c>
      <c r="AN68" s="5" t="str">
        <f t="shared" si="18"/>
        <v/>
      </c>
      <c r="AP68" s="5" t="str">
        <f t="shared" si="19"/>
        <v/>
      </c>
      <c r="AR68" s="2">
        <v>3.86</v>
      </c>
      <c r="AS68" s="5">
        <f t="shared" si="20"/>
        <v>4675.9249999999993</v>
      </c>
      <c r="AT68" s="11">
        <f t="shared" ref="AT68:AT97" si="21">(AS68/$AS$98)*100</f>
        <v>0.20986522441419556</v>
      </c>
      <c r="AU68" s="5">
        <f t="shared" ref="AU68:AU97" si="22">(AT68/100)*$AU$1</f>
        <v>209.86522441419558</v>
      </c>
    </row>
    <row r="69" spans="1:47" x14ac:dyDescent="0.3">
      <c r="A69" s="1" t="s">
        <v>139</v>
      </c>
      <c r="B69" s="1" t="s">
        <v>83</v>
      </c>
      <c r="C69" s="1" t="s">
        <v>80</v>
      </c>
      <c r="D69" s="1" t="s">
        <v>159</v>
      </c>
      <c r="E69" s="1" t="s">
        <v>74</v>
      </c>
      <c r="F69" s="1" t="s">
        <v>135</v>
      </c>
      <c r="G69" s="1" t="s">
        <v>53</v>
      </c>
      <c r="H69" s="1" t="s">
        <v>54</v>
      </c>
      <c r="I69" s="2">
        <v>80</v>
      </c>
      <c r="J69" s="2">
        <v>40</v>
      </c>
      <c r="K69" s="2">
        <f t="shared" si="15"/>
        <v>16.25</v>
      </c>
      <c r="L69" s="2">
        <f t="shared" si="16"/>
        <v>0</v>
      </c>
      <c r="R69" s="7">
        <v>12.2</v>
      </c>
      <c r="S69" s="5">
        <v>14495.125</v>
      </c>
      <c r="T69" s="8">
        <v>4.05</v>
      </c>
      <c r="U69" s="5">
        <v>1442.8125</v>
      </c>
      <c r="AL69" s="5" t="str">
        <f t="shared" si="17"/>
        <v/>
      </c>
      <c r="AN69" s="5" t="str">
        <f t="shared" si="18"/>
        <v/>
      </c>
      <c r="AP69" s="5" t="str">
        <f t="shared" si="19"/>
        <v/>
      </c>
      <c r="AS69" s="5">
        <f t="shared" si="20"/>
        <v>15937.9375</v>
      </c>
      <c r="AT69" s="11">
        <f t="shared" si="21"/>
        <v>0.71532773304467534</v>
      </c>
      <c r="AU69" s="5">
        <f t="shared" si="22"/>
        <v>715.32773304467537</v>
      </c>
    </row>
    <row r="70" spans="1:47" x14ac:dyDescent="0.3">
      <c r="A70" s="1" t="s">
        <v>139</v>
      </c>
      <c r="B70" s="1" t="s">
        <v>83</v>
      </c>
      <c r="C70" s="1" t="s">
        <v>80</v>
      </c>
      <c r="D70" s="1" t="s">
        <v>159</v>
      </c>
      <c r="E70" s="1" t="s">
        <v>85</v>
      </c>
      <c r="F70" s="1" t="s">
        <v>135</v>
      </c>
      <c r="G70" s="1" t="s">
        <v>53</v>
      </c>
      <c r="H70" s="1" t="s">
        <v>54</v>
      </c>
      <c r="I70" s="2">
        <v>80</v>
      </c>
      <c r="J70" s="2">
        <v>0.09</v>
      </c>
      <c r="K70" s="2">
        <f t="shared" si="15"/>
        <v>7.0000000000000007E-2</v>
      </c>
      <c r="L70" s="2">
        <f t="shared" si="16"/>
        <v>0.01</v>
      </c>
      <c r="R70" s="7">
        <v>0.03</v>
      </c>
      <c r="S70" s="5">
        <v>35.643749999999997</v>
      </c>
      <c r="T70" s="8">
        <v>0.04</v>
      </c>
      <c r="U70" s="5">
        <v>14.25</v>
      </c>
      <c r="AL70" s="5" t="str">
        <f t="shared" si="17"/>
        <v/>
      </c>
      <c r="AN70" s="5" t="str">
        <f t="shared" si="18"/>
        <v/>
      </c>
      <c r="AP70" s="5" t="str">
        <f t="shared" si="19"/>
        <v/>
      </c>
      <c r="AR70" s="2">
        <v>0.01</v>
      </c>
      <c r="AS70" s="5">
        <f t="shared" si="20"/>
        <v>49.893749999999997</v>
      </c>
      <c r="AT70" s="11">
        <f t="shared" si="21"/>
        <v>2.2393351135049796E-3</v>
      </c>
      <c r="AU70" s="5">
        <f t="shared" si="22"/>
        <v>2.2393351135049797</v>
      </c>
    </row>
    <row r="71" spans="1:47" x14ac:dyDescent="0.3">
      <c r="A71" s="1" t="s">
        <v>139</v>
      </c>
      <c r="B71" s="1" t="s">
        <v>83</v>
      </c>
      <c r="C71" s="1" t="s">
        <v>80</v>
      </c>
      <c r="D71" s="1" t="s">
        <v>159</v>
      </c>
      <c r="E71" s="1" t="s">
        <v>76</v>
      </c>
      <c r="F71" s="1" t="s">
        <v>135</v>
      </c>
      <c r="G71" s="1" t="s">
        <v>53</v>
      </c>
      <c r="H71" s="1" t="s">
        <v>54</v>
      </c>
      <c r="I71" s="2">
        <v>80</v>
      </c>
      <c r="J71" s="2">
        <v>0.09</v>
      </c>
      <c r="K71" s="2">
        <f t="shared" si="15"/>
        <v>0.09</v>
      </c>
      <c r="L71" s="2">
        <f t="shared" si="16"/>
        <v>0</v>
      </c>
      <c r="P71" s="6">
        <v>0.01</v>
      </c>
      <c r="Q71" s="5">
        <v>23.887499999999999</v>
      </c>
      <c r="R71" s="7">
        <v>0.08</v>
      </c>
      <c r="S71" s="5">
        <v>95.05</v>
      </c>
      <c r="AL71" s="5" t="str">
        <f t="shared" si="17"/>
        <v/>
      </c>
      <c r="AN71" s="5" t="str">
        <f t="shared" si="18"/>
        <v/>
      </c>
      <c r="AP71" s="5" t="str">
        <f t="shared" si="19"/>
        <v/>
      </c>
      <c r="AS71" s="5">
        <f t="shared" si="20"/>
        <v>118.9375</v>
      </c>
      <c r="AT71" s="11">
        <f t="shared" si="21"/>
        <v>5.3381619954903873E-3</v>
      </c>
      <c r="AU71" s="5">
        <f t="shared" si="22"/>
        <v>5.3381619954903874</v>
      </c>
    </row>
    <row r="72" spans="1:47" x14ac:dyDescent="0.3">
      <c r="A72" s="1" t="s">
        <v>139</v>
      </c>
      <c r="B72" s="1" t="s">
        <v>83</v>
      </c>
      <c r="C72" s="1" t="s">
        <v>80</v>
      </c>
      <c r="D72" s="1" t="s">
        <v>159</v>
      </c>
      <c r="E72" s="1" t="s">
        <v>77</v>
      </c>
      <c r="F72" s="1" t="s">
        <v>135</v>
      </c>
      <c r="G72" s="1" t="s">
        <v>53</v>
      </c>
      <c r="H72" s="1" t="s">
        <v>54</v>
      </c>
      <c r="I72" s="2">
        <v>80</v>
      </c>
      <c r="J72" s="2">
        <v>39.159999999999997</v>
      </c>
      <c r="K72" s="2">
        <f t="shared" si="15"/>
        <v>34.629999999999995</v>
      </c>
      <c r="L72" s="2">
        <f t="shared" si="16"/>
        <v>0</v>
      </c>
      <c r="P72" s="6">
        <v>0.53</v>
      </c>
      <c r="Q72" s="5">
        <v>1581.3525</v>
      </c>
      <c r="R72" s="7">
        <v>27.56</v>
      </c>
      <c r="S72" s="5">
        <v>38794.657500000001</v>
      </c>
      <c r="T72" s="8">
        <v>6.5399999999999991</v>
      </c>
      <c r="U72" s="5">
        <v>2606.3249999999998</v>
      </c>
      <c r="AL72" s="5" t="str">
        <f t="shared" si="17"/>
        <v/>
      </c>
      <c r="AN72" s="5" t="str">
        <f t="shared" si="18"/>
        <v/>
      </c>
      <c r="AP72" s="5" t="str">
        <f t="shared" si="19"/>
        <v/>
      </c>
      <c r="AS72" s="5">
        <f t="shared" si="20"/>
        <v>42982.334999999999</v>
      </c>
      <c r="AT72" s="11">
        <f t="shared" si="21"/>
        <v>1.9291364554865902</v>
      </c>
      <c r="AU72" s="5">
        <f t="shared" si="22"/>
        <v>1929.1364554865902</v>
      </c>
    </row>
    <row r="73" spans="1:47" x14ac:dyDescent="0.3">
      <c r="A73" s="1" t="s">
        <v>140</v>
      </c>
      <c r="B73" s="1" t="s">
        <v>95</v>
      </c>
      <c r="C73" s="1" t="s">
        <v>96</v>
      </c>
      <c r="D73" s="1" t="s">
        <v>159</v>
      </c>
      <c r="E73" s="1" t="s">
        <v>100</v>
      </c>
      <c r="F73" s="1" t="s">
        <v>135</v>
      </c>
      <c r="G73" s="1" t="s">
        <v>53</v>
      </c>
      <c r="H73" s="1" t="s">
        <v>54</v>
      </c>
      <c r="I73" s="2">
        <v>120.34</v>
      </c>
      <c r="J73" s="2">
        <v>39.43</v>
      </c>
      <c r="K73" s="2">
        <f t="shared" si="15"/>
        <v>7.21</v>
      </c>
      <c r="L73" s="2">
        <f t="shared" si="16"/>
        <v>2.25</v>
      </c>
      <c r="R73" s="7">
        <v>0.88</v>
      </c>
      <c r="S73" s="5">
        <v>1045.55</v>
      </c>
      <c r="T73" s="8">
        <v>5.19</v>
      </c>
      <c r="U73" s="5">
        <v>1848.9375</v>
      </c>
      <c r="Z73" s="9">
        <v>1.1399999999999999</v>
      </c>
      <c r="AA73" s="5">
        <v>162.44999999999999</v>
      </c>
      <c r="AL73" s="5" t="str">
        <f t="shared" si="17"/>
        <v/>
      </c>
      <c r="AN73" s="5" t="str">
        <f t="shared" si="18"/>
        <v/>
      </c>
      <c r="AP73" s="5" t="str">
        <f t="shared" si="19"/>
        <v/>
      </c>
      <c r="AR73" s="2">
        <v>2.25</v>
      </c>
      <c r="AS73" s="5">
        <f t="shared" si="20"/>
        <v>3056.9375</v>
      </c>
      <c r="AT73" s="11">
        <f t="shared" si="21"/>
        <v>0.13720170329029446</v>
      </c>
      <c r="AU73" s="5">
        <f t="shared" si="22"/>
        <v>137.20170329029446</v>
      </c>
    </row>
    <row r="74" spans="1:47" x14ac:dyDescent="0.3">
      <c r="A74" s="1" t="s">
        <v>140</v>
      </c>
      <c r="B74" s="1" t="s">
        <v>95</v>
      </c>
      <c r="C74" s="1" t="s">
        <v>96</v>
      </c>
      <c r="D74" s="1" t="s">
        <v>159</v>
      </c>
      <c r="E74" s="1" t="s">
        <v>101</v>
      </c>
      <c r="F74" s="1" t="s">
        <v>135</v>
      </c>
      <c r="G74" s="1" t="s">
        <v>53</v>
      </c>
      <c r="H74" s="1" t="s">
        <v>54</v>
      </c>
      <c r="I74" s="2">
        <v>120.34</v>
      </c>
      <c r="J74" s="2">
        <v>36.9</v>
      </c>
      <c r="K74" s="2">
        <f t="shared" si="15"/>
        <v>36.909999999999997</v>
      </c>
      <c r="L74" s="2">
        <f t="shared" si="16"/>
        <v>0</v>
      </c>
      <c r="N74" s="4">
        <v>11.27</v>
      </c>
      <c r="O74" s="5">
        <v>32049.0625</v>
      </c>
      <c r="P74" s="6">
        <v>10.17</v>
      </c>
      <c r="Q74" s="5">
        <v>24293.587500000001</v>
      </c>
      <c r="R74" s="7">
        <v>14.37</v>
      </c>
      <c r="S74" s="5">
        <v>17073.356250000001</v>
      </c>
      <c r="T74" s="8">
        <v>1.1000000000000001</v>
      </c>
      <c r="U74" s="5">
        <v>391.87500000000011</v>
      </c>
      <c r="AL74" s="5" t="str">
        <f t="shared" si="17"/>
        <v/>
      </c>
      <c r="AN74" s="5" t="str">
        <f t="shared" si="18"/>
        <v/>
      </c>
      <c r="AP74" s="5" t="str">
        <f t="shared" si="19"/>
        <v/>
      </c>
      <c r="AS74" s="5">
        <f t="shared" si="20"/>
        <v>73807.881250000006</v>
      </c>
      <c r="AT74" s="11">
        <f t="shared" si="21"/>
        <v>3.312650986076028</v>
      </c>
      <c r="AU74" s="5">
        <f t="shared" si="22"/>
        <v>3312.6509860760279</v>
      </c>
    </row>
    <row r="75" spans="1:47" x14ac:dyDescent="0.3">
      <c r="A75" s="1" t="s">
        <v>140</v>
      </c>
      <c r="B75" s="1" t="s">
        <v>95</v>
      </c>
      <c r="C75" s="1" t="s">
        <v>96</v>
      </c>
      <c r="D75" s="1" t="s">
        <v>159</v>
      </c>
      <c r="E75" s="1" t="s">
        <v>103</v>
      </c>
      <c r="F75" s="1" t="s">
        <v>135</v>
      </c>
      <c r="G75" s="1" t="s">
        <v>53</v>
      </c>
      <c r="H75" s="1" t="s">
        <v>54</v>
      </c>
      <c r="I75" s="2">
        <v>120.34</v>
      </c>
      <c r="J75" s="2">
        <v>0.09</v>
      </c>
      <c r="K75" s="2">
        <f t="shared" si="15"/>
        <v>0.06</v>
      </c>
      <c r="L75" s="2">
        <f t="shared" si="16"/>
        <v>0</v>
      </c>
      <c r="T75" s="8">
        <v>0.06</v>
      </c>
      <c r="U75" s="5">
        <v>21.375</v>
      </c>
      <c r="AL75" s="5" t="str">
        <f t="shared" si="17"/>
        <v/>
      </c>
      <c r="AN75" s="5" t="str">
        <f t="shared" si="18"/>
        <v/>
      </c>
      <c r="AP75" s="5" t="str">
        <f t="shared" si="19"/>
        <v/>
      </c>
      <c r="AS75" s="5">
        <f t="shared" si="20"/>
        <v>21.375</v>
      </c>
      <c r="AT75" s="11">
        <f t="shared" si="21"/>
        <v>9.5935438910021683E-4</v>
      </c>
      <c r="AU75" s="5">
        <f t="shared" si="22"/>
        <v>0.95935438910021686</v>
      </c>
    </row>
    <row r="76" spans="1:47" x14ac:dyDescent="0.3">
      <c r="A76" s="1" t="s">
        <v>140</v>
      </c>
      <c r="B76" s="1" t="s">
        <v>95</v>
      </c>
      <c r="C76" s="1" t="s">
        <v>96</v>
      </c>
      <c r="D76" s="1" t="s">
        <v>159</v>
      </c>
      <c r="E76" s="1" t="s">
        <v>97</v>
      </c>
      <c r="F76" s="1" t="s">
        <v>135</v>
      </c>
      <c r="G76" s="1" t="s">
        <v>53</v>
      </c>
      <c r="H76" s="1" t="s">
        <v>54</v>
      </c>
      <c r="I76" s="2">
        <v>120.34</v>
      </c>
      <c r="J76" s="2">
        <v>39.9</v>
      </c>
      <c r="K76" s="2">
        <f t="shared" si="15"/>
        <v>1.58</v>
      </c>
      <c r="L76" s="2">
        <f t="shared" si="16"/>
        <v>0</v>
      </c>
      <c r="T76" s="8">
        <v>1.58</v>
      </c>
      <c r="U76" s="5">
        <v>562.875</v>
      </c>
      <c r="AL76" s="5" t="str">
        <f t="shared" si="17"/>
        <v/>
      </c>
      <c r="AN76" s="5" t="str">
        <f t="shared" si="18"/>
        <v/>
      </c>
      <c r="AP76" s="5" t="str">
        <f t="shared" si="19"/>
        <v/>
      </c>
      <c r="AS76" s="5">
        <f t="shared" si="20"/>
        <v>562.875</v>
      </c>
      <c r="AT76" s="11">
        <f t="shared" si="21"/>
        <v>2.5262998912972373E-2</v>
      </c>
      <c r="AU76" s="5">
        <f t="shared" si="22"/>
        <v>25.262998912972375</v>
      </c>
    </row>
    <row r="77" spans="1:47" x14ac:dyDescent="0.3">
      <c r="A77" s="1" t="s">
        <v>141</v>
      </c>
      <c r="B77" s="1" t="s">
        <v>105</v>
      </c>
      <c r="C77" s="1" t="s">
        <v>106</v>
      </c>
      <c r="D77" s="1" t="s">
        <v>159</v>
      </c>
      <c r="E77" s="1" t="s">
        <v>101</v>
      </c>
      <c r="F77" s="1" t="s">
        <v>135</v>
      </c>
      <c r="G77" s="1" t="s">
        <v>53</v>
      </c>
      <c r="H77" s="1" t="s">
        <v>54</v>
      </c>
      <c r="I77" s="2">
        <v>40</v>
      </c>
      <c r="J77" s="2">
        <v>0.06</v>
      </c>
      <c r="K77" s="2">
        <f t="shared" si="15"/>
        <v>6.9999999999999993E-2</v>
      </c>
      <c r="L77" s="2">
        <f t="shared" si="16"/>
        <v>0</v>
      </c>
      <c r="P77" s="6">
        <v>0.02</v>
      </c>
      <c r="Q77" s="5">
        <v>47.774999999999999</v>
      </c>
      <c r="R77" s="7">
        <v>0.04</v>
      </c>
      <c r="S77" s="5">
        <v>47.524999999999999</v>
      </c>
      <c r="T77" s="8">
        <v>0.01</v>
      </c>
      <c r="U77" s="5">
        <v>3.5625</v>
      </c>
      <c r="AL77" s="5" t="str">
        <f t="shared" si="17"/>
        <v/>
      </c>
      <c r="AN77" s="5" t="str">
        <f t="shared" si="18"/>
        <v/>
      </c>
      <c r="AP77" s="5" t="str">
        <f t="shared" si="19"/>
        <v/>
      </c>
      <c r="AS77" s="5">
        <f t="shared" si="20"/>
        <v>98.862499999999997</v>
      </c>
      <c r="AT77" s="11">
        <f t="shared" si="21"/>
        <v>4.4371543060781364E-3</v>
      </c>
      <c r="AU77" s="5">
        <f t="shared" si="22"/>
        <v>4.4371543060781358</v>
      </c>
    </row>
    <row r="78" spans="1:47" x14ac:dyDescent="0.3">
      <c r="A78" s="1" t="s">
        <v>141</v>
      </c>
      <c r="B78" s="1" t="s">
        <v>105</v>
      </c>
      <c r="C78" s="1" t="s">
        <v>106</v>
      </c>
      <c r="D78" s="1" t="s">
        <v>159</v>
      </c>
      <c r="E78" s="1" t="s">
        <v>103</v>
      </c>
      <c r="F78" s="1" t="s">
        <v>135</v>
      </c>
      <c r="G78" s="1" t="s">
        <v>53</v>
      </c>
      <c r="H78" s="1" t="s">
        <v>54</v>
      </c>
      <c r="I78" s="2">
        <v>40</v>
      </c>
      <c r="J78" s="2">
        <v>37.71</v>
      </c>
      <c r="K78" s="2">
        <f t="shared" si="15"/>
        <v>36.57</v>
      </c>
      <c r="L78" s="2">
        <f t="shared" si="16"/>
        <v>0.77</v>
      </c>
      <c r="N78" s="4">
        <v>5.5</v>
      </c>
      <c r="O78" s="5">
        <v>15640.625</v>
      </c>
      <c r="P78" s="6">
        <v>9.4499999999999993</v>
      </c>
      <c r="Q78" s="5">
        <v>22573.6875</v>
      </c>
      <c r="R78" s="7">
        <v>16.3</v>
      </c>
      <c r="S78" s="5">
        <v>19366.4375</v>
      </c>
      <c r="T78" s="8">
        <v>5.32</v>
      </c>
      <c r="U78" s="5">
        <v>1895.25</v>
      </c>
      <c r="AL78" s="5" t="str">
        <f t="shared" si="17"/>
        <v/>
      </c>
      <c r="AN78" s="5" t="str">
        <f t="shared" si="18"/>
        <v/>
      </c>
      <c r="AP78" s="5" t="str">
        <f t="shared" si="19"/>
        <v/>
      </c>
      <c r="AR78" s="2">
        <v>0.77</v>
      </c>
      <c r="AS78" s="5">
        <f t="shared" si="20"/>
        <v>59476</v>
      </c>
      <c r="AT78" s="11">
        <f t="shared" si="21"/>
        <v>2.6694063928011458</v>
      </c>
      <c r="AU78" s="5">
        <f t="shared" si="22"/>
        <v>2669.4063928011456</v>
      </c>
    </row>
    <row r="79" spans="1:47" x14ac:dyDescent="0.3">
      <c r="A79" s="1" t="s">
        <v>142</v>
      </c>
      <c r="B79" s="1" t="s">
        <v>143</v>
      </c>
      <c r="C79" s="1" t="s">
        <v>132</v>
      </c>
      <c r="D79" s="1" t="s">
        <v>159</v>
      </c>
      <c r="E79" s="1" t="s">
        <v>81</v>
      </c>
      <c r="F79" s="1" t="s">
        <v>135</v>
      </c>
      <c r="G79" s="1" t="s">
        <v>53</v>
      </c>
      <c r="H79" s="1" t="s">
        <v>54</v>
      </c>
      <c r="I79" s="2">
        <v>10</v>
      </c>
      <c r="J79" s="2">
        <v>9.5500000000000007</v>
      </c>
      <c r="K79" s="2">
        <f t="shared" si="15"/>
        <v>0.87000000000000011</v>
      </c>
      <c r="L79" s="2">
        <f t="shared" si="16"/>
        <v>1.47</v>
      </c>
      <c r="R79" s="7">
        <v>0.03</v>
      </c>
      <c r="S79" s="5">
        <v>49.901249999999997</v>
      </c>
      <c r="T79" s="8">
        <v>0.17</v>
      </c>
      <c r="U79" s="5">
        <v>84.787500000000009</v>
      </c>
      <c r="Z79" s="9">
        <v>0.67</v>
      </c>
      <c r="AA79" s="5">
        <v>133.66499999999999</v>
      </c>
      <c r="AL79" s="5" t="str">
        <f t="shared" si="17"/>
        <v/>
      </c>
      <c r="AN79" s="5" t="str">
        <f t="shared" si="18"/>
        <v/>
      </c>
      <c r="AP79" s="5" t="str">
        <f t="shared" si="19"/>
        <v/>
      </c>
      <c r="AR79" s="2">
        <v>1.47</v>
      </c>
      <c r="AS79" s="5">
        <f t="shared" si="20"/>
        <v>268.35374999999999</v>
      </c>
      <c r="AT79" s="11">
        <f t="shared" si="21"/>
        <v>1.2044273585684318E-2</v>
      </c>
      <c r="AU79" s="5">
        <f t="shared" si="22"/>
        <v>12.044273585684319</v>
      </c>
    </row>
    <row r="80" spans="1:47" x14ac:dyDescent="0.3">
      <c r="A80" s="1" t="s">
        <v>144</v>
      </c>
      <c r="B80" s="1" t="s">
        <v>145</v>
      </c>
      <c r="C80" s="1" t="s">
        <v>146</v>
      </c>
      <c r="D80" s="1" t="s">
        <v>159</v>
      </c>
      <c r="E80" s="1" t="s">
        <v>77</v>
      </c>
      <c r="F80" s="1" t="s">
        <v>135</v>
      </c>
      <c r="G80" s="1" t="s">
        <v>53</v>
      </c>
      <c r="H80" s="1" t="s">
        <v>54</v>
      </c>
      <c r="I80" s="2">
        <v>80</v>
      </c>
      <c r="J80" s="2">
        <v>0.08</v>
      </c>
      <c r="K80" s="2">
        <f t="shared" si="15"/>
        <v>0.02</v>
      </c>
      <c r="L80" s="2">
        <f t="shared" si="16"/>
        <v>0</v>
      </c>
      <c r="R80" s="7">
        <v>0.02</v>
      </c>
      <c r="S80" s="5">
        <v>33.267499999999998</v>
      </c>
      <c r="AL80" s="5" t="str">
        <f t="shared" si="17"/>
        <v/>
      </c>
      <c r="AN80" s="5" t="str">
        <f t="shared" si="18"/>
        <v/>
      </c>
      <c r="AP80" s="5" t="str">
        <f t="shared" si="19"/>
        <v/>
      </c>
      <c r="AS80" s="5">
        <f t="shared" si="20"/>
        <v>33.267499999999998</v>
      </c>
      <c r="AT80" s="11">
        <f t="shared" si="21"/>
        <v>1.4931144860534015E-3</v>
      </c>
      <c r="AU80" s="5">
        <f t="shared" si="22"/>
        <v>1.4931144860534016</v>
      </c>
    </row>
    <row r="81" spans="1:47" x14ac:dyDescent="0.3">
      <c r="A81" s="1" t="s">
        <v>144</v>
      </c>
      <c r="B81" s="1" t="s">
        <v>145</v>
      </c>
      <c r="C81" s="1" t="s">
        <v>146</v>
      </c>
      <c r="D81" s="1" t="s">
        <v>159</v>
      </c>
      <c r="E81" s="1" t="s">
        <v>81</v>
      </c>
      <c r="F81" s="1" t="s">
        <v>135</v>
      </c>
      <c r="G81" s="1" t="s">
        <v>53</v>
      </c>
      <c r="H81" s="1" t="s">
        <v>54</v>
      </c>
      <c r="I81" s="2">
        <v>80</v>
      </c>
      <c r="J81" s="2">
        <v>19.489999999999998</v>
      </c>
      <c r="K81" s="2">
        <f t="shared" si="15"/>
        <v>7.5399999999999991</v>
      </c>
      <c r="L81" s="2">
        <f t="shared" si="16"/>
        <v>0.11</v>
      </c>
      <c r="R81" s="7">
        <v>7.52</v>
      </c>
      <c r="S81" s="5">
        <v>12508.58</v>
      </c>
      <c r="T81" s="8">
        <v>0.02</v>
      </c>
      <c r="U81" s="5">
        <v>9.9749999999999996</v>
      </c>
      <c r="AL81" s="5" t="str">
        <f t="shared" si="17"/>
        <v/>
      </c>
      <c r="AN81" s="5" t="str">
        <f t="shared" si="18"/>
        <v/>
      </c>
      <c r="AP81" s="5" t="str">
        <f t="shared" si="19"/>
        <v/>
      </c>
      <c r="AR81" s="2">
        <v>0.11</v>
      </c>
      <c r="AS81" s="5">
        <f t="shared" si="20"/>
        <v>12518.555</v>
      </c>
      <c r="AT81" s="11">
        <f t="shared" si="21"/>
        <v>0.56185874547099246</v>
      </c>
      <c r="AU81" s="5">
        <f t="shared" si="22"/>
        <v>561.85874547099252</v>
      </c>
    </row>
    <row r="82" spans="1:47" x14ac:dyDescent="0.3">
      <c r="A82" s="1" t="s">
        <v>147</v>
      </c>
      <c r="B82" s="1" t="s">
        <v>148</v>
      </c>
      <c r="C82" s="1" t="s">
        <v>80</v>
      </c>
      <c r="D82" s="1" t="s">
        <v>159</v>
      </c>
      <c r="E82" s="1" t="s">
        <v>76</v>
      </c>
      <c r="F82" s="1" t="s">
        <v>149</v>
      </c>
      <c r="G82" s="1" t="s">
        <v>53</v>
      </c>
      <c r="H82" s="1" t="s">
        <v>54</v>
      </c>
      <c r="I82" s="2">
        <v>100</v>
      </c>
      <c r="J82" s="2">
        <v>9.57</v>
      </c>
      <c r="K82" s="2">
        <f t="shared" si="15"/>
        <v>9.57</v>
      </c>
      <c r="L82" s="2">
        <f t="shared" si="16"/>
        <v>0</v>
      </c>
      <c r="N82" s="4">
        <v>2.88</v>
      </c>
      <c r="O82" s="5">
        <v>8190</v>
      </c>
      <c r="P82" s="6">
        <v>3.7</v>
      </c>
      <c r="Q82" s="5">
        <v>8838.375</v>
      </c>
      <c r="R82" s="7">
        <v>2.99</v>
      </c>
      <c r="S82" s="5">
        <v>3552.4937500000001</v>
      </c>
      <c r="AL82" s="5" t="str">
        <f t="shared" si="17"/>
        <v/>
      </c>
      <c r="AN82" s="5" t="str">
        <f t="shared" si="18"/>
        <v/>
      </c>
      <c r="AP82" s="5" t="str">
        <f t="shared" si="19"/>
        <v/>
      </c>
      <c r="AS82" s="5">
        <f t="shared" si="20"/>
        <v>20580.868750000001</v>
      </c>
      <c r="AT82" s="11">
        <f t="shared" si="21"/>
        <v>0.92371212944130976</v>
      </c>
      <c r="AU82" s="5">
        <f t="shared" si="22"/>
        <v>923.71212944130968</v>
      </c>
    </row>
    <row r="83" spans="1:47" x14ac:dyDescent="0.3">
      <c r="A83" s="1" t="s">
        <v>147</v>
      </c>
      <c r="B83" s="1" t="s">
        <v>148</v>
      </c>
      <c r="C83" s="1" t="s">
        <v>80</v>
      </c>
      <c r="D83" s="1" t="s">
        <v>159</v>
      </c>
      <c r="E83" s="1" t="s">
        <v>77</v>
      </c>
      <c r="F83" s="1" t="s">
        <v>149</v>
      </c>
      <c r="G83" s="1" t="s">
        <v>53</v>
      </c>
      <c r="H83" s="1" t="s">
        <v>54</v>
      </c>
      <c r="I83" s="2">
        <v>100</v>
      </c>
      <c r="J83" s="2">
        <v>39.29</v>
      </c>
      <c r="K83" s="2">
        <f t="shared" si="15"/>
        <v>22.53</v>
      </c>
      <c r="L83" s="2">
        <f t="shared" si="16"/>
        <v>0</v>
      </c>
      <c r="P83" s="6">
        <v>0.87</v>
      </c>
      <c r="Q83" s="5">
        <v>2078.2125000000001</v>
      </c>
      <c r="R83" s="7">
        <v>16.399999999999999</v>
      </c>
      <c r="S83" s="5">
        <v>19485.25</v>
      </c>
      <c r="T83" s="8">
        <v>5.26</v>
      </c>
      <c r="U83" s="5">
        <v>1873.875</v>
      </c>
      <c r="AL83" s="5" t="str">
        <f t="shared" si="17"/>
        <v/>
      </c>
      <c r="AN83" s="5" t="str">
        <f t="shared" si="18"/>
        <v/>
      </c>
      <c r="AP83" s="5" t="str">
        <f t="shared" si="19"/>
        <v/>
      </c>
      <c r="AS83" s="5">
        <f t="shared" si="20"/>
        <v>23437.337500000001</v>
      </c>
      <c r="AT83" s="11">
        <f t="shared" si="21"/>
        <v>1.0519163789215487</v>
      </c>
      <c r="AU83" s="5">
        <f t="shared" si="22"/>
        <v>1051.9163789215486</v>
      </c>
    </row>
    <row r="84" spans="1:47" x14ac:dyDescent="0.3">
      <c r="A84" s="1" t="s">
        <v>147</v>
      </c>
      <c r="B84" s="1" t="s">
        <v>148</v>
      </c>
      <c r="C84" s="1" t="s">
        <v>80</v>
      </c>
      <c r="D84" s="1" t="s">
        <v>159</v>
      </c>
      <c r="E84" s="1" t="s">
        <v>97</v>
      </c>
      <c r="F84" s="1" t="s">
        <v>149</v>
      </c>
      <c r="G84" s="1" t="s">
        <v>53</v>
      </c>
      <c r="H84" s="1" t="s">
        <v>54</v>
      </c>
      <c r="I84" s="2">
        <v>100</v>
      </c>
      <c r="J84" s="2">
        <v>0.06</v>
      </c>
      <c r="K84" s="2">
        <f t="shared" si="15"/>
        <v>0.04</v>
      </c>
      <c r="L84" s="2">
        <f t="shared" si="16"/>
        <v>0</v>
      </c>
      <c r="P84" s="6">
        <v>0.01</v>
      </c>
      <c r="Q84" s="5">
        <v>23.887499999999999</v>
      </c>
      <c r="R84" s="7">
        <v>0.03</v>
      </c>
      <c r="S84" s="5">
        <v>35.643749999999997</v>
      </c>
      <c r="AL84" s="5" t="str">
        <f t="shared" si="17"/>
        <v/>
      </c>
      <c r="AN84" s="5" t="str">
        <f t="shared" si="18"/>
        <v/>
      </c>
      <c r="AP84" s="5" t="str">
        <f t="shared" si="19"/>
        <v/>
      </c>
      <c r="AS84" s="5">
        <f t="shared" si="20"/>
        <v>59.53125</v>
      </c>
      <c r="AT84" s="11">
        <f t="shared" si="21"/>
        <v>2.6718861275378844E-3</v>
      </c>
      <c r="AU84" s="5">
        <f t="shared" si="22"/>
        <v>2.6718861275378845</v>
      </c>
    </row>
    <row r="85" spans="1:47" x14ac:dyDescent="0.3">
      <c r="A85" s="1" t="s">
        <v>147</v>
      </c>
      <c r="B85" s="1" t="s">
        <v>148</v>
      </c>
      <c r="C85" s="1" t="s">
        <v>80</v>
      </c>
      <c r="D85" s="1" t="s">
        <v>159</v>
      </c>
      <c r="E85" s="1" t="s">
        <v>74</v>
      </c>
      <c r="F85" s="1" t="s">
        <v>149</v>
      </c>
      <c r="G85" s="1" t="s">
        <v>53</v>
      </c>
      <c r="H85" s="1" t="s">
        <v>54</v>
      </c>
      <c r="I85" s="2">
        <v>100</v>
      </c>
      <c r="J85" s="2">
        <v>39.520000000000003</v>
      </c>
      <c r="K85" s="2">
        <f t="shared" si="15"/>
        <v>27.349999999999998</v>
      </c>
      <c r="L85" s="2">
        <f t="shared" si="16"/>
        <v>0</v>
      </c>
      <c r="P85" s="6">
        <v>9.5399999999999991</v>
      </c>
      <c r="Q85" s="5">
        <v>22788.674999999999</v>
      </c>
      <c r="R85" s="7">
        <v>16.36</v>
      </c>
      <c r="S85" s="5">
        <v>19437.724999999999</v>
      </c>
      <c r="T85" s="8">
        <v>1.45</v>
      </c>
      <c r="U85" s="5">
        <v>516.5625</v>
      </c>
      <c r="AL85" s="5" t="str">
        <f t="shared" si="17"/>
        <v/>
      </c>
      <c r="AN85" s="5" t="str">
        <f t="shared" si="18"/>
        <v/>
      </c>
      <c r="AP85" s="5" t="str">
        <f t="shared" si="19"/>
        <v/>
      </c>
      <c r="AS85" s="5">
        <f t="shared" si="20"/>
        <v>42742.962499999994</v>
      </c>
      <c r="AT85" s="11">
        <f t="shared" si="21"/>
        <v>1.9183929205857764</v>
      </c>
      <c r="AU85" s="5">
        <f t="shared" si="22"/>
        <v>1918.3929205857764</v>
      </c>
    </row>
    <row r="86" spans="1:47" x14ac:dyDescent="0.3">
      <c r="A86" s="1" t="s">
        <v>147</v>
      </c>
      <c r="B86" s="1" t="s">
        <v>148</v>
      </c>
      <c r="C86" s="1" t="s">
        <v>80</v>
      </c>
      <c r="D86" s="1" t="s">
        <v>159</v>
      </c>
      <c r="E86" s="1" t="s">
        <v>85</v>
      </c>
      <c r="F86" s="1" t="s">
        <v>149</v>
      </c>
      <c r="G86" s="1" t="s">
        <v>53</v>
      </c>
      <c r="H86" s="1" t="s">
        <v>54</v>
      </c>
      <c r="I86" s="2">
        <v>100</v>
      </c>
      <c r="J86" s="2">
        <v>9.93</v>
      </c>
      <c r="K86" s="2">
        <f t="shared" si="15"/>
        <v>9.92</v>
      </c>
      <c r="L86" s="2">
        <f t="shared" si="16"/>
        <v>0</v>
      </c>
      <c r="N86" s="4">
        <v>0.31</v>
      </c>
      <c r="O86" s="5">
        <v>881.5625</v>
      </c>
      <c r="P86" s="6">
        <v>7.7</v>
      </c>
      <c r="Q86" s="5">
        <v>18393.375</v>
      </c>
      <c r="R86" s="7">
        <v>1.91</v>
      </c>
      <c r="S86" s="5">
        <v>2269.3187499999999</v>
      </c>
      <c r="AL86" s="5" t="str">
        <f t="shared" si="17"/>
        <v/>
      </c>
      <c r="AN86" s="5" t="str">
        <f t="shared" si="18"/>
        <v/>
      </c>
      <c r="AP86" s="5" t="str">
        <f t="shared" si="19"/>
        <v/>
      </c>
      <c r="AS86" s="5">
        <f t="shared" si="20"/>
        <v>21544.256249999999</v>
      </c>
      <c r="AT86" s="11">
        <f t="shared" si="21"/>
        <v>0.96695096109180245</v>
      </c>
      <c r="AU86" s="5">
        <f t="shared" si="22"/>
        <v>966.95096109180247</v>
      </c>
    </row>
    <row r="87" spans="1:47" x14ac:dyDescent="0.3">
      <c r="A87" s="1" t="s">
        <v>150</v>
      </c>
      <c r="B87" s="1" t="s">
        <v>83</v>
      </c>
      <c r="C87" s="1" t="s">
        <v>80</v>
      </c>
      <c r="D87" s="1" t="s">
        <v>159</v>
      </c>
      <c r="E87" s="1" t="s">
        <v>76</v>
      </c>
      <c r="F87" s="1" t="s">
        <v>149</v>
      </c>
      <c r="G87" s="1" t="s">
        <v>53</v>
      </c>
      <c r="H87" s="1" t="s">
        <v>54</v>
      </c>
      <c r="I87" s="2">
        <v>60</v>
      </c>
      <c r="J87" s="2">
        <v>27.06</v>
      </c>
      <c r="K87" s="2">
        <f t="shared" si="15"/>
        <v>27.049999999999997</v>
      </c>
      <c r="L87" s="2">
        <f t="shared" si="16"/>
        <v>0</v>
      </c>
      <c r="N87" s="4">
        <v>3.98</v>
      </c>
      <c r="O87" s="5">
        <v>11318.125</v>
      </c>
      <c r="P87" s="6">
        <v>18.989999999999998</v>
      </c>
      <c r="Q87" s="5">
        <v>45362.362500000003</v>
      </c>
      <c r="R87" s="7">
        <v>4.08</v>
      </c>
      <c r="S87" s="5">
        <v>4847.55</v>
      </c>
      <c r="AL87" s="5" t="str">
        <f t="shared" si="17"/>
        <v/>
      </c>
      <c r="AN87" s="5" t="str">
        <f t="shared" si="18"/>
        <v/>
      </c>
      <c r="AP87" s="5" t="str">
        <f t="shared" si="19"/>
        <v/>
      </c>
      <c r="AS87" s="5">
        <f t="shared" si="20"/>
        <v>61528.037500000006</v>
      </c>
      <c r="AT87" s="11">
        <f t="shared" si="21"/>
        <v>2.7615060972326426</v>
      </c>
      <c r="AU87" s="5">
        <f t="shared" si="22"/>
        <v>2761.5060972326423</v>
      </c>
    </row>
    <row r="88" spans="1:47" x14ac:dyDescent="0.3">
      <c r="A88" s="1" t="s">
        <v>150</v>
      </c>
      <c r="B88" s="1" t="s">
        <v>83</v>
      </c>
      <c r="C88" s="1" t="s">
        <v>80</v>
      </c>
      <c r="D88" s="1" t="s">
        <v>159</v>
      </c>
      <c r="E88" s="1" t="s">
        <v>85</v>
      </c>
      <c r="F88" s="1" t="s">
        <v>149</v>
      </c>
      <c r="G88" s="1" t="s">
        <v>53</v>
      </c>
      <c r="H88" s="1" t="s">
        <v>54</v>
      </c>
      <c r="I88" s="2">
        <v>60</v>
      </c>
      <c r="J88" s="2">
        <v>27.81</v>
      </c>
      <c r="K88" s="2">
        <f t="shared" si="15"/>
        <v>25.38</v>
      </c>
      <c r="L88" s="2">
        <f t="shared" si="16"/>
        <v>0</v>
      </c>
      <c r="P88" s="6">
        <v>8.32</v>
      </c>
      <c r="Q88" s="5">
        <v>19874.400000000001</v>
      </c>
      <c r="R88" s="7">
        <v>17.059999999999999</v>
      </c>
      <c r="S88" s="5">
        <v>20269.412499999999</v>
      </c>
      <c r="AL88" s="5" t="str">
        <f t="shared" si="17"/>
        <v/>
      </c>
      <c r="AN88" s="5" t="str">
        <f t="shared" si="18"/>
        <v/>
      </c>
      <c r="AP88" s="5" t="str">
        <f t="shared" si="19"/>
        <v/>
      </c>
      <c r="AS88" s="5">
        <f t="shared" si="20"/>
        <v>40143.8125</v>
      </c>
      <c r="AT88" s="11">
        <f t="shared" si="21"/>
        <v>1.8017376709750244</v>
      </c>
      <c r="AU88" s="5">
        <f t="shared" si="22"/>
        <v>1801.7376709750242</v>
      </c>
    </row>
    <row r="89" spans="1:47" x14ac:dyDescent="0.3">
      <c r="A89" s="1" t="s">
        <v>151</v>
      </c>
      <c r="B89" s="1" t="s">
        <v>152</v>
      </c>
      <c r="C89" s="1" t="s">
        <v>153</v>
      </c>
      <c r="D89" s="1" t="s">
        <v>161</v>
      </c>
      <c r="E89" s="1" t="s">
        <v>103</v>
      </c>
      <c r="F89" s="1" t="s">
        <v>149</v>
      </c>
      <c r="G89" s="1" t="s">
        <v>53</v>
      </c>
      <c r="H89" s="1" t="s">
        <v>54</v>
      </c>
      <c r="I89" s="2">
        <v>40</v>
      </c>
      <c r="J89" s="2">
        <v>37.9</v>
      </c>
      <c r="K89" s="2">
        <f t="shared" si="15"/>
        <v>7.3</v>
      </c>
      <c r="L89" s="2">
        <f t="shared" si="16"/>
        <v>0</v>
      </c>
      <c r="P89" s="6">
        <v>0.89</v>
      </c>
      <c r="Q89" s="5">
        <v>2125.9875000000002</v>
      </c>
      <c r="R89" s="7">
        <v>6.41</v>
      </c>
      <c r="S89" s="5">
        <v>7615.8812500000004</v>
      </c>
      <c r="AL89" s="5" t="str">
        <f t="shared" si="17"/>
        <v/>
      </c>
      <c r="AN89" s="5" t="str">
        <f t="shared" si="18"/>
        <v/>
      </c>
      <c r="AP89" s="5" t="str">
        <f t="shared" si="19"/>
        <v/>
      </c>
      <c r="AS89" s="5">
        <f t="shared" si="20"/>
        <v>9741.8687500000015</v>
      </c>
      <c r="AT89" s="11">
        <f t="shared" si="21"/>
        <v>0.43723530027371904</v>
      </c>
      <c r="AU89" s="5">
        <f t="shared" si="22"/>
        <v>437.23530027371908</v>
      </c>
    </row>
    <row r="90" spans="1:47" x14ac:dyDescent="0.3">
      <c r="A90" s="1" t="s">
        <v>154</v>
      </c>
      <c r="B90" s="1" t="s">
        <v>152</v>
      </c>
      <c r="C90" s="1" t="s">
        <v>153</v>
      </c>
      <c r="D90" s="1" t="s">
        <v>161</v>
      </c>
      <c r="E90" s="1" t="s">
        <v>103</v>
      </c>
      <c r="F90" s="1" t="s">
        <v>149</v>
      </c>
      <c r="G90" s="1" t="s">
        <v>53</v>
      </c>
      <c r="H90" s="1" t="s">
        <v>54</v>
      </c>
      <c r="I90" s="2">
        <v>40</v>
      </c>
      <c r="J90" s="2">
        <v>0.08</v>
      </c>
      <c r="K90" s="2">
        <f t="shared" si="15"/>
        <v>0.03</v>
      </c>
      <c r="L90" s="2">
        <f t="shared" si="16"/>
        <v>0</v>
      </c>
      <c r="P90" s="6">
        <v>0.02</v>
      </c>
      <c r="Q90" s="5">
        <v>47.774999999999999</v>
      </c>
      <c r="R90" s="7">
        <v>0.01</v>
      </c>
      <c r="S90" s="5">
        <v>11.88125</v>
      </c>
      <c r="AL90" s="5" t="str">
        <f t="shared" si="17"/>
        <v/>
      </c>
      <c r="AN90" s="5" t="str">
        <f t="shared" si="18"/>
        <v/>
      </c>
      <c r="AP90" s="5" t="str">
        <f t="shared" si="19"/>
        <v/>
      </c>
      <c r="AS90" s="5">
        <f t="shared" si="20"/>
        <v>59.65625</v>
      </c>
      <c r="AT90" s="11">
        <f t="shared" si="21"/>
        <v>2.6774963871232659E-3</v>
      </c>
      <c r="AU90" s="5">
        <f t="shared" si="22"/>
        <v>2.6774963871232655</v>
      </c>
    </row>
    <row r="91" spans="1:47" x14ac:dyDescent="0.3">
      <c r="A91" s="1" t="s">
        <v>154</v>
      </c>
      <c r="B91" s="1" t="s">
        <v>152</v>
      </c>
      <c r="C91" s="1" t="s">
        <v>153</v>
      </c>
      <c r="D91" s="1" t="s">
        <v>161</v>
      </c>
      <c r="E91" s="1" t="s">
        <v>97</v>
      </c>
      <c r="F91" s="1" t="s">
        <v>149</v>
      </c>
      <c r="G91" s="1" t="s">
        <v>53</v>
      </c>
      <c r="H91" s="1" t="s">
        <v>54</v>
      </c>
      <c r="I91" s="2">
        <v>40</v>
      </c>
      <c r="J91" s="2">
        <v>39.92</v>
      </c>
      <c r="K91" s="2">
        <f t="shared" si="15"/>
        <v>8.17</v>
      </c>
      <c r="L91" s="2">
        <f t="shared" si="16"/>
        <v>0</v>
      </c>
      <c r="P91" s="6">
        <v>1.32</v>
      </c>
      <c r="Q91" s="5">
        <v>3153.15</v>
      </c>
      <c r="R91" s="7">
        <v>6.85</v>
      </c>
      <c r="S91" s="5">
        <v>8138.65625</v>
      </c>
      <c r="AL91" s="5" t="str">
        <f t="shared" si="17"/>
        <v/>
      </c>
      <c r="AN91" s="5" t="str">
        <f t="shared" si="18"/>
        <v/>
      </c>
      <c r="AP91" s="5" t="str">
        <f t="shared" si="19"/>
        <v/>
      </c>
      <c r="AS91" s="5">
        <f t="shared" si="20"/>
        <v>11291.80625</v>
      </c>
      <c r="AT91" s="11">
        <f t="shared" si="21"/>
        <v>0.50679971400265544</v>
      </c>
      <c r="AU91" s="5">
        <f t="shared" si="22"/>
        <v>506.79971400265538</v>
      </c>
    </row>
    <row r="92" spans="1:47" x14ac:dyDescent="0.3">
      <c r="B92" s="29" t="s">
        <v>158</v>
      </c>
    </row>
    <row r="93" spans="1:47" x14ac:dyDescent="0.3">
      <c r="B93" s="1" t="s">
        <v>155</v>
      </c>
      <c r="C93" s="1" t="s">
        <v>166</v>
      </c>
      <c r="D93" s="1" t="s">
        <v>160</v>
      </c>
      <c r="J93" s="2">
        <v>32.099999999999987</v>
      </c>
      <c r="K93" s="2">
        <f>SUM(N93,P93,R93,T93,V93,X93,Z93,AB93,AE93,AG93,AI93)</f>
        <v>30.41</v>
      </c>
      <c r="L93" s="2">
        <f>SUM(M93,AD93,AK93,AM93,AO93,AQ93,AR93)</f>
        <v>0</v>
      </c>
      <c r="AG93" s="9">
        <v>30.41</v>
      </c>
      <c r="AH93" s="5">
        <v>66629.997499999998</v>
      </c>
      <c r="AL93" s="5" t="str">
        <f t="shared" si="17"/>
        <v/>
      </c>
      <c r="AN93" s="5" t="str">
        <f t="shared" si="18"/>
        <v/>
      </c>
      <c r="AP93" s="5" t="str">
        <f t="shared" si="19"/>
        <v/>
      </c>
      <c r="AS93" s="5">
        <f>SUM(O93,Q93,S93,U93,W93,Y93,AA93,AC93,AF93,AH93,AJ93)</f>
        <v>66629.997499999998</v>
      </c>
      <c r="AT93" s="11">
        <f t="shared" si="21"/>
        <v>2.9904926571865014</v>
      </c>
      <c r="AU93" s="5">
        <f t="shared" si="22"/>
        <v>2990.4926571865012</v>
      </c>
    </row>
    <row r="94" spans="1:47" x14ac:dyDescent="0.3">
      <c r="B94" s="29" t="s">
        <v>157</v>
      </c>
    </row>
    <row r="95" spans="1:47" x14ac:dyDescent="0.3">
      <c r="B95" s="1" t="s">
        <v>163</v>
      </c>
      <c r="C95" s="1" t="s">
        <v>167</v>
      </c>
      <c r="D95" s="1" t="s">
        <v>168</v>
      </c>
      <c r="J95" s="2">
        <v>4.07</v>
      </c>
      <c r="K95" s="2">
        <f>SUM(N95,P95,R95,T95,V95,X95,Z95,AB95,AE95,AG95,AI95)</f>
        <v>1.99</v>
      </c>
      <c r="L95" s="2">
        <f>SUM(M95,AD95,AK95,AM95,AO95,AQ95,AR95)</f>
        <v>0</v>
      </c>
      <c r="AG95" s="9">
        <v>1.99</v>
      </c>
      <c r="AH95" s="5">
        <v>4973.0724999999993</v>
      </c>
      <c r="AL95" s="5" t="str">
        <f t="shared" si="17"/>
        <v/>
      </c>
      <c r="AN95" s="5" t="str">
        <f t="shared" si="18"/>
        <v/>
      </c>
      <c r="AP95" s="5" t="str">
        <f t="shared" si="19"/>
        <v/>
      </c>
      <c r="AS95" s="5">
        <f>SUM(O95,Q95,S95,U95,W95,Y95,AA95,AC95,AF95,AH95,AJ95)</f>
        <v>4973.0724999999993</v>
      </c>
      <c r="AT95" s="11">
        <f t="shared" si="21"/>
        <v>0.2232018212953725</v>
      </c>
      <c r="AU95" s="5">
        <f t="shared" si="22"/>
        <v>223.2018212953725</v>
      </c>
    </row>
    <row r="96" spans="1:47" x14ac:dyDescent="0.3">
      <c r="B96" s="1" t="s">
        <v>164</v>
      </c>
      <c r="C96" s="1" t="s">
        <v>167</v>
      </c>
      <c r="D96" s="1" t="s">
        <v>168</v>
      </c>
      <c r="J96" s="2">
        <v>13.77</v>
      </c>
      <c r="K96" s="2">
        <f>SUM(N96,P96,R96,T96,V96,X96,Z96,AB96,AE96,AG96,AI96)</f>
        <v>14.53</v>
      </c>
      <c r="L96" s="2">
        <f>SUM(M96,AD96,AK96,AM96,AO96,AQ96,AR96)</f>
        <v>0</v>
      </c>
      <c r="AG96" s="9">
        <v>14.53</v>
      </c>
      <c r="AH96" s="5">
        <v>34421.612500000003</v>
      </c>
      <c r="AL96" s="5" t="str">
        <f t="shared" si="17"/>
        <v/>
      </c>
      <c r="AN96" s="5" t="str">
        <f t="shared" si="18"/>
        <v/>
      </c>
      <c r="AP96" s="5" t="str">
        <f t="shared" si="19"/>
        <v/>
      </c>
      <c r="AS96" s="5">
        <f>SUM(O96,Q96,S96,U96,W96,Y96,AA96,AC96,AF96,AH96,AJ96)</f>
        <v>34421.612500000003</v>
      </c>
      <c r="AT96" s="11">
        <f t="shared" si="21"/>
        <v>1.5449134517792695</v>
      </c>
      <c r="AU96" s="5">
        <f t="shared" si="22"/>
        <v>1544.9134517792695</v>
      </c>
    </row>
    <row r="97" spans="1:47" ht="15" thickBot="1" x14ac:dyDescent="0.35">
      <c r="B97" s="1" t="s">
        <v>165</v>
      </c>
      <c r="C97" s="1" t="s">
        <v>167</v>
      </c>
      <c r="D97" s="1" t="s">
        <v>168</v>
      </c>
      <c r="J97" s="2">
        <v>3.89</v>
      </c>
      <c r="K97" s="2">
        <f>SUM(N97,P97,R97,T97,V97,X97,Z97,AB97,AE97,AG97,AI97)</f>
        <v>2.5499999999999998</v>
      </c>
      <c r="L97" s="2">
        <f>SUM(M97,AD97,AK97,AM97,AO97,AQ97,AR97)</f>
        <v>0</v>
      </c>
      <c r="AG97" s="9">
        <v>2.5499999999999998</v>
      </c>
      <c r="AH97" s="5">
        <v>4873.6875</v>
      </c>
      <c r="AL97" s="5" t="str">
        <f t="shared" si="17"/>
        <v/>
      </c>
      <c r="AN97" s="5" t="str">
        <f t="shared" si="18"/>
        <v/>
      </c>
      <c r="AP97" s="5" t="str">
        <f t="shared" si="19"/>
        <v/>
      </c>
      <c r="AS97" s="5">
        <f>SUM(O97,Q97,S97,U97,W97,Y97,AA97,AC97,AF97,AH97,AJ97)</f>
        <v>4873.6875</v>
      </c>
      <c r="AT97" s="11">
        <f t="shared" si="21"/>
        <v>0.2187412161042275</v>
      </c>
      <c r="AU97" s="5">
        <f t="shared" si="22"/>
        <v>218.7412161042275</v>
      </c>
    </row>
    <row r="98" spans="1:47" ht="15" thickTop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>
        <f t="shared" ref="K98:AT98" si="23">SUM(K3:K97)</f>
        <v>1103.8999999999999</v>
      </c>
      <c r="L98" s="20">
        <f t="shared" si="23"/>
        <v>37.120000000000005</v>
      </c>
      <c r="M98" s="21">
        <f t="shared" si="23"/>
        <v>0</v>
      </c>
      <c r="N98" s="22">
        <f t="shared" si="23"/>
        <v>83.82</v>
      </c>
      <c r="O98" s="23">
        <f t="shared" si="23"/>
        <v>270844.4375</v>
      </c>
      <c r="P98" s="24">
        <f t="shared" si="23"/>
        <v>394.36999999999989</v>
      </c>
      <c r="Q98" s="23">
        <f t="shared" si="23"/>
        <v>1132850.3549999997</v>
      </c>
      <c r="R98" s="25">
        <f t="shared" si="23"/>
        <v>477.69000000000005</v>
      </c>
      <c r="S98" s="23">
        <f t="shared" si="23"/>
        <v>677171.84375000012</v>
      </c>
      <c r="T98" s="26">
        <f t="shared" si="23"/>
        <v>82.35</v>
      </c>
      <c r="U98" s="23">
        <f t="shared" si="23"/>
        <v>33548.774999999994</v>
      </c>
      <c r="V98" s="20">
        <f t="shared" si="23"/>
        <v>0</v>
      </c>
      <c r="W98" s="23">
        <f t="shared" si="23"/>
        <v>0</v>
      </c>
      <c r="X98" s="20">
        <f t="shared" si="23"/>
        <v>0</v>
      </c>
      <c r="Y98" s="23">
        <f t="shared" si="23"/>
        <v>0</v>
      </c>
      <c r="Z98" s="27">
        <f t="shared" si="23"/>
        <v>16.190000000000001</v>
      </c>
      <c r="AA98" s="23">
        <f t="shared" si="23"/>
        <v>2747.1149999999998</v>
      </c>
      <c r="AB98" s="28">
        <f t="shared" si="23"/>
        <v>0</v>
      </c>
      <c r="AC98" s="23">
        <f t="shared" si="23"/>
        <v>0</v>
      </c>
      <c r="AD98" s="20">
        <f t="shared" si="23"/>
        <v>0</v>
      </c>
      <c r="AE98" s="20">
        <f t="shared" si="23"/>
        <v>0</v>
      </c>
      <c r="AF98" s="23">
        <f t="shared" si="23"/>
        <v>0</v>
      </c>
      <c r="AG98" s="27">
        <f t="shared" si="23"/>
        <v>49.48</v>
      </c>
      <c r="AH98" s="23">
        <f t="shared" si="23"/>
        <v>110898.37</v>
      </c>
      <c r="AI98" s="20">
        <f t="shared" si="23"/>
        <v>0</v>
      </c>
      <c r="AJ98" s="23">
        <f t="shared" si="23"/>
        <v>0</v>
      </c>
      <c r="AK98" s="21">
        <f t="shared" si="23"/>
        <v>0</v>
      </c>
      <c r="AL98" s="23">
        <f t="shared" si="23"/>
        <v>0</v>
      </c>
      <c r="AM98" s="21">
        <f t="shared" si="23"/>
        <v>0</v>
      </c>
      <c r="AN98" s="23">
        <f t="shared" si="23"/>
        <v>0</v>
      </c>
      <c r="AO98" s="20">
        <f t="shared" si="23"/>
        <v>0</v>
      </c>
      <c r="AP98" s="23">
        <f t="shared" si="23"/>
        <v>0</v>
      </c>
      <c r="AQ98" s="20">
        <f t="shared" si="23"/>
        <v>0</v>
      </c>
      <c r="AR98" s="20">
        <f t="shared" si="23"/>
        <v>37.120000000000005</v>
      </c>
      <c r="AS98" s="23">
        <f t="shared" si="23"/>
        <v>2228060.8962499998</v>
      </c>
      <c r="AT98" s="20">
        <f t="shared" si="23"/>
        <v>100.00000000000003</v>
      </c>
      <c r="AU98" s="23">
        <f>SUM(AU3:AU97)</f>
        <v>100000.00000000007</v>
      </c>
    </row>
    <row r="101" spans="1:47" x14ac:dyDescent="0.3">
      <c r="B101" s="29" t="s">
        <v>156</v>
      </c>
      <c r="C101" s="1">
        <f>SUM(K98,L98)</f>
        <v>1141.02</v>
      </c>
    </row>
  </sheetData>
  <autoFilter ref="A2:AU98" xr:uid="{00000000-0001-0000-0000-000000000000}"/>
  <conditionalFormatting sqref="I113:I153">
    <cfRule type="notContainsText" dxfId="9" priority="14" operator="notContains" text="#########">
      <formula>ISERROR(SEARCH("#########",I113))</formula>
    </cfRule>
  </conditionalFormatting>
  <conditionalFormatting sqref="J98">
    <cfRule type="notContainsText" dxfId="8" priority="62" operator="notContains" text="#########">
      <formula>ISERROR(SEARCH("#########",J98))</formula>
    </cfRule>
  </conditionalFormatting>
  <conditionalFormatting sqref="J117:J118">
    <cfRule type="notContainsText" dxfId="7" priority="63" operator="notContains" text="#########">
      <formula>ISERROR(SEARCH("#########",J117))</formula>
    </cfRule>
  </conditionalFormatting>
  <conditionalFormatting sqref="J121">
    <cfRule type="notContainsText" dxfId="6" priority="65" operator="notContains" text="#########">
      <formula>ISERROR(SEARCH("#########",J121))</formula>
    </cfRule>
  </conditionalFormatting>
  <conditionalFormatting sqref="J126">
    <cfRule type="notContainsText" dxfId="5" priority="66" operator="notContains" text="#########">
      <formula>ISERROR(SEARCH("#########",J126))</formula>
    </cfRule>
  </conditionalFormatting>
  <conditionalFormatting sqref="J132">
    <cfRule type="notContainsText" dxfId="4" priority="67" operator="notContains" text="#########">
      <formula>ISERROR(SEARCH("#########",J132))</formula>
    </cfRule>
  </conditionalFormatting>
  <conditionalFormatting sqref="J135">
    <cfRule type="notContainsText" dxfId="3" priority="68" operator="notContains" text="#########">
      <formula>ISERROR(SEARCH("#########",J135))</formula>
    </cfRule>
  </conditionalFormatting>
  <conditionalFormatting sqref="J142">
    <cfRule type="notContainsText" dxfId="2" priority="69" operator="notContains" text="#########">
      <formula>ISERROR(SEARCH("#########",J142))</formula>
    </cfRule>
  </conditionalFormatting>
  <conditionalFormatting sqref="K110:L110">
    <cfRule type="notContainsText" dxfId="1" priority="98" operator="notContains" text="#########">
      <formula>ISERROR(SEARCH("#########",K110))</formula>
    </cfRule>
  </conditionalFormatting>
  <conditionalFormatting sqref="K115:L115">
    <cfRule type="notContainsText" dxfId="0" priority="100" operator="notContains" text="#########">
      <formula>ISERROR(SEARCH("#########",K115))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821B4B-ED6E-4EB5-9233-39DBA4E5A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10152C-3F25-415A-AFF0-E61B2E94A41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3.xml><?xml version="1.0" encoding="utf-8"?>
<ds:datastoreItem xmlns:ds="http://schemas.openxmlformats.org/officeDocument/2006/customXml" ds:itemID="{D6626C74-6F06-4EA0-AB70-43CBDD8C1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Derek Ebertowski</cp:lastModifiedBy>
  <dcterms:created xsi:type="dcterms:W3CDTF">2025-02-06T19:53:04Z</dcterms:created>
  <dcterms:modified xsi:type="dcterms:W3CDTF">2025-02-19T18:08:45Z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