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2overviewers.sharepoint.com/Shared Documents/H2Overviewers Master/Company Share/Cottonwood County/Group 3/JD30/"/>
    </mc:Choice>
  </mc:AlternateContent>
  <xr:revisionPtr revIDLastSave="10" documentId="8_{5A6CD69A-5B58-42FF-A31C-79DA10197420}" xr6:coauthVersionLast="47" xr6:coauthVersionMax="47" xr10:uidLastSave="{C269841C-5485-4CDE-8F0D-DEA377A8E654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Sheet1!$A$2:$AU$129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4" i="1" l="1"/>
  <c r="AS5" i="1"/>
  <c r="AS6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72" i="1"/>
  <c r="AS73" i="1"/>
  <c r="AS74" i="1"/>
  <c r="AS75" i="1"/>
  <c r="AS76" i="1"/>
  <c r="AS77" i="1"/>
  <c r="AS78" i="1"/>
  <c r="AS79" i="1"/>
  <c r="AS80" i="1"/>
  <c r="AS81" i="1"/>
  <c r="AS82" i="1"/>
  <c r="AS83" i="1"/>
  <c r="AS84" i="1"/>
  <c r="AS85" i="1"/>
  <c r="AS86" i="1"/>
  <c r="AS87" i="1"/>
  <c r="AS88" i="1"/>
  <c r="AS89" i="1"/>
  <c r="AS90" i="1"/>
  <c r="AS91" i="1"/>
  <c r="AS92" i="1"/>
  <c r="AS93" i="1"/>
  <c r="AS94" i="1"/>
  <c r="AS95" i="1"/>
  <c r="AS96" i="1"/>
  <c r="AS97" i="1"/>
  <c r="AS98" i="1"/>
  <c r="AS99" i="1"/>
  <c r="AS100" i="1"/>
  <c r="AS101" i="1"/>
  <c r="AS102" i="1"/>
  <c r="AS103" i="1"/>
  <c r="AS104" i="1"/>
  <c r="AS105" i="1"/>
  <c r="AS106" i="1"/>
  <c r="AS107" i="1"/>
  <c r="AS108" i="1"/>
  <c r="AS109" i="1"/>
  <c r="AS110" i="1"/>
  <c r="AS111" i="1"/>
  <c r="AS112" i="1"/>
  <c r="AS113" i="1"/>
  <c r="AS114" i="1"/>
  <c r="AS115" i="1"/>
  <c r="AS116" i="1"/>
  <c r="AS117" i="1"/>
  <c r="AS118" i="1"/>
  <c r="AS119" i="1"/>
  <c r="AS120" i="1"/>
  <c r="AS121" i="1"/>
  <c r="AS122" i="1"/>
  <c r="AS123" i="1"/>
  <c r="AS124" i="1"/>
  <c r="AS125" i="1"/>
  <c r="AS126" i="1"/>
  <c r="AS127" i="1"/>
  <c r="AS128" i="1"/>
  <c r="AR129" i="1"/>
  <c r="AQ129" i="1"/>
  <c r="AO129" i="1"/>
  <c r="AM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AP128" i="1"/>
  <c r="AN128" i="1"/>
  <c r="AL128" i="1"/>
  <c r="L128" i="1"/>
  <c r="K128" i="1"/>
  <c r="AP127" i="1"/>
  <c r="AN127" i="1"/>
  <c r="AL127" i="1"/>
  <c r="L127" i="1"/>
  <c r="K127" i="1"/>
  <c r="AP126" i="1"/>
  <c r="AN126" i="1"/>
  <c r="AL126" i="1"/>
  <c r="L126" i="1"/>
  <c r="K126" i="1"/>
  <c r="AP124" i="1"/>
  <c r="AN124" i="1"/>
  <c r="AL124" i="1"/>
  <c r="L124" i="1"/>
  <c r="K124" i="1"/>
  <c r="AP122" i="1"/>
  <c r="AN122" i="1"/>
  <c r="AL122" i="1"/>
  <c r="L122" i="1"/>
  <c r="K122" i="1"/>
  <c r="AP121" i="1"/>
  <c r="AN121" i="1"/>
  <c r="AL121" i="1"/>
  <c r="L121" i="1"/>
  <c r="K121" i="1"/>
  <c r="AP119" i="1"/>
  <c r="AN119" i="1"/>
  <c r="AL119" i="1"/>
  <c r="L119" i="1"/>
  <c r="K119" i="1"/>
  <c r="AP118" i="1"/>
  <c r="AN118" i="1"/>
  <c r="AL118" i="1"/>
  <c r="L118" i="1"/>
  <c r="K118" i="1"/>
  <c r="AP116" i="1"/>
  <c r="AN116" i="1"/>
  <c r="AL116" i="1"/>
  <c r="L116" i="1"/>
  <c r="K116" i="1"/>
  <c r="AP115" i="1"/>
  <c r="AN115" i="1"/>
  <c r="AL115" i="1"/>
  <c r="L115" i="1"/>
  <c r="K115" i="1"/>
  <c r="AP114" i="1"/>
  <c r="AN114" i="1"/>
  <c r="AL114" i="1"/>
  <c r="L114" i="1"/>
  <c r="K114" i="1"/>
  <c r="AP113" i="1"/>
  <c r="AN113" i="1"/>
  <c r="AL113" i="1"/>
  <c r="L113" i="1"/>
  <c r="K113" i="1"/>
  <c r="AP112" i="1"/>
  <c r="AN112" i="1"/>
  <c r="AL112" i="1"/>
  <c r="L112" i="1"/>
  <c r="K112" i="1"/>
  <c r="AP111" i="1"/>
  <c r="AN111" i="1"/>
  <c r="AL111" i="1"/>
  <c r="L111" i="1"/>
  <c r="K111" i="1"/>
  <c r="AP110" i="1"/>
  <c r="AN110" i="1"/>
  <c r="AL110" i="1"/>
  <c r="L110" i="1"/>
  <c r="K110" i="1"/>
  <c r="AP109" i="1"/>
  <c r="AN109" i="1"/>
  <c r="AL109" i="1"/>
  <c r="L109" i="1"/>
  <c r="K109" i="1"/>
  <c r="AP108" i="1"/>
  <c r="AN108" i="1"/>
  <c r="AL108" i="1"/>
  <c r="L108" i="1"/>
  <c r="K108" i="1"/>
  <c r="AP107" i="1"/>
  <c r="AN107" i="1"/>
  <c r="AL107" i="1"/>
  <c r="L107" i="1"/>
  <c r="K107" i="1"/>
  <c r="AP106" i="1"/>
  <c r="AN106" i="1"/>
  <c r="AL106" i="1"/>
  <c r="L106" i="1"/>
  <c r="K106" i="1"/>
  <c r="AP105" i="1"/>
  <c r="AN105" i="1"/>
  <c r="AL105" i="1"/>
  <c r="L105" i="1"/>
  <c r="K105" i="1"/>
  <c r="AP104" i="1"/>
  <c r="AN104" i="1"/>
  <c r="AL104" i="1"/>
  <c r="L104" i="1"/>
  <c r="K104" i="1"/>
  <c r="AP103" i="1"/>
  <c r="AN103" i="1"/>
  <c r="AL103" i="1"/>
  <c r="L103" i="1"/>
  <c r="K103" i="1"/>
  <c r="AP102" i="1"/>
  <c r="AN102" i="1"/>
  <c r="AL102" i="1"/>
  <c r="L102" i="1"/>
  <c r="K102" i="1"/>
  <c r="AP101" i="1"/>
  <c r="AN101" i="1"/>
  <c r="AL101" i="1"/>
  <c r="L101" i="1"/>
  <c r="K101" i="1"/>
  <c r="AP100" i="1"/>
  <c r="AN100" i="1"/>
  <c r="AL100" i="1"/>
  <c r="L100" i="1"/>
  <c r="K100" i="1"/>
  <c r="AP99" i="1"/>
  <c r="AN99" i="1"/>
  <c r="AL99" i="1"/>
  <c r="L99" i="1"/>
  <c r="K99" i="1"/>
  <c r="AP98" i="1"/>
  <c r="AN98" i="1"/>
  <c r="AL98" i="1"/>
  <c r="L98" i="1"/>
  <c r="K98" i="1"/>
  <c r="AP97" i="1"/>
  <c r="AN97" i="1"/>
  <c r="AL97" i="1"/>
  <c r="L97" i="1"/>
  <c r="K97" i="1"/>
  <c r="AP96" i="1"/>
  <c r="AN96" i="1"/>
  <c r="AL96" i="1"/>
  <c r="L96" i="1"/>
  <c r="K96" i="1"/>
  <c r="AP95" i="1"/>
  <c r="AN95" i="1"/>
  <c r="AL95" i="1"/>
  <c r="L95" i="1"/>
  <c r="K95" i="1"/>
  <c r="AP94" i="1"/>
  <c r="AN94" i="1"/>
  <c r="AL94" i="1"/>
  <c r="L94" i="1"/>
  <c r="K94" i="1"/>
  <c r="AP93" i="1"/>
  <c r="AN93" i="1"/>
  <c r="AL93" i="1"/>
  <c r="L93" i="1"/>
  <c r="K93" i="1"/>
  <c r="AP92" i="1"/>
  <c r="AN92" i="1"/>
  <c r="AL92" i="1"/>
  <c r="L92" i="1"/>
  <c r="K92" i="1"/>
  <c r="AP91" i="1"/>
  <c r="AN91" i="1"/>
  <c r="AL91" i="1"/>
  <c r="L91" i="1"/>
  <c r="K91" i="1"/>
  <c r="AP90" i="1"/>
  <c r="AN90" i="1"/>
  <c r="AL90" i="1"/>
  <c r="L90" i="1"/>
  <c r="K90" i="1"/>
  <c r="AP89" i="1"/>
  <c r="AN89" i="1"/>
  <c r="AL89" i="1"/>
  <c r="L89" i="1"/>
  <c r="K89" i="1"/>
  <c r="AP88" i="1"/>
  <c r="AN88" i="1"/>
  <c r="AL88" i="1"/>
  <c r="L88" i="1"/>
  <c r="K88" i="1"/>
  <c r="AP87" i="1"/>
  <c r="AN87" i="1"/>
  <c r="AL87" i="1"/>
  <c r="L87" i="1"/>
  <c r="K87" i="1"/>
  <c r="AP86" i="1"/>
  <c r="AN86" i="1"/>
  <c r="AL86" i="1"/>
  <c r="L86" i="1"/>
  <c r="K86" i="1"/>
  <c r="AP85" i="1"/>
  <c r="AN85" i="1"/>
  <c r="AL85" i="1"/>
  <c r="L85" i="1"/>
  <c r="K85" i="1"/>
  <c r="AP84" i="1"/>
  <c r="AN84" i="1"/>
  <c r="AL84" i="1"/>
  <c r="L84" i="1"/>
  <c r="K84" i="1"/>
  <c r="AP83" i="1"/>
  <c r="AN83" i="1"/>
  <c r="AL83" i="1"/>
  <c r="L83" i="1"/>
  <c r="K83" i="1"/>
  <c r="AP82" i="1"/>
  <c r="AN82" i="1"/>
  <c r="AL82" i="1"/>
  <c r="L82" i="1"/>
  <c r="K82" i="1"/>
  <c r="AP81" i="1"/>
  <c r="AN81" i="1"/>
  <c r="AL81" i="1"/>
  <c r="L81" i="1"/>
  <c r="K81" i="1"/>
  <c r="AP80" i="1"/>
  <c r="AN80" i="1"/>
  <c r="AL80" i="1"/>
  <c r="L80" i="1"/>
  <c r="K80" i="1"/>
  <c r="AP79" i="1"/>
  <c r="AN79" i="1"/>
  <c r="AL79" i="1"/>
  <c r="L79" i="1"/>
  <c r="K79" i="1"/>
  <c r="AP78" i="1"/>
  <c r="AN78" i="1"/>
  <c r="AL78" i="1"/>
  <c r="L78" i="1"/>
  <c r="K78" i="1"/>
  <c r="AP77" i="1"/>
  <c r="AN77" i="1"/>
  <c r="AL77" i="1"/>
  <c r="L77" i="1"/>
  <c r="K77" i="1"/>
  <c r="AP76" i="1"/>
  <c r="AN76" i="1"/>
  <c r="AL76" i="1"/>
  <c r="L76" i="1"/>
  <c r="K76" i="1"/>
  <c r="AP75" i="1"/>
  <c r="AN75" i="1"/>
  <c r="AL75" i="1"/>
  <c r="L75" i="1"/>
  <c r="K75" i="1"/>
  <c r="AP74" i="1"/>
  <c r="AN74" i="1"/>
  <c r="AL74" i="1"/>
  <c r="L74" i="1"/>
  <c r="K74" i="1"/>
  <c r="AP73" i="1"/>
  <c r="AN73" i="1"/>
  <c r="AL73" i="1"/>
  <c r="L73" i="1"/>
  <c r="K73" i="1"/>
  <c r="AP72" i="1"/>
  <c r="AN72" i="1"/>
  <c r="AL72" i="1"/>
  <c r="L72" i="1"/>
  <c r="K72" i="1"/>
  <c r="AP71" i="1"/>
  <c r="AN71" i="1"/>
  <c r="AL71" i="1"/>
  <c r="L71" i="1"/>
  <c r="K71" i="1"/>
  <c r="AP70" i="1"/>
  <c r="AN70" i="1"/>
  <c r="AL70" i="1"/>
  <c r="L70" i="1"/>
  <c r="K70" i="1"/>
  <c r="AP69" i="1"/>
  <c r="AN69" i="1"/>
  <c r="AL69" i="1"/>
  <c r="L69" i="1"/>
  <c r="K69" i="1"/>
  <c r="AP68" i="1"/>
  <c r="AN68" i="1"/>
  <c r="AL68" i="1"/>
  <c r="L68" i="1"/>
  <c r="K68" i="1"/>
  <c r="AP67" i="1"/>
  <c r="AN67" i="1"/>
  <c r="AL67" i="1"/>
  <c r="L67" i="1"/>
  <c r="K67" i="1"/>
  <c r="AP66" i="1"/>
  <c r="AN66" i="1"/>
  <c r="AL66" i="1"/>
  <c r="L66" i="1"/>
  <c r="K66" i="1"/>
  <c r="AP65" i="1"/>
  <c r="AN65" i="1"/>
  <c r="AL65" i="1"/>
  <c r="L65" i="1"/>
  <c r="K65" i="1"/>
  <c r="AP64" i="1"/>
  <c r="AN64" i="1"/>
  <c r="AL64" i="1"/>
  <c r="L64" i="1"/>
  <c r="K64" i="1"/>
  <c r="AP63" i="1"/>
  <c r="AN63" i="1"/>
  <c r="AL63" i="1"/>
  <c r="L63" i="1"/>
  <c r="K63" i="1"/>
  <c r="AP62" i="1"/>
  <c r="AN62" i="1"/>
  <c r="AL62" i="1"/>
  <c r="L62" i="1"/>
  <c r="K62" i="1"/>
  <c r="AP61" i="1"/>
  <c r="AN61" i="1"/>
  <c r="AL61" i="1"/>
  <c r="L61" i="1"/>
  <c r="K61" i="1"/>
  <c r="AP60" i="1"/>
  <c r="AN60" i="1"/>
  <c r="AL60" i="1"/>
  <c r="L60" i="1"/>
  <c r="K60" i="1"/>
  <c r="AP59" i="1"/>
  <c r="AN59" i="1"/>
  <c r="AL59" i="1"/>
  <c r="L59" i="1"/>
  <c r="K59" i="1"/>
  <c r="AP58" i="1"/>
  <c r="AN58" i="1"/>
  <c r="AL58" i="1"/>
  <c r="L58" i="1"/>
  <c r="K58" i="1"/>
  <c r="AP57" i="1"/>
  <c r="AN57" i="1"/>
  <c r="AL57" i="1"/>
  <c r="L57" i="1"/>
  <c r="K57" i="1"/>
  <c r="AP56" i="1"/>
  <c r="AN56" i="1"/>
  <c r="AL56" i="1"/>
  <c r="L56" i="1"/>
  <c r="K56" i="1"/>
  <c r="AP55" i="1"/>
  <c r="AN55" i="1"/>
  <c r="AL55" i="1"/>
  <c r="L55" i="1"/>
  <c r="K55" i="1"/>
  <c r="AP54" i="1"/>
  <c r="AN54" i="1"/>
  <c r="AL54" i="1"/>
  <c r="L54" i="1"/>
  <c r="K54" i="1"/>
  <c r="AP53" i="1"/>
  <c r="AN53" i="1"/>
  <c r="AL53" i="1"/>
  <c r="L53" i="1"/>
  <c r="K53" i="1"/>
  <c r="AP52" i="1"/>
  <c r="AN52" i="1"/>
  <c r="AL52" i="1"/>
  <c r="L52" i="1"/>
  <c r="K52" i="1"/>
  <c r="AP51" i="1"/>
  <c r="AN51" i="1"/>
  <c r="AL51" i="1"/>
  <c r="L51" i="1"/>
  <c r="K51" i="1"/>
  <c r="AP50" i="1"/>
  <c r="AN50" i="1"/>
  <c r="AL50" i="1"/>
  <c r="L50" i="1"/>
  <c r="K50" i="1"/>
  <c r="AP49" i="1"/>
  <c r="AN49" i="1"/>
  <c r="AL49" i="1"/>
  <c r="L49" i="1"/>
  <c r="K49" i="1"/>
  <c r="AP48" i="1"/>
  <c r="AN48" i="1"/>
  <c r="AL48" i="1"/>
  <c r="L48" i="1"/>
  <c r="K48" i="1"/>
  <c r="AP47" i="1"/>
  <c r="AN47" i="1"/>
  <c r="AL47" i="1"/>
  <c r="L47" i="1"/>
  <c r="K47" i="1"/>
  <c r="AP46" i="1"/>
  <c r="AN46" i="1"/>
  <c r="AL46" i="1"/>
  <c r="L46" i="1"/>
  <c r="K46" i="1"/>
  <c r="AP45" i="1"/>
  <c r="AN45" i="1"/>
  <c r="AL45" i="1"/>
  <c r="L45" i="1"/>
  <c r="K45" i="1"/>
  <c r="AP44" i="1"/>
  <c r="AN44" i="1"/>
  <c r="AL44" i="1"/>
  <c r="L44" i="1"/>
  <c r="K44" i="1"/>
  <c r="AP43" i="1"/>
  <c r="AN43" i="1"/>
  <c r="AL43" i="1"/>
  <c r="L43" i="1"/>
  <c r="K43" i="1"/>
  <c r="AP42" i="1"/>
  <c r="AN42" i="1"/>
  <c r="AL42" i="1"/>
  <c r="L42" i="1"/>
  <c r="K42" i="1"/>
  <c r="AP41" i="1"/>
  <c r="AN41" i="1"/>
  <c r="AL41" i="1"/>
  <c r="L41" i="1"/>
  <c r="K41" i="1"/>
  <c r="AP40" i="1"/>
  <c r="AN40" i="1"/>
  <c r="AL40" i="1"/>
  <c r="L40" i="1"/>
  <c r="K40" i="1"/>
  <c r="AP39" i="1"/>
  <c r="AN39" i="1"/>
  <c r="AL39" i="1"/>
  <c r="L39" i="1"/>
  <c r="K39" i="1"/>
  <c r="AP38" i="1"/>
  <c r="AN38" i="1"/>
  <c r="AL38" i="1"/>
  <c r="L38" i="1"/>
  <c r="K38" i="1"/>
  <c r="AP37" i="1"/>
  <c r="AN37" i="1"/>
  <c r="AL37" i="1"/>
  <c r="L37" i="1"/>
  <c r="K37" i="1"/>
  <c r="AP36" i="1"/>
  <c r="AN36" i="1"/>
  <c r="AL36" i="1"/>
  <c r="L36" i="1"/>
  <c r="K36" i="1"/>
  <c r="AP35" i="1"/>
  <c r="AN35" i="1"/>
  <c r="AL35" i="1"/>
  <c r="L35" i="1"/>
  <c r="K35" i="1"/>
  <c r="AP34" i="1"/>
  <c r="AN34" i="1"/>
  <c r="AL34" i="1"/>
  <c r="L34" i="1"/>
  <c r="K34" i="1"/>
  <c r="AP33" i="1"/>
  <c r="AN33" i="1"/>
  <c r="AL33" i="1"/>
  <c r="L33" i="1"/>
  <c r="K33" i="1"/>
  <c r="AP32" i="1"/>
  <c r="AN32" i="1"/>
  <c r="AL32" i="1"/>
  <c r="L32" i="1"/>
  <c r="K32" i="1"/>
  <c r="AP31" i="1"/>
  <c r="AN31" i="1"/>
  <c r="AL31" i="1"/>
  <c r="L31" i="1"/>
  <c r="K31" i="1"/>
  <c r="AP30" i="1"/>
  <c r="AN30" i="1"/>
  <c r="AL30" i="1"/>
  <c r="L30" i="1"/>
  <c r="K30" i="1"/>
  <c r="AP29" i="1"/>
  <c r="AN29" i="1"/>
  <c r="AL29" i="1"/>
  <c r="L29" i="1"/>
  <c r="K29" i="1"/>
  <c r="AP28" i="1"/>
  <c r="AN28" i="1"/>
  <c r="AL28" i="1"/>
  <c r="L28" i="1"/>
  <c r="K28" i="1"/>
  <c r="AP27" i="1"/>
  <c r="AN27" i="1"/>
  <c r="AL27" i="1"/>
  <c r="L27" i="1"/>
  <c r="K27" i="1"/>
  <c r="AP26" i="1"/>
  <c r="AN26" i="1"/>
  <c r="AL26" i="1"/>
  <c r="L26" i="1"/>
  <c r="K26" i="1"/>
  <c r="AP25" i="1"/>
  <c r="AN25" i="1"/>
  <c r="AL25" i="1"/>
  <c r="L25" i="1"/>
  <c r="K25" i="1"/>
  <c r="AP24" i="1"/>
  <c r="AN24" i="1"/>
  <c r="AL24" i="1"/>
  <c r="L24" i="1"/>
  <c r="K24" i="1"/>
  <c r="AP23" i="1"/>
  <c r="AN23" i="1"/>
  <c r="AL23" i="1"/>
  <c r="L23" i="1"/>
  <c r="K23" i="1"/>
  <c r="AP22" i="1"/>
  <c r="AN22" i="1"/>
  <c r="AL22" i="1"/>
  <c r="L22" i="1"/>
  <c r="K22" i="1"/>
  <c r="AP21" i="1"/>
  <c r="AN21" i="1"/>
  <c r="AL21" i="1"/>
  <c r="L21" i="1"/>
  <c r="K21" i="1"/>
  <c r="AP20" i="1"/>
  <c r="AN20" i="1"/>
  <c r="AL20" i="1"/>
  <c r="L20" i="1"/>
  <c r="K20" i="1"/>
  <c r="AP19" i="1"/>
  <c r="AN19" i="1"/>
  <c r="AL19" i="1"/>
  <c r="L19" i="1"/>
  <c r="K19" i="1"/>
  <c r="AP18" i="1"/>
  <c r="AN18" i="1"/>
  <c r="AL18" i="1"/>
  <c r="L18" i="1"/>
  <c r="K18" i="1"/>
  <c r="AP17" i="1"/>
  <c r="AN17" i="1"/>
  <c r="AL17" i="1"/>
  <c r="L17" i="1"/>
  <c r="K17" i="1"/>
  <c r="AP16" i="1"/>
  <c r="AN16" i="1"/>
  <c r="AL16" i="1"/>
  <c r="L16" i="1"/>
  <c r="K16" i="1"/>
  <c r="AP15" i="1"/>
  <c r="AN15" i="1"/>
  <c r="AL15" i="1"/>
  <c r="L15" i="1"/>
  <c r="K15" i="1"/>
  <c r="AP14" i="1"/>
  <c r="AN14" i="1"/>
  <c r="AL14" i="1"/>
  <c r="L14" i="1"/>
  <c r="K14" i="1"/>
  <c r="AP13" i="1"/>
  <c r="AN13" i="1"/>
  <c r="AL13" i="1"/>
  <c r="L13" i="1"/>
  <c r="K13" i="1"/>
  <c r="AP12" i="1"/>
  <c r="AN12" i="1"/>
  <c r="AL12" i="1"/>
  <c r="L12" i="1"/>
  <c r="K12" i="1"/>
  <c r="AP11" i="1"/>
  <c r="AN11" i="1"/>
  <c r="AL11" i="1"/>
  <c r="L11" i="1"/>
  <c r="K11" i="1"/>
  <c r="AP10" i="1"/>
  <c r="AN10" i="1"/>
  <c r="AL10" i="1"/>
  <c r="L10" i="1"/>
  <c r="K10" i="1"/>
  <c r="AP9" i="1"/>
  <c r="AN9" i="1"/>
  <c r="AL9" i="1"/>
  <c r="L9" i="1"/>
  <c r="K9" i="1"/>
  <c r="AP8" i="1"/>
  <c r="AN8" i="1"/>
  <c r="AL8" i="1"/>
  <c r="L8" i="1"/>
  <c r="K8" i="1"/>
  <c r="AP7" i="1"/>
  <c r="AN7" i="1"/>
  <c r="AL7" i="1"/>
  <c r="L7" i="1"/>
  <c r="K7" i="1"/>
  <c r="AP6" i="1"/>
  <c r="AN6" i="1"/>
  <c r="AL6" i="1"/>
  <c r="L6" i="1"/>
  <c r="K6" i="1"/>
  <c r="AP5" i="1"/>
  <c r="AN5" i="1"/>
  <c r="AL5" i="1"/>
  <c r="L5" i="1"/>
  <c r="K5" i="1"/>
  <c r="AP4" i="1"/>
  <c r="AN4" i="1"/>
  <c r="AL4" i="1"/>
  <c r="L4" i="1"/>
  <c r="K4" i="1"/>
  <c r="AS3" i="1"/>
  <c r="AP3" i="1"/>
  <c r="AN3" i="1"/>
  <c r="AL3" i="1"/>
  <c r="L3" i="1"/>
  <c r="K3" i="1"/>
  <c r="K129" i="1" l="1"/>
  <c r="AS129" i="1"/>
  <c r="AT80" i="1" s="1"/>
  <c r="AU80" i="1" s="1"/>
  <c r="AL129" i="1"/>
  <c r="AP129" i="1"/>
  <c r="L129" i="1"/>
  <c r="AN129" i="1"/>
  <c r="C132" i="1" l="1"/>
  <c r="AT28" i="1"/>
  <c r="AU28" i="1" s="1"/>
  <c r="AT8" i="1"/>
  <c r="AU8" i="1" s="1"/>
  <c r="AT22" i="1"/>
  <c r="AU22" i="1" s="1"/>
  <c r="AT58" i="1"/>
  <c r="AU58" i="1" s="1"/>
  <c r="AT94" i="1"/>
  <c r="AU94" i="1" s="1"/>
  <c r="AT14" i="1"/>
  <c r="AU14" i="1" s="1"/>
  <c r="AT116" i="1"/>
  <c r="AU116" i="1" s="1"/>
  <c r="AT24" i="1"/>
  <c r="AU24" i="1" s="1"/>
  <c r="AT60" i="1"/>
  <c r="AU60" i="1" s="1"/>
  <c r="AT96" i="1"/>
  <c r="AU96" i="1" s="1"/>
  <c r="AT26" i="1"/>
  <c r="AU26" i="1" s="1"/>
  <c r="AT5" i="1"/>
  <c r="AU5" i="1" s="1"/>
  <c r="AT13" i="1"/>
  <c r="AU13" i="1" s="1"/>
  <c r="AT19" i="1"/>
  <c r="AU19" i="1" s="1"/>
  <c r="AT23" i="1"/>
  <c r="AU23" i="1" s="1"/>
  <c r="AT27" i="1"/>
  <c r="AU27" i="1" s="1"/>
  <c r="AT31" i="1"/>
  <c r="AU31" i="1" s="1"/>
  <c r="AT39" i="1"/>
  <c r="AU39" i="1" s="1"/>
  <c r="AT47" i="1"/>
  <c r="AU47" i="1" s="1"/>
  <c r="AT57" i="1"/>
  <c r="AU57" i="1" s="1"/>
  <c r="AT67" i="1"/>
  <c r="AU67" i="1" s="1"/>
  <c r="AT75" i="1"/>
  <c r="AU75" i="1" s="1"/>
  <c r="AT87" i="1"/>
  <c r="AU87" i="1" s="1"/>
  <c r="AT95" i="1"/>
  <c r="AU95" i="1" s="1"/>
  <c r="AT103" i="1"/>
  <c r="AU103" i="1" s="1"/>
  <c r="AT111" i="1"/>
  <c r="AU111" i="1" s="1"/>
  <c r="AT117" i="1"/>
  <c r="AU117" i="1" s="1"/>
  <c r="AT127" i="1"/>
  <c r="AU127" i="1" s="1"/>
  <c r="AT9" i="1"/>
  <c r="AU9" i="1" s="1"/>
  <c r="AT21" i="1"/>
  <c r="AU21" i="1" s="1"/>
  <c r="AT37" i="1"/>
  <c r="AU37" i="1" s="1"/>
  <c r="AT43" i="1"/>
  <c r="AU43" i="1" s="1"/>
  <c r="AT53" i="1"/>
  <c r="AU53" i="1" s="1"/>
  <c r="AT63" i="1"/>
  <c r="AU63" i="1" s="1"/>
  <c r="AT73" i="1"/>
  <c r="AU73" i="1" s="1"/>
  <c r="AT81" i="1"/>
  <c r="AU81" i="1" s="1"/>
  <c r="AT89" i="1"/>
  <c r="AU89" i="1" s="1"/>
  <c r="AT101" i="1"/>
  <c r="AU101" i="1" s="1"/>
  <c r="AT109" i="1"/>
  <c r="AU109" i="1" s="1"/>
  <c r="AT113" i="1"/>
  <c r="AU113" i="1" s="1"/>
  <c r="AT121" i="1"/>
  <c r="AU121" i="1" s="1"/>
  <c r="AT7" i="1"/>
  <c r="AU7" i="1" s="1"/>
  <c r="AT15" i="1"/>
  <c r="AU15" i="1" s="1"/>
  <c r="AT25" i="1"/>
  <c r="AU25" i="1" s="1"/>
  <c r="AT33" i="1"/>
  <c r="AU33" i="1" s="1"/>
  <c r="AT41" i="1"/>
  <c r="AU41" i="1" s="1"/>
  <c r="AT49" i="1"/>
  <c r="AU49" i="1" s="1"/>
  <c r="AT55" i="1"/>
  <c r="AU55" i="1" s="1"/>
  <c r="AT61" i="1"/>
  <c r="AU61" i="1" s="1"/>
  <c r="AT69" i="1"/>
  <c r="AU69" i="1" s="1"/>
  <c r="AT71" i="1"/>
  <c r="AU71" i="1" s="1"/>
  <c r="AT79" i="1"/>
  <c r="AU79" i="1" s="1"/>
  <c r="AT85" i="1"/>
  <c r="AU85" i="1" s="1"/>
  <c r="AT91" i="1"/>
  <c r="AU91" i="1" s="1"/>
  <c r="AT97" i="1"/>
  <c r="AU97" i="1" s="1"/>
  <c r="AT105" i="1"/>
  <c r="AU105" i="1" s="1"/>
  <c r="AT115" i="1"/>
  <c r="AU115" i="1" s="1"/>
  <c r="AT123" i="1"/>
  <c r="AU123" i="1" s="1"/>
  <c r="AT11" i="1"/>
  <c r="AU11" i="1" s="1"/>
  <c r="AT17" i="1"/>
  <c r="AU17" i="1" s="1"/>
  <c r="AT29" i="1"/>
  <c r="AU29" i="1" s="1"/>
  <c r="AT35" i="1"/>
  <c r="AU35" i="1" s="1"/>
  <c r="AT45" i="1"/>
  <c r="AU45" i="1" s="1"/>
  <c r="AT51" i="1"/>
  <c r="AU51" i="1" s="1"/>
  <c r="AT59" i="1"/>
  <c r="AU59" i="1" s="1"/>
  <c r="AT65" i="1"/>
  <c r="AU65" i="1" s="1"/>
  <c r="AT77" i="1"/>
  <c r="AU77" i="1" s="1"/>
  <c r="AT83" i="1"/>
  <c r="AU83" i="1" s="1"/>
  <c r="AT93" i="1"/>
  <c r="AU93" i="1" s="1"/>
  <c r="AT99" i="1"/>
  <c r="AU99" i="1" s="1"/>
  <c r="AT107" i="1"/>
  <c r="AU107" i="1" s="1"/>
  <c r="AT119" i="1"/>
  <c r="AU119" i="1" s="1"/>
  <c r="AT125" i="1"/>
  <c r="AU125" i="1" s="1"/>
  <c r="AT70" i="1"/>
  <c r="AU70" i="1" s="1"/>
  <c r="AT62" i="1"/>
  <c r="AU62" i="1" s="1"/>
  <c r="AT36" i="1"/>
  <c r="AU36" i="1" s="1"/>
  <c r="AT6" i="1"/>
  <c r="AU6" i="1" s="1"/>
  <c r="AT50" i="1"/>
  <c r="AU50" i="1" s="1"/>
  <c r="AT128" i="1"/>
  <c r="AU128" i="1" s="1"/>
  <c r="AT3" i="1"/>
  <c r="AU3" i="1" s="1"/>
  <c r="AT64" i="1"/>
  <c r="AU64" i="1" s="1"/>
  <c r="AT100" i="1"/>
  <c r="AU100" i="1" s="1"/>
  <c r="AT44" i="1"/>
  <c r="AU44" i="1" s="1"/>
  <c r="AT30" i="1"/>
  <c r="AU30" i="1" s="1"/>
  <c r="AT66" i="1"/>
  <c r="AU66" i="1" s="1"/>
  <c r="AT102" i="1"/>
  <c r="AU102" i="1" s="1"/>
  <c r="AT32" i="1"/>
  <c r="AU32" i="1" s="1"/>
  <c r="AT92" i="1"/>
  <c r="AU92" i="1" s="1"/>
  <c r="AT34" i="1"/>
  <c r="AU34" i="1" s="1"/>
  <c r="AT106" i="1"/>
  <c r="AU106" i="1" s="1"/>
  <c r="AT104" i="1"/>
  <c r="AU104" i="1" s="1"/>
  <c r="AT72" i="1"/>
  <c r="AU72" i="1" s="1"/>
  <c r="AT108" i="1"/>
  <c r="AU108" i="1" s="1"/>
  <c r="AT38" i="1"/>
  <c r="AU38" i="1" s="1"/>
  <c r="AT110" i="1"/>
  <c r="AU110" i="1" s="1"/>
  <c r="AT4" i="1"/>
  <c r="AU4" i="1" s="1"/>
  <c r="AT40" i="1"/>
  <c r="AU40" i="1" s="1"/>
  <c r="AT76" i="1"/>
  <c r="AU76" i="1" s="1"/>
  <c r="AT112" i="1"/>
  <c r="AU112" i="1" s="1"/>
  <c r="AT74" i="1"/>
  <c r="AU74" i="1" s="1"/>
  <c r="AT42" i="1"/>
  <c r="AU42" i="1" s="1"/>
  <c r="AT78" i="1"/>
  <c r="AU78" i="1" s="1"/>
  <c r="AT114" i="1"/>
  <c r="AU114" i="1" s="1"/>
  <c r="AT10" i="1"/>
  <c r="AU10" i="1" s="1"/>
  <c r="AT46" i="1"/>
  <c r="AU46" i="1" s="1"/>
  <c r="AT82" i="1"/>
  <c r="AU82" i="1" s="1"/>
  <c r="AT118" i="1"/>
  <c r="AU118" i="1" s="1"/>
  <c r="AT86" i="1"/>
  <c r="AU86" i="1" s="1"/>
  <c r="AT12" i="1"/>
  <c r="AU12" i="1" s="1"/>
  <c r="AT48" i="1"/>
  <c r="AU48" i="1" s="1"/>
  <c r="AT84" i="1"/>
  <c r="AU84" i="1" s="1"/>
  <c r="AT120" i="1"/>
  <c r="AU120" i="1" s="1"/>
  <c r="AT56" i="1"/>
  <c r="AU56" i="1" s="1"/>
  <c r="AT20" i="1"/>
  <c r="AU20" i="1" s="1"/>
  <c r="AT16" i="1"/>
  <c r="AU16" i="1" s="1"/>
  <c r="AT52" i="1"/>
  <c r="AU52" i="1" s="1"/>
  <c r="AT88" i="1"/>
  <c r="AU88" i="1" s="1"/>
  <c r="AT124" i="1"/>
  <c r="AU124" i="1" s="1"/>
  <c r="AT98" i="1"/>
  <c r="AU98" i="1" s="1"/>
  <c r="AT18" i="1"/>
  <c r="AU18" i="1" s="1"/>
  <c r="AT54" i="1"/>
  <c r="AU54" i="1" s="1"/>
  <c r="AT90" i="1"/>
  <c r="AU90" i="1" s="1"/>
  <c r="AT126" i="1"/>
  <c r="AU126" i="1" s="1"/>
  <c r="AT68" i="1"/>
  <c r="AU68" i="1" s="1"/>
  <c r="AT122" i="1"/>
  <c r="AU122" i="1" s="1"/>
  <c r="AU129" i="1" l="1"/>
  <c r="AT129" i="1"/>
</calcChain>
</file>

<file path=xl/sharedStrings.xml><?xml version="1.0" encoding="utf-8"?>
<sst xmlns="http://schemas.openxmlformats.org/spreadsheetml/2006/main" count="989" uniqueCount="203">
  <si>
    <t>$100,000.00</t>
  </si>
  <si>
    <t>PIN</t>
  </si>
  <si>
    <t>NAME</t>
  </si>
  <si>
    <t>OWNER ADDRESS</t>
  </si>
  <si>
    <t>CITY STATE ZIP</t>
  </si>
  <si>
    <t>DESCRIPTION</t>
  </si>
  <si>
    <t>SEC</t>
  </si>
  <si>
    <t>TWP</t>
  </si>
  <si>
    <t>RANGE</t>
  </si>
  <si>
    <t>PARCEL ACRES</t>
  </si>
  <si>
    <t>ACRES IN TRACT</t>
  </si>
  <si>
    <t>TOTAL BENEFITTED ACRES</t>
  </si>
  <si>
    <t>ACRES IN WATERSHED NOT BENEFITTED</t>
  </si>
  <si>
    <t>NONCONVERTED WETLAND ACRES</t>
  </si>
  <si>
    <t>CLASS 1 ACRES</t>
  </si>
  <si>
    <t>RED = CLASS 1 BENEFIT</t>
  </si>
  <si>
    <t>CLASS 2 ACRES</t>
  </si>
  <si>
    <t>YELLOW = CLASS 2 BENEFIT</t>
  </si>
  <si>
    <t>CLASS 3 ACRES</t>
  </si>
  <si>
    <t>GREEN = CLASS 3 BENEFIT</t>
  </si>
  <si>
    <t>CLASS 4 ACRES</t>
  </si>
  <si>
    <t>BLUE = CLASS 4 BENEFIT</t>
  </si>
  <si>
    <t>URBAN RESIDENTIAL ACRES</t>
  </si>
  <si>
    <t>URBAN RESIDENTIAL BENEFIT</t>
  </si>
  <si>
    <t>INDUSTRIAL ACRES</t>
  </si>
  <si>
    <t>INDUSTRIAL BENEFIT</t>
  </si>
  <si>
    <t>RESIDENTIAL ACRES</t>
  </si>
  <si>
    <t>RESIDENTIAL BENEFIT</t>
  </si>
  <si>
    <t>WOODLOT ACRES</t>
  </si>
  <si>
    <t>WOODLOT BENEFIT</t>
  </si>
  <si>
    <t>FEDERAL LAND ACRES</t>
  </si>
  <si>
    <t>CREP ACRES</t>
  </si>
  <si>
    <t>CREP BENEFIT</t>
  </si>
  <si>
    <t>ROAD ACRES</t>
  </si>
  <si>
    <t>ROAD BENEFIT</t>
  </si>
  <si>
    <t>RECREATIONAL TRAIL ACRES</t>
  </si>
  <si>
    <t>RECREATIONAL TRAIL BENEFIT</t>
  </si>
  <si>
    <t>CLASS A GRASS STRIP ACRES</t>
  </si>
  <si>
    <t>CLASS A GRASS STRIP DAMAGES</t>
  </si>
  <si>
    <t>CLASS B GRASS STRIP ACRES</t>
  </si>
  <si>
    <t>CLASS B GRASS STRIP DAMAGES</t>
  </si>
  <si>
    <t>WETLAND BUFFER STRIP</t>
  </si>
  <si>
    <t>WETLAND BUFFER STRIP DAMAGES</t>
  </si>
  <si>
    <t>DITCH ACRES</t>
  </si>
  <si>
    <t>NON-BENEFITTED ACRES</t>
  </si>
  <si>
    <t>TOTAL PARCEL BENEFITS</t>
  </si>
  <si>
    <t>PERCENT TOTAL BENEFITS</t>
  </si>
  <si>
    <t>NOTIONAL ASSESSMENT ON $100,000 REPAIR</t>
  </si>
  <si>
    <t>02-028-0301</t>
  </si>
  <si>
    <t>CAVINESS/KRISTINE</t>
  </si>
  <si>
    <t>833 13TH ST</t>
  </si>
  <si>
    <t>NWSW</t>
  </si>
  <si>
    <t>28</t>
  </si>
  <si>
    <t>106</t>
  </si>
  <si>
    <t>037</t>
  </si>
  <si>
    <t>02-028-0302</t>
  </si>
  <si>
    <t>PICHA/TERRANCE L &amp; KATHERINE A</t>
  </si>
  <si>
    <t>14906 WILLIAMS LN</t>
  </si>
  <si>
    <t>SWSW</t>
  </si>
  <si>
    <t>02-029-0100</t>
  </si>
  <si>
    <t>MELANIE'S LLC</t>
  </si>
  <si>
    <t>5005 S BUR OAK PL</t>
  </si>
  <si>
    <t>SWNE</t>
  </si>
  <si>
    <t>29</t>
  </si>
  <si>
    <t>SENE</t>
  </si>
  <si>
    <t>02-029-0400</t>
  </si>
  <si>
    <t>JOHNSON/DEAN S &amp; ELIZABETH</t>
  </si>
  <si>
    <t>38392 COUNTY RD 13</t>
  </si>
  <si>
    <t>NESW</t>
  </si>
  <si>
    <t>SESW</t>
  </si>
  <si>
    <t>SWSE</t>
  </si>
  <si>
    <t>NWSE</t>
  </si>
  <si>
    <t>02-029-0500</t>
  </si>
  <si>
    <t>NESE</t>
  </si>
  <si>
    <t>SESE</t>
  </si>
  <si>
    <t>02-030-0100</t>
  </si>
  <si>
    <t>DAVIES/LAURA J &amp; CALVIN R</t>
  </si>
  <si>
    <t>194 WINDSOR CT</t>
  </si>
  <si>
    <t>SENW</t>
  </si>
  <si>
    <t>30</t>
  </si>
  <si>
    <t>02-030-0200</t>
  </si>
  <si>
    <t>HLC FARMS LLC</t>
  </si>
  <si>
    <t>PO BOX 128</t>
  </si>
  <si>
    <t>NWNW</t>
  </si>
  <si>
    <t>SWNW</t>
  </si>
  <si>
    <t>02-030-0202</t>
  </si>
  <si>
    <t>COWAN LIV TRUST/DENNIS/&amp;</t>
  </si>
  <si>
    <t>37954 360TH ST</t>
  </si>
  <si>
    <t>02-030-0300</t>
  </si>
  <si>
    <t>KUEHL/PHYLLIS J/TRUSTEES &amp;</t>
  </si>
  <si>
    <t>37342 390TH AVE</t>
  </si>
  <si>
    <t>02-030-0301</t>
  </si>
  <si>
    <t>TIBODEAU/DALE</t>
  </si>
  <si>
    <t>12312 OAK BEND CIRCLE</t>
  </si>
  <si>
    <t>02-030-0302</t>
  </si>
  <si>
    <t>02-030-0400</t>
  </si>
  <si>
    <t>KUEHL TRUST/GISELA/&amp;</t>
  </si>
  <si>
    <t>350 6TH AVE S APT 108</t>
  </si>
  <si>
    <t>02-030-0401</t>
  </si>
  <si>
    <t>JOHNSON/DONNA M/TRUSTEE</t>
  </si>
  <si>
    <t>44334 268TH ST</t>
  </si>
  <si>
    <t>02-031-0100</t>
  </si>
  <si>
    <t>KUEHL/THOMAS</t>
  </si>
  <si>
    <t>37311 COUNTY ROAD 13</t>
  </si>
  <si>
    <t>NENW</t>
  </si>
  <si>
    <t>31</t>
  </si>
  <si>
    <t>02-031-0102</t>
  </si>
  <si>
    <t>02-031-0300</t>
  </si>
  <si>
    <t>PETERSON IRREVOCABLE TRUST</t>
  </si>
  <si>
    <t>1504 CALUMET ROAD</t>
  </si>
  <si>
    <t>NENE</t>
  </si>
  <si>
    <t>02-031-0302</t>
  </si>
  <si>
    <t>PETERSON/LELAND R &amp; SANDRA L</t>
  </si>
  <si>
    <t>480 1ST STREET</t>
  </si>
  <si>
    <t>NWNE</t>
  </si>
  <si>
    <t>02-031-0303</t>
  </si>
  <si>
    <t>02-031-0500</t>
  </si>
  <si>
    <t>OLSEM LIVING TRUST/NICHOLAS</t>
  </si>
  <si>
    <t>37427 COUNTY ROAD 15</t>
  </si>
  <si>
    <t>02-032-0100</t>
  </si>
  <si>
    <t>JOHNSON/CHRIS K/ETAL TSTE</t>
  </si>
  <si>
    <t>32</t>
  </si>
  <si>
    <t>02-032-0200</t>
  </si>
  <si>
    <t>REMMERS/LOUIS G &amp; LEOLA M/ LE</t>
  </si>
  <si>
    <t>38564 COUNTY RD 15</t>
  </si>
  <si>
    <t>02-032-0201</t>
  </si>
  <si>
    <t>02-032-0300</t>
  </si>
  <si>
    <t>KLEINE/TRAVIS D &amp; CHELSEA M</t>
  </si>
  <si>
    <t>38458 380TH ST</t>
  </si>
  <si>
    <t>02-032-0301</t>
  </si>
  <si>
    <t>P&amp;J FARMS OF DUNDEE LP</t>
  </si>
  <si>
    <t>2454 STATE HIGHWAY 62</t>
  </si>
  <si>
    <t>02-032-0401</t>
  </si>
  <si>
    <t>OLSEM LIVING TRUST/JOSEPH/&amp;</t>
  </si>
  <si>
    <t>37899 COUNTY RD 15</t>
  </si>
  <si>
    <t>02-032-0500</t>
  </si>
  <si>
    <t>NELSON/THEODORE A</t>
  </si>
  <si>
    <t>38714 380TH ST</t>
  </si>
  <si>
    <t>02-032-0501</t>
  </si>
  <si>
    <t>02-032-0502</t>
  </si>
  <si>
    <t>PAPLOW/RONALD/TSTEE/ETAL</t>
  </si>
  <si>
    <t>38113 COUNTY RD 7</t>
  </si>
  <si>
    <t>02-032-0600</t>
  </si>
  <si>
    <t>MAURER/RONALD P &amp; MONICA K</t>
  </si>
  <si>
    <t>642 S SHORE DR</t>
  </si>
  <si>
    <t>02-033-0300</t>
  </si>
  <si>
    <t>33</t>
  </si>
  <si>
    <t>02-033-0400</t>
  </si>
  <si>
    <t>13-025-0100</t>
  </si>
  <si>
    <t>25</t>
  </si>
  <si>
    <t>038</t>
  </si>
  <si>
    <t>13-025-0600</t>
  </si>
  <si>
    <t>TEAL/PAMELA/TRUSTEE</t>
  </si>
  <si>
    <t>2003 15TH ST NW</t>
  </si>
  <si>
    <t>16-004-0200</t>
  </si>
  <si>
    <t>WALTON/DAVID &amp; JADE</t>
  </si>
  <si>
    <t>38632 390TH AVENUE</t>
  </si>
  <si>
    <t>04</t>
  </si>
  <si>
    <t>105</t>
  </si>
  <si>
    <t>16-004-0201</t>
  </si>
  <si>
    <t>NEISEN/RITA K</t>
  </si>
  <si>
    <t>PO BOX 458</t>
  </si>
  <si>
    <t>16-004-0300</t>
  </si>
  <si>
    <t>16-005-0101</t>
  </si>
  <si>
    <t>HOLLAND/LORENE/LE</t>
  </si>
  <si>
    <t>38452 COUNTY ROAD 5</t>
  </si>
  <si>
    <t>05</t>
  </si>
  <si>
    <t>16-005-0200</t>
  </si>
  <si>
    <t>SONTAG FAMILY PARTNERS</t>
  </si>
  <si>
    <t>FARMERS NATIONAL COMPANY PO BOX 542016</t>
  </si>
  <si>
    <t>16-009-0100</t>
  </si>
  <si>
    <t>OLSON/ANDREW L &amp; NORDIS</t>
  </si>
  <si>
    <t>777 RIVER ROAD</t>
  </si>
  <si>
    <t>09</t>
  </si>
  <si>
    <t>CSAH 13</t>
  </si>
  <si>
    <t>CSAH 5</t>
  </si>
  <si>
    <t>TOTAL WATERSHED ACRES:</t>
  </si>
  <si>
    <t>MINNETONKA MN 55345</t>
  </si>
  <si>
    <t>HERON LAKE MN 56137</t>
  </si>
  <si>
    <t>FULDA MN 56131-4433</t>
  </si>
  <si>
    <t>OMAHA NE 68154</t>
  </si>
  <si>
    <t>BROOKINGS SD 57006</t>
  </si>
  <si>
    <t>ROCHESTER MN 55901</t>
  </si>
  <si>
    <t>NEW BRIGHTON MN 55112</t>
  </si>
  <si>
    <t>STORDEN MN 56174</t>
  </si>
  <si>
    <t>WINDOM MN 56101</t>
  </si>
  <si>
    <t>SIOUX FALLS SD 57108-2228</t>
  </si>
  <si>
    <t>CONROE TX 77304</t>
  </si>
  <si>
    <t>MARION SD 57043</t>
  </si>
  <si>
    <t>DUNDEE MN 56131</t>
  </si>
  <si>
    <t>ORMSBY MN 56162</t>
  </si>
  <si>
    <t>390TH AVE</t>
  </si>
  <si>
    <t>380TH ST</t>
  </si>
  <si>
    <t>370TH AVE</t>
  </si>
  <si>
    <t>COTTONWOOD CTY RDS</t>
  </si>
  <si>
    <t>SPRINGFIELD TWP RDS</t>
  </si>
  <si>
    <t>ROSE HILL TWP RDS</t>
  </si>
  <si>
    <t>AMO TWP RDS</t>
  </si>
  <si>
    <t xml:space="preserve"> 1355 9TH AVE</t>
  </si>
  <si>
    <t xml:space="preserve"> C/O KEVIN HEGGESETH 41870 CR 14 </t>
  </si>
  <si>
    <t xml:space="preserve"> C/O MARK SCHOBORG 34499 350TH AVE </t>
  </si>
  <si>
    <t>WESTBROOK MN 56183</t>
  </si>
  <si>
    <t>C/O KARLA NELSON 37254 340TH 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</si>
</sst>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.00"/>
    <numFmt numFmtId="165" formatCode="#,##0.00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EA989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4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1" fillId="8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 applyAlignment="1">
      <alignment horizontal="center"/>
    </xf>
    <xf numFmtId="4" fontId="1" fillId="8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11"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32"/>
  <sheetViews>
    <sheetView tabSelected="1" workbookViewId="0">
      <pane xSplit="1" ySplit="2" topLeftCell="B111" activePane="bottomRight" state="frozen"/>
      <selection pane="topRight" activeCell="B1" sqref="B1"/>
      <selection pane="bottomLeft" activeCell="A3" sqref="A3"/>
      <selection pane="bottomRight" activeCell="D130" sqref="D130"/>
    </sheetView>
  </sheetViews>
  <sheetFormatPr defaultRowHeight="14.4" x14ac:dyDescent="0.3"/>
  <cols>
    <col min="1" max="1" width="14.6640625" style="1" customWidth="1"/>
    <col min="2" max="2" width="35.6640625" style="1" customWidth="1"/>
    <col min="3" max="3" width="30.6640625" style="1" customWidth="1"/>
    <col min="4" max="4" width="25.6640625" style="1" customWidth="1"/>
    <col min="5" max="5" width="20.6640625" style="1" customWidth="1"/>
    <col min="6" max="8" width="9.6640625" style="1" customWidth="1"/>
    <col min="9" max="9" width="17.6640625" style="2" customWidth="1"/>
    <col min="10" max="10" width="17.6640625" style="2" hidden="1" customWidth="1"/>
    <col min="11" max="12" width="17.6640625" style="2" customWidth="1"/>
    <col min="13" max="13" width="20.6640625" style="3" hidden="1" customWidth="1"/>
    <col min="14" max="14" width="13.6640625" style="4" customWidth="1"/>
    <col min="15" max="15" width="13.6640625" style="5" customWidth="1"/>
    <col min="16" max="16" width="13.6640625" style="6" customWidth="1"/>
    <col min="17" max="17" width="13.6640625" style="5" customWidth="1"/>
    <col min="18" max="18" width="13.6640625" style="7" customWidth="1"/>
    <col min="19" max="19" width="13.6640625" style="5" customWidth="1"/>
    <col min="20" max="20" width="13.6640625" style="8" customWidth="1"/>
    <col min="21" max="21" width="13.6640625" style="5" customWidth="1"/>
    <col min="22" max="22" width="17.6640625" style="2" hidden="1" customWidth="1"/>
    <col min="23" max="23" width="17.6640625" style="5" hidden="1" customWidth="1"/>
    <col min="24" max="24" width="17.6640625" style="2" hidden="1" customWidth="1"/>
    <col min="25" max="25" width="17.6640625" style="5" hidden="1" customWidth="1"/>
    <col min="26" max="26" width="17.6640625" style="9" customWidth="1"/>
    <col min="27" max="27" width="17.6640625" style="5" customWidth="1"/>
    <col min="28" max="28" width="17.6640625" style="10" hidden="1" customWidth="1"/>
    <col min="29" max="29" width="17.6640625" style="5" hidden="1" customWidth="1"/>
    <col min="30" max="31" width="17.6640625" style="2" hidden="1" customWidth="1"/>
    <col min="32" max="32" width="17.6640625" style="5" hidden="1" customWidth="1"/>
    <col min="33" max="33" width="17.6640625" style="9" customWidth="1"/>
    <col min="34" max="34" width="17.6640625" style="5" customWidth="1"/>
    <col min="35" max="35" width="19.6640625" style="2" hidden="1" customWidth="1"/>
    <col min="36" max="36" width="19.6640625" style="5" hidden="1" customWidth="1"/>
    <col min="37" max="37" width="17.6640625" style="3" hidden="1" customWidth="1"/>
    <col min="38" max="38" width="17.6640625" style="5" hidden="1" customWidth="1"/>
    <col min="39" max="39" width="17.6640625" style="3" hidden="1" customWidth="1"/>
    <col min="40" max="40" width="17.6640625" style="5" hidden="1" customWidth="1"/>
    <col min="41" max="41" width="17.6640625" style="2" hidden="1" customWidth="1"/>
    <col min="42" max="42" width="17.6640625" style="5" hidden="1" customWidth="1"/>
    <col min="43" max="43" width="17.6640625" style="2" hidden="1" customWidth="1"/>
    <col min="44" max="44" width="17.6640625" style="2" customWidth="1"/>
    <col min="45" max="45" width="17.6640625" style="5" customWidth="1"/>
    <col min="46" max="46" width="17.6640625" style="11" customWidth="1"/>
    <col min="47" max="47" width="17.6640625" style="5" customWidth="1"/>
  </cols>
  <sheetData>
    <row r="1" spans="1:47" x14ac:dyDescent="0.3">
      <c r="AL1" s="5">
        <v>0</v>
      </c>
      <c r="AN1" s="5">
        <v>0</v>
      </c>
      <c r="AP1" s="5">
        <v>0</v>
      </c>
      <c r="AU1" s="5" t="s">
        <v>0</v>
      </c>
    </row>
    <row r="2" spans="1:47" ht="68.099999999999994" customHeight="1" x14ac:dyDescent="0.3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3" t="s">
        <v>13</v>
      </c>
      <c r="N2" s="14" t="s">
        <v>14</v>
      </c>
      <c r="O2" s="12" t="s">
        <v>15</v>
      </c>
      <c r="P2" s="15" t="s">
        <v>16</v>
      </c>
      <c r="Q2" s="12" t="s">
        <v>17</v>
      </c>
      <c r="R2" s="16" t="s">
        <v>18</v>
      </c>
      <c r="S2" s="12" t="s">
        <v>19</v>
      </c>
      <c r="T2" s="17" t="s">
        <v>20</v>
      </c>
      <c r="U2" s="12" t="s">
        <v>21</v>
      </c>
      <c r="V2" s="12" t="s">
        <v>22</v>
      </c>
      <c r="W2" s="12" t="s">
        <v>23</v>
      </c>
      <c r="X2" s="12" t="s">
        <v>24</v>
      </c>
      <c r="Y2" s="12" t="s">
        <v>25</v>
      </c>
      <c r="Z2" s="18" t="s">
        <v>26</v>
      </c>
      <c r="AA2" s="12" t="s">
        <v>27</v>
      </c>
      <c r="AB2" s="19" t="s">
        <v>28</v>
      </c>
      <c r="AC2" s="12" t="s">
        <v>29</v>
      </c>
      <c r="AD2" s="12" t="s">
        <v>30</v>
      </c>
      <c r="AE2" s="12" t="s">
        <v>31</v>
      </c>
      <c r="AF2" s="12" t="s">
        <v>32</v>
      </c>
      <c r="AG2" s="18" t="s">
        <v>33</v>
      </c>
      <c r="AH2" s="12" t="s">
        <v>34</v>
      </c>
      <c r="AI2" s="12" t="s">
        <v>35</v>
      </c>
      <c r="AJ2" s="12" t="s">
        <v>36</v>
      </c>
      <c r="AK2" s="13" t="s">
        <v>37</v>
      </c>
      <c r="AL2" s="12" t="s">
        <v>38</v>
      </c>
      <c r="AM2" s="13" t="s">
        <v>39</v>
      </c>
      <c r="AN2" s="12" t="s">
        <v>40</v>
      </c>
      <c r="AO2" s="12" t="s">
        <v>41</v>
      </c>
      <c r="AP2" s="12" t="s">
        <v>42</v>
      </c>
      <c r="AQ2" s="12" t="s">
        <v>43</v>
      </c>
      <c r="AR2" s="12" t="s">
        <v>44</v>
      </c>
      <c r="AS2" s="12" t="s">
        <v>45</v>
      </c>
      <c r="AT2" s="12" t="s">
        <v>46</v>
      </c>
      <c r="AU2" s="12" t="s">
        <v>47</v>
      </c>
    </row>
    <row r="3" spans="1:47" x14ac:dyDescent="0.3">
      <c r="A3" s="1" t="s">
        <v>48</v>
      </c>
      <c r="B3" s="1" t="s">
        <v>49</v>
      </c>
      <c r="C3" s="1" t="s">
        <v>50</v>
      </c>
      <c r="D3" s="1" t="s">
        <v>185</v>
      </c>
      <c r="E3" s="1" t="s">
        <v>51</v>
      </c>
      <c r="F3" s="1" t="s">
        <v>52</v>
      </c>
      <c r="G3" s="1" t="s">
        <v>53</v>
      </c>
      <c r="H3" s="1" t="s">
        <v>54</v>
      </c>
      <c r="I3" s="2">
        <v>6.9</v>
      </c>
      <c r="J3" s="2">
        <v>6.51</v>
      </c>
      <c r="K3" s="2">
        <f t="shared" ref="K3:K34" si="0">SUM(N3,P3,R3,T3,V3,X3,Z3,AB3,AE3,AG3,AI3)</f>
        <v>1.25</v>
      </c>
      <c r="L3" s="2">
        <f t="shared" ref="L3:L34" si="1">SUM(M3,AD3,AK3,AM3,AO3,AQ3,AR3)</f>
        <v>0</v>
      </c>
      <c r="Z3" s="9">
        <v>1.25</v>
      </c>
      <c r="AA3" s="5">
        <v>297.5</v>
      </c>
      <c r="AL3" s="5" t="str">
        <f t="shared" ref="AL3:AL34" si="2">IF(AK3&gt;0,AK3*$AL$1,"")</f>
        <v/>
      </c>
      <c r="AN3" s="5" t="str">
        <f t="shared" ref="AN3:AN34" si="3">IF(AM3&gt;0,AM3*$AN$1,"")</f>
        <v/>
      </c>
      <c r="AP3" s="5" t="str">
        <f t="shared" ref="AP3:AP34" si="4">IF(AO3&gt;0,AO3*$AP$1,"")</f>
        <v/>
      </c>
      <c r="AS3" s="5">
        <f t="shared" ref="AS3:AS34" si="5">SUM(O3,Q3,S3,U3,W3,Y3,AA3,AC3,AF3,AH3,AJ3)</f>
        <v>297.5</v>
      </c>
      <c r="AT3" s="11">
        <f>(AS3/$AS$129)*100</f>
        <v>9.5341480655437936E-3</v>
      </c>
      <c r="AU3" s="5">
        <f t="shared" ref="AU3:AU66" si="6">(AT3/100)*$AU$1</f>
        <v>9.5341480655437927</v>
      </c>
    </row>
    <row r="4" spans="1:47" x14ac:dyDescent="0.3">
      <c r="A4" s="1" t="s">
        <v>55</v>
      </c>
      <c r="B4" s="1" t="s">
        <v>56</v>
      </c>
      <c r="C4" s="1" t="s">
        <v>57</v>
      </c>
      <c r="D4" s="1" t="s">
        <v>177</v>
      </c>
      <c r="E4" s="1" t="s">
        <v>58</v>
      </c>
      <c r="F4" s="1" t="s">
        <v>52</v>
      </c>
      <c r="G4" s="1" t="s">
        <v>53</v>
      </c>
      <c r="H4" s="1" t="s">
        <v>54</v>
      </c>
      <c r="I4" s="2">
        <v>153.1</v>
      </c>
      <c r="J4" s="2">
        <v>33.79</v>
      </c>
      <c r="K4" s="2">
        <f t="shared" si="0"/>
        <v>10.39</v>
      </c>
      <c r="L4" s="2">
        <f t="shared" si="1"/>
        <v>0</v>
      </c>
      <c r="P4" s="6">
        <v>0.9</v>
      </c>
      <c r="Q4" s="5">
        <v>3088.5749999999998</v>
      </c>
      <c r="R4" s="7">
        <v>7.76</v>
      </c>
      <c r="S4" s="5">
        <v>15392.93</v>
      </c>
      <c r="T4" s="8">
        <v>1.73</v>
      </c>
      <c r="U4" s="5">
        <v>1029.3499999999999</v>
      </c>
      <c r="AL4" s="5" t="str">
        <f t="shared" si="2"/>
        <v/>
      </c>
      <c r="AN4" s="5" t="str">
        <f t="shared" si="3"/>
        <v/>
      </c>
      <c r="AP4" s="5" t="str">
        <f t="shared" si="4"/>
        <v/>
      </c>
      <c r="AS4" s="5">
        <f t="shared" si="5"/>
        <v>19510.855</v>
      </c>
      <c r="AT4" s="11">
        <f t="shared" ref="AT4:AT67" si="7">(AS4/$AS$129)*100</f>
        <v>0.62527522842136274</v>
      </c>
      <c r="AU4" s="5">
        <f t="shared" si="6"/>
        <v>625.27522842136273</v>
      </c>
    </row>
    <row r="5" spans="1:47" x14ac:dyDescent="0.3">
      <c r="A5" s="1" t="s">
        <v>55</v>
      </c>
      <c r="B5" s="1" t="s">
        <v>56</v>
      </c>
      <c r="C5" s="1" t="s">
        <v>57</v>
      </c>
      <c r="D5" s="1" t="s">
        <v>177</v>
      </c>
      <c r="E5" s="1" t="s">
        <v>51</v>
      </c>
      <c r="F5" s="1" t="s">
        <v>52</v>
      </c>
      <c r="G5" s="1" t="s">
        <v>53</v>
      </c>
      <c r="H5" s="1" t="s">
        <v>54</v>
      </c>
      <c r="I5" s="2">
        <v>153.1</v>
      </c>
      <c r="J5" s="2">
        <v>38.54</v>
      </c>
      <c r="K5" s="2">
        <f t="shared" si="0"/>
        <v>2.21</v>
      </c>
      <c r="L5" s="2">
        <f t="shared" si="1"/>
        <v>0</v>
      </c>
      <c r="P5" s="6">
        <v>0.47</v>
      </c>
      <c r="Q5" s="5">
        <v>1612.9224999999999</v>
      </c>
      <c r="R5" s="7">
        <v>0.81</v>
      </c>
      <c r="S5" s="5">
        <v>1606.7362499999999</v>
      </c>
      <c r="T5" s="8">
        <v>0.91</v>
      </c>
      <c r="U5" s="5">
        <v>541.45000000000005</v>
      </c>
      <c r="Z5" s="9">
        <v>0.02</v>
      </c>
      <c r="AA5" s="5">
        <v>4.76</v>
      </c>
      <c r="AL5" s="5" t="str">
        <f t="shared" si="2"/>
        <v/>
      </c>
      <c r="AN5" s="5" t="str">
        <f t="shared" si="3"/>
        <v/>
      </c>
      <c r="AP5" s="5" t="str">
        <f t="shared" si="4"/>
        <v/>
      </c>
      <c r="AS5" s="5">
        <f t="shared" si="5"/>
        <v>3765.8687499999996</v>
      </c>
      <c r="AT5" s="11">
        <f t="shared" si="7"/>
        <v>0.12068689162320778</v>
      </c>
      <c r="AU5" s="5">
        <f t="shared" si="6"/>
        <v>120.68689162320779</v>
      </c>
    </row>
    <row r="6" spans="1:47" x14ac:dyDescent="0.3">
      <c r="A6" s="1" t="s">
        <v>59</v>
      </c>
      <c r="B6" s="1" t="s">
        <v>60</v>
      </c>
      <c r="C6" s="1" t="s">
        <v>61</v>
      </c>
      <c r="D6" s="1" t="s">
        <v>186</v>
      </c>
      <c r="E6" s="1" t="s">
        <v>62</v>
      </c>
      <c r="F6" s="1" t="s">
        <v>63</v>
      </c>
      <c r="G6" s="1" t="s">
        <v>53</v>
      </c>
      <c r="H6" s="1" t="s">
        <v>54</v>
      </c>
      <c r="I6" s="2">
        <v>160</v>
      </c>
      <c r="J6" s="2">
        <v>39.869999999999997</v>
      </c>
      <c r="K6" s="2">
        <f t="shared" si="0"/>
        <v>2.82</v>
      </c>
      <c r="L6" s="2">
        <f t="shared" si="1"/>
        <v>0</v>
      </c>
      <c r="T6" s="8">
        <v>2.82</v>
      </c>
      <c r="U6" s="5">
        <v>958.8</v>
      </c>
      <c r="AL6" s="5" t="str">
        <f t="shared" si="2"/>
        <v/>
      </c>
      <c r="AN6" s="5" t="str">
        <f t="shared" si="3"/>
        <v/>
      </c>
      <c r="AP6" s="5" t="str">
        <f t="shared" si="4"/>
        <v/>
      </c>
      <c r="AS6" s="5">
        <f t="shared" si="5"/>
        <v>958.8</v>
      </c>
      <c r="AT6" s="11">
        <f t="shared" si="7"/>
        <v>3.0727197194095422E-2</v>
      </c>
      <c r="AU6" s="5">
        <f t="shared" si="6"/>
        <v>30.727197194095421</v>
      </c>
    </row>
    <row r="7" spans="1:47" x14ac:dyDescent="0.3">
      <c r="A7" s="1" t="s">
        <v>59</v>
      </c>
      <c r="B7" s="1" t="s">
        <v>60</v>
      </c>
      <c r="C7" s="1" t="s">
        <v>61</v>
      </c>
      <c r="D7" s="1" t="s">
        <v>186</v>
      </c>
      <c r="E7" s="1" t="s">
        <v>64</v>
      </c>
      <c r="F7" s="1" t="s">
        <v>63</v>
      </c>
      <c r="G7" s="1" t="s">
        <v>53</v>
      </c>
      <c r="H7" s="1" t="s">
        <v>54</v>
      </c>
      <c r="I7" s="2">
        <v>160</v>
      </c>
      <c r="J7" s="2">
        <v>38.72</v>
      </c>
      <c r="K7" s="2">
        <f t="shared" si="0"/>
        <v>20.76</v>
      </c>
      <c r="L7" s="2">
        <f t="shared" si="1"/>
        <v>0</v>
      </c>
      <c r="R7" s="7">
        <v>18.96</v>
      </c>
      <c r="S7" s="5">
        <v>21491.16</v>
      </c>
      <c r="T7" s="8">
        <v>1.8</v>
      </c>
      <c r="U7" s="5">
        <v>612</v>
      </c>
      <c r="AL7" s="5" t="str">
        <f t="shared" si="2"/>
        <v/>
      </c>
      <c r="AN7" s="5" t="str">
        <f t="shared" si="3"/>
        <v/>
      </c>
      <c r="AP7" s="5" t="str">
        <f t="shared" si="4"/>
        <v/>
      </c>
      <c r="AS7" s="5">
        <f t="shared" si="5"/>
        <v>22103.16</v>
      </c>
      <c r="AT7" s="11">
        <f t="shared" si="7"/>
        <v>0.70835226943329388</v>
      </c>
      <c r="AU7" s="5">
        <f t="shared" si="6"/>
        <v>708.35226943329383</v>
      </c>
    </row>
    <row r="8" spans="1:47" x14ac:dyDescent="0.3">
      <c r="A8" s="1" t="s">
        <v>65</v>
      </c>
      <c r="B8" s="1" t="s">
        <v>66</v>
      </c>
      <c r="C8" s="1" t="s">
        <v>67</v>
      </c>
      <c r="D8" s="1" t="s">
        <v>178</v>
      </c>
      <c r="E8" s="1" t="s">
        <v>58</v>
      </c>
      <c r="F8" s="1" t="s">
        <v>63</v>
      </c>
      <c r="G8" s="1" t="s">
        <v>53</v>
      </c>
      <c r="H8" s="1" t="s">
        <v>54</v>
      </c>
      <c r="I8" s="2">
        <v>240</v>
      </c>
      <c r="J8" s="2">
        <v>33.020000000000003</v>
      </c>
      <c r="K8" s="2">
        <f t="shared" si="0"/>
        <v>33.020000000000003</v>
      </c>
      <c r="L8" s="2">
        <f t="shared" si="1"/>
        <v>0</v>
      </c>
      <c r="N8" s="4">
        <v>17.46</v>
      </c>
      <c r="O8" s="5">
        <v>60944.13</v>
      </c>
      <c r="P8" s="6">
        <v>15.56</v>
      </c>
      <c r="Q8" s="5">
        <v>45764.837500000001</v>
      </c>
      <c r="AL8" s="5" t="str">
        <f t="shared" si="2"/>
        <v/>
      </c>
      <c r="AN8" s="5" t="str">
        <f t="shared" si="3"/>
        <v/>
      </c>
      <c r="AP8" s="5" t="str">
        <f t="shared" si="4"/>
        <v/>
      </c>
      <c r="AS8" s="5">
        <f t="shared" si="5"/>
        <v>106708.9675</v>
      </c>
      <c r="AT8" s="11">
        <f t="shared" si="7"/>
        <v>3.4197616674497491</v>
      </c>
      <c r="AU8" s="5">
        <f t="shared" si="6"/>
        <v>3419.7616674497494</v>
      </c>
    </row>
    <row r="9" spans="1:47" x14ac:dyDescent="0.3">
      <c r="A9" s="1" t="s">
        <v>65</v>
      </c>
      <c r="B9" s="1" t="s">
        <v>66</v>
      </c>
      <c r="C9" s="1" t="s">
        <v>67</v>
      </c>
      <c r="D9" s="1" t="s">
        <v>178</v>
      </c>
      <c r="E9" s="1" t="s">
        <v>51</v>
      </c>
      <c r="F9" s="1" t="s">
        <v>63</v>
      </c>
      <c r="G9" s="1" t="s">
        <v>53</v>
      </c>
      <c r="H9" s="1" t="s">
        <v>54</v>
      </c>
      <c r="I9" s="2">
        <v>240</v>
      </c>
      <c r="J9" s="2">
        <v>41.16</v>
      </c>
      <c r="K9" s="2">
        <f t="shared" si="0"/>
        <v>38.22</v>
      </c>
      <c r="L9" s="2">
        <f t="shared" si="1"/>
        <v>0</v>
      </c>
      <c r="P9" s="6">
        <v>23.9</v>
      </c>
      <c r="Q9" s="5">
        <v>70301.849999999991</v>
      </c>
      <c r="R9" s="7">
        <v>12.61</v>
      </c>
      <c r="S9" s="5">
        <v>21440.1525</v>
      </c>
      <c r="T9" s="8">
        <v>1.71</v>
      </c>
      <c r="U9" s="5">
        <v>872.1</v>
      </c>
      <c r="AL9" s="5" t="str">
        <f t="shared" si="2"/>
        <v/>
      </c>
      <c r="AN9" s="5" t="str">
        <f t="shared" si="3"/>
        <v/>
      </c>
      <c r="AP9" s="5" t="str">
        <f t="shared" si="4"/>
        <v/>
      </c>
      <c r="AS9" s="5">
        <f t="shared" si="5"/>
        <v>92614.102499999994</v>
      </c>
      <c r="AT9" s="11">
        <f t="shared" si="7"/>
        <v>2.9680556846805026</v>
      </c>
      <c r="AU9" s="5">
        <f t="shared" si="6"/>
        <v>2968.0556846805025</v>
      </c>
    </row>
    <row r="10" spans="1:47" x14ac:dyDescent="0.3">
      <c r="A10" s="1" t="s">
        <v>65</v>
      </c>
      <c r="B10" s="1" t="s">
        <v>66</v>
      </c>
      <c r="C10" s="1" t="s">
        <v>67</v>
      </c>
      <c r="D10" s="1" t="s">
        <v>178</v>
      </c>
      <c r="E10" s="1" t="s">
        <v>68</v>
      </c>
      <c r="F10" s="1" t="s">
        <v>63</v>
      </c>
      <c r="G10" s="1" t="s">
        <v>53</v>
      </c>
      <c r="H10" s="1" t="s">
        <v>54</v>
      </c>
      <c r="I10" s="2">
        <v>240</v>
      </c>
      <c r="J10" s="2">
        <v>44.26</v>
      </c>
      <c r="K10" s="2">
        <f t="shared" si="0"/>
        <v>31.85</v>
      </c>
      <c r="L10" s="2">
        <f t="shared" si="1"/>
        <v>0</v>
      </c>
      <c r="P10" s="6">
        <v>5.28</v>
      </c>
      <c r="Q10" s="5">
        <v>15531.12</v>
      </c>
      <c r="R10" s="7">
        <v>20.02</v>
      </c>
      <c r="S10" s="5">
        <v>30763.19</v>
      </c>
      <c r="T10" s="8">
        <v>6.55</v>
      </c>
      <c r="U10" s="5">
        <v>3014.099999999999</v>
      </c>
      <c r="AL10" s="5" t="str">
        <f t="shared" si="2"/>
        <v/>
      </c>
      <c r="AN10" s="5" t="str">
        <f t="shared" si="3"/>
        <v/>
      </c>
      <c r="AP10" s="5" t="str">
        <f t="shared" si="4"/>
        <v/>
      </c>
      <c r="AS10" s="5">
        <f t="shared" si="5"/>
        <v>49308.409999999996</v>
      </c>
      <c r="AT10" s="11">
        <f t="shared" si="7"/>
        <v>1.5802140565261853</v>
      </c>
      <c r="AU10" s="5">
        <f t="shared" si="6"/>
        <v>1580.2140565261855</v>
      </c>
    </row>
    <row r="11" spans="1:47" x14ac:dyDescent="0.3">
      <c r="A11" s="1" t="s">
        <v>65</v>
      </c>
      <c r="B11" s="1" t="s">
        <v>66</v>
      </c>
      <c r="C11" s="1" t="s">
        <v>67</v>
      </c>
      <c r="D11" s="1" t="s">
        <v>178</v>
      </c>
      <c r="E11" s="1" t="s">
        <v>69</v>
      </c>
      <c r="F11" s="1" t="s">
        <v>63</v>
      </c>
      <c r="G11" s="1" t="s">
        <v>53</v>
      </c>
      <c r="H11" s="1" t="s">
        <v>54</v>
      </c>
      <c r="I11" s="2">
        <v>240</v>
      </c>
      <c r="J11" s="2">
        <v>34.200000000000003</v>
      </c>
      <c r="K11" s="2">
        <f t="shared" si="0"/>
        <v>29.189999999999998</v>
      </c>
      <c r="L11" s="2">
        <f t="shared" si="1"/>
        <v>5.01</v>
      </c>
      <c r="N11" s="4">
        <v>2.68</v>
      </c>
      <c r="O11" s="5">
        <v>9354.5400000000009</v>
      </c>
      <c r="P11" s="6">
        <v>13.54</v>
      </c>
      <c r="Q11" s="5">
        <v>39827.910000000003</v>
      </c>
      <c r="R11" s="7">
        <v>4.1800000000000006</v>
      </c>
      <c r="S11" s="5">
        <v>7090.0424999999996</v>
      </c>
      <c r="T11" s="8">
        <v>1.8</v>
      </c>
      <c r="U11" s="5">
        <v>812.59999999999991</v>
      </c>
      <c r="Z11" s="9">
        <v>6.99</v>
      </c>
      <c r="AA11" s="5">
        <v>1425.96</v>
      </c>
      <c r="AL11" s="5" t="str">
        <f t="shared" si="2"/>
        <v/>
      </c>
      <c r="AN11" s="5" t="str">
        <f t="shared" si="3"/>
        <v/>
      </c>
      <c r="AP11" s="5" t="str">
        <f t="shared" si="4"/>
        <v/>
      </c>
      <c r="AR11" s="2">
        <v>5.01</v>
      </c>
      <c r="AS11" s="5">
        <f t="shared" si="5"/>
        <v>58511.052500000005</v>
      </c>
      <c r="AT11" s="11">
        <f t="shared" si="7"/>
        <v>1.875136262204391</v>
      </c>
      <c r="AU11" s="5">
        <f t="shared" si="6"/>
        <v>1875.136262204391</v>
      </c>
    </row>
    <row r="12" spans="1:47" x14ac:dyDescent="0.3">
      <c r="A12" s="1" t="s">
        <v>65</v>
      </c>
      <c r="B12" s="1" t="s">
        <v>66</v>
      </c>
      <c r="C12" s="1" t="s">
        <v>67</v>
      </c>
      <c r="D12" s="1" t="s">
        <v>178</v>
      </c>
      <c r="E12" s="1" t="s">
        <v>70</v>
      </c>
      <c r="F12" s="1" t="s">
        <v>63</v>
      </c>
      <c r="G12" s="1" t="s">
        <v>53</v>
      </c>
      <c r="H12" s="1" t="s">
        <v>54</v>
      </c>
      <c r="I12" s="2">
        <v>240</v>
      </c>
      <c r="J12" s="2">
        <v>33.950000000000003</v>
      </c>
      <c r="K12" s="2">
        <f t="shared" si="0"/>
        <v>33.950000000000003</v>
      </c>
      <c r="L12" s="2">
        <f t="shared" si="1"/>
        <v>0</v>
      </c>
      <c r="N12" s="4">
        <v>8</v>
      </c>
      <c r="O12" s="5">
        <v>18616</v>
      </c>
      <c r="P12" s="6">
        <v>19.14</v>
      </c>
      <c r="Q12" s="5">
        <v>41622.225000000013</v>
      </c>
      <c r="R12" s="7">
        <v>5.68</v>
      </c>
      <c r="S12" s="5">
        <v>6920.0174999999999</v>
      </c>
      <c r="T12" s="8">
        <v>1.1299999999999999</v>
      </c>
      <c r="U12" s="5">
        <v>384.2</v>
      </c>
      <c r="AL12" s="5" t="str">
        <f t="shared" si="2"/>
        <v/>
      </c>
      <c r="AN12" s="5" t="str">
        <f t="shared" si="3"/>
        <v/>
      </c>
      <c r="AP12" s="5" t="str">
        <f t="shared" si="4"/>
        <v/>
      </c>
      <c r="AS12" s="5">
        <f t="shared" si="5"/>
        <v>67542.442500000005</v>
      </c>
      <c r="AT12" s="11">
        <f t="shared" si="7"/>
        <v>2.1645702437091696</v>
      </c>
      <c r="AU12" s="5">
        <f t="shared" si="6"/>
        <v>2164.5702437091695</v>
      </c>
    </row>
    <row r="13" spans="1:47" x14ac:dyDescent="0.3">
      <c r="A13" s="1" t="s">
        <v>65</v>
      </c>
      <c r="B13" s="1" t="s">
        <v>66</v>
      </c>
      <c r="C13" s="1" t="s">
        <v>67</v>
      </c>
      <c r="D13" s="1" t="s">
        <v>178</v>
      </c>
      <c r="E13" s="1" t="s">
        <v>71</v>
      </c>
      <c r="F13" s="1" t="s">
        <v>63</v>
      </c>
      <c r="G13" s="1" t="s">
        <v>53</v>
      </c>
      <c r="H13" s="1" t="s">
        <v>54</v>
      </c>
      <c r="I13" s="2">
        <v>240</v>
      </c>
      <c r="J13" s="2">
        <v>44.47</v>
      </c>
      <c r="K13" s="2">
        <f t="shared" si="0"/>
        <v>43.649999999999991</v>
      </c>
      <c r="L13" s="2">
        <f t="shared" si="1"/>
        <v>0</v>
      </c>
      <c r="N13" s="4">
        <v>0.17</v>
      </c>
      <c r="O13" s="5">
        <v>395.59</v>
      </c>
      <c r="P13" s="6">
        <v>16.899999999999999</v>
      </c>
      <c r="Q13" s="5">
        <v>33140.899999999987</v>
      </c>
      <c r="R13" s="7">
        <v>19.059999999999999</v>
      </c>
      <c r="S13" s="5">
        <v>21604.51</v>
      </c>
      <c r="T13" s="8">
        <v>7.52</v>
      </c>
      <c r="U13" s="5">
        <v>2558.5</v>
      </c>
      <c r="AL13" s="5" t="str">
        <f t="shared" si="2"/>
        <v/>
      </c>
      <c r="AN13" s="5" t="str">
        <f t="shared" si="3"/>
        <v/>
      </c>
      <c r="AP13" s="5" t="str">
        <f t="shared" si="4"/>
        <v/>
      </c>
      <c r="AS13" s="5">
        <f t="shared" si="5"/>
        <v>57699.499999999985</v>
      </c>
      <c r="AT13" s="11">
        <f t="shared" si="7"/>
        <v>1.8491279875893916</v>
      </c>
      <c r="AU13" s="5">
        <f t="shared" si="6"/>
        <v>1849.1279875893915</v>
      </c>
    </row>
    <row r="14" spans="1:47" x14ac:dyDescent="0.3">
      <c r="A14" s="1" t="s">
        <v>65</v>
      </c>
      <c r="B14" s="1" t="s">
        <v>66</v>
      </c>
      <c r="C14" s="1" t="s">
        <v>67</v>
      </c>
      <c r="D14" s="1" t="s">
        <v>178</v>
      </c>
      <c r="E14" s="1" t="s">
        <v>62</v>
      </c>
      <c r="F14" s="1" t="s">
        <v>63</v>
      </c>
      <c r="G14" s="1" t="s">
        <v>53</v>
      </c>
      <c r="H14" s="1" t="s">
        <v>54</v>
      </c>
      <c r="I14" s="2">
        <v>240</v>
      </c>
      <c r="J14" s="2">
        <v>0.09</v>
      </c>
      <c r="K14" s="2">
        <f t="shared" si="0"/>
        <v>0.04</v>
      </c>
      <c r="L14" s="2">
        <f t="shared" si="1"/>
        <v>0</v>
      </c>
      <c r="T14" s="8">
        <v>0.04</v>
      </c>
      <c r="U14" s="5">
        <v>13.6</v>
      </c>
      <c r="AL14" s="5" t="str">
        <f t="shared" si="2"/>
        <v/>
      </c>
      <c r="AN14" s="5" t="str">
        <f t="shared" si="3"/>
        <v/>
      </c>
      <c r="AP14" s="5" t="str">
        <f t="shared" si="4"/>
        <v/>
      </c>
      <c r="AS14" s="5">
        <f t="shared" si="5"/>
        <v>13.6</v>
      </c>
      <c r="AT14" s="11">
        <f t="shared" si="7"/>
        <v>4.3584676871057337E-4</v>
      </c>
      <c r="AU14" s="5">
        <f t="shared" si="6"/>
        <v>0.43584676871057337</v>
      </c>
    </row>
    <row r="15" spans="1:47" x14ac:dyDescent="0.3">
      <c r="A15" s="1" t="s">
        <v>72</v>
      </c>
      <c r="B15" s="1" t="s">
        <v>66</v>
      </c>
      <c r="C15" s="1" t="s">
        <v>67</v>
      </c>
      <c r="D15" s="1" t="s">
        <v>178</v>
      </c>
      <c r="E15" s="1" t="s">
        <v>70</v>
      </c>
      <c r="F15" s="1" t="s">
        <v>63</v>
      </c>
      <c r="G15" s="1" t="s">
        <v>53</v>
      </c>
      <c r="H15" s="1" t="s">
        <v>54</v>
      </c>
      <c r="I15" s="2">
        <v>80</v>
      </c>
      <c r="J15" s="2">
        <v>0.05</v>
      </c>
      <c r="K15" s="2">
        <f t="shared" si="0"/>
        <v>0.05</v>
      </c>
      <c r="L15" s="2">
        <f t="shared" si="1"/>
        <v>0</v>
      </c>
      <c r="N15" s="4">
        <v>0.04</v>
      </c>
      <c r="O15" s="5">
        <v>93.08</v>
      </c>
      <c r="P15" s="6">
        <v>0.01</v>
      </c>
      <c r="Q15" s="5">
        <v>19.61</v>
      </c>
      <c r="AL15" s="5" t="str">
        <f t="shared" si="2"/>
        <v/>
      </c>
      <c r="AN15" s="5" t="str">
        <f t="shared" si="3"/>
        <v/>
      </c>
      <c r="AP15" s="5" t="str">
        <f t="shared" si="4"/>
        <v/>
      </c>
      <c r="AS15" s="5">
        <f t="shared" si="5"/>
        <v>112.69</v>
      </c>
      <c r="AT15" s="11">
        <f t="shared" si="7"/>
        <v>3.6114391445584201E-3</v>
      </c>
      <c r="AU15" s="5">
        <f t="shared" si="6"/>
        <v>3.6114391445584197</v>
      </c>
    </row>
    <row r="16" spans="1:47" x14ac:dyDescent="0.3">
      <c r="A16" s="1" t="s">
        <v>72</v>
      </c>
      <c r="B16" s="1" t="s">
        <v>66</v>
      </c>
      <c r="C16" s="1" t="s">
        <v>67</v>
      </c>
      <c r="D16" s="1" t="s">
        <v>178</v>
      </c>
      <c r="E16" s="1" t="s">
        <v>71</v>
      </c>
      <c r="F16" s="1" t="s">
        <v>63</v>
      </c>
      <c r="G16" s="1" t="s">
        <v>53</v>
      </c>
      <c r="H16" s="1" t="s">
        <v>54</v>
      </c>
      <c r="I16" s="2">
        <v>80</v>
      </c>
      <c r="J16" s="2">
        <v>7.0000000000000007E-2</v>
      </c>
      <c r="K16" s="2">
        <f t="shared" si="0"/>
        <v>7.0000000000000007E-2</v>
      </c>
      <c r="L16" s="2">
        <f t="shared" si="1"/>
        <v>0</v>
      </c>
      <c r="N16" s="4">
        <v>0.01</v>
      </c>
      <c r="O16" s="5">
        <v>23.27</v>
      </c>
      <c r="P16" s="6">
        <v>0.04</v>
      </c>
      <c r="Q16" s="5">
        <v>78.44</v>
      </c>
      <c r="R16" s="7">
        <v>0.02</v>
      </c>
      <c r="S16" s="5">
        <v>22.67</v>
      </c>
      <c r="AL16" s="5" t="str">
        <f t="shared" si="2"/>
        <v/>
      </c>
      <c r="AN16" s="5" t="str">
        <f t="shared" si="3"/>
        <v/>
      </c>
      <c r="AP16" s="5" t="str">
        <f t="shared" si="4"/>
        <v/>
      </c>
      <c r="AS16" s="5">
        <f t="shared" si="5"/>
        <v>124.38</v>
      </c>
      <c r="AT16" s="11">
        <f t="shared" si="7"/>
        <v>3.9860750803103768E-3</v>
      </c>
      <c r="AU16" s="5">
        <f t="shared" si="6"/>
        <v>3.9860750803103766</v>
      </c>
    </row>
    <row r="17" spans="1:47" x14ac:dyDescent="0.3">
      <c r="A17" s="1" t="s">
        <v>72</v>
      </c>
      <c r="B17" s="1" t="s">
        <v>66</v>
      </c>
      <c r="C17" s="1" t="s">
        <v>67</v>
      </c>
      <c r="D17" s="1" t="s">
        <v>178</v>
      </c>
      <c r="E17" s="1" t="s">
        <v>64</v>
      </c>
      <c r="F17" s="1" t="s">
        <v>63</v>
      </c>
      <c r="G17" s="1" t="s">
        <v>53</v>
      </c>
      <c r="H17" s="1" t="s">
        <v>54</v>
      </c>
      <c r="I17" s="2">
        <v>80</v>
      </c>
      <c r="J17" s="2">
        <v>0.08</v>
      </c>
      <c r="K17" s="2">
        <f t="shared" si="0"/>
        <v>9.0000000000000011E-2</v>
      </c>
      <c r="L17" s="2">
        <f t="shared" si="1"/>
        <v>0</v>
      </c>
      <c r="R17" s="7">
        <v>7.0000000000000007E-2</v>
      </c>
      <c r="S17" s="5">
        <v>79.345000000000013</v>
      </c>
      <c r="T17" s="8">
        <v>0.02</v>
      </c>
      <c r="U17" s="5">
        <v>6.8</v>
      </c>
      <c r="AL17" s="5" t="str">
        <f t="shared" si="2"/>
        <v/>
      </c>
      <c r="AN17" s="5" t="str">
        <f t="shared" si="3"/>
        <v/>
      </c>
      <c r="AP17" s="5" t="str">
        <f t="shared" si="4"/>
        <v/>
      </c>
      <c r="AS17" s="5">
        <f t="shared" si="5"/>
        <v>86.14500000000001</v>
      </c>
      <c r="AT17" s="11">
        <f t="shared" si="7"/>
        <v>2.7607367566597316E-3</v>
      </c>
      <c r="AU17" s="5">
        <f t="shared" si="6"/>
        <v>2.7607367566597314</v>
      </c>
    </row>
    <row r="18" spans="1:47" x14ac:dyDescent="0.3">
      <c r="A18" s="1" t="s">
        <v>72</v>
      </c>
      <c r="B18" s="1" t="s">
        <v>66</v>
      </c>
      <c r="C18" s="1" t="s">
        <v>67</v>
      </c>
      <c r="D18" s="1" t="s">
        <v>178</v>
      </c>
      <c r="E18" s="1" t="s">
        <v>73</v>
      </c>
      <c r="F18" s="1" t="s">
        <v>63</v>
      </c>
      <c r="G18" s="1" t="s">
        <v>53</v>
      </c>
      <c r="H18" s="1" t="s">
        <v>54</v>
      </c>
      <c r="I18" s="2">
        <v>80</v>
      </c>
      <c r="J18" s="2">
        <v>43.69</v>
      </c>
      <c r="K18" s="2">
        <f t="shared" si="0"/>
        <v>43.699999999999996</v>
      </c>
      <c r="L18" s="2">
        <f t="shared" si="1"/>
        <v>0</v>
      </c>
      <c r="N18" s="4">
        <v>1.59</v>
      </c>
      <c r="O18" s="5">
        <v>3699.93</v>
      </c>
      <c r="P18" s="6">
        <v>23.74</v>
      </c>
      <c r="Q18" s="5">
        <v>50657.532500000001</v>
      </c>
      <c r="R18" s="7">
        <v>18.14</v>
      </c>
      <c r="S18" s="5">
        <v>20944.24625</v>
      </c>
      <c r="T18" s="8">
        <v>0.23</v>
      </c>
      <c r="U18" s="5">
        <v>78.2</v>
      </c>
      <c r="AL18" s="5" t="str">
        <f t="shared" si="2"/>
        <v/>
      </c>
      <c r="AN18" s="5" t="str">
        <f t="shared" si="3"/>
        <v/>
      </c>
      <c r="AP18" s="5" t="str">
        <f t="shared" si="4"/>
        <v/>
      </c>
      <c r="AS18" s="5">
        <f t="shared" si="5"/>
        <v>75379.908750000002</v>
      </c>
      <c r="AT18" s="11">
        <f t="shared" si="7"/>
        <v>2.4157418863518658</v>
      </c>
      <c r="AU18" s="5">
        <f t="shared" si="6"/>
        <v>2415.741886351866</v>
      </c>
    </row>
    <row r="19" spans="1:47" x14ac:dyDescent="0.3">
      <c r="A19" s="1" t="s">
        <v>72</v>
      </c>
      <c r="B19" s="1" t="s">
        <v>66</v>
      </c>
      <c r="C19" s="1" t="s">
        <v>67</v>
      </c>
      <c r="D19" s="1" t="s">
        <v>178</v>
      </c>
      <c r="E19" s="1" t="s">
        <v>74</v>
      </c>
      <c r="F19" s="1" t="s">
        <v>63</v>
      </c>
      <c r="G19" s="1" t="s">
        <v>53</v>
      </c>
      <c r="H19" s="1" t="s">
        <v>54</v>
      </c>
      <c r="I19" s="2">
        <v>80</v>
      </c>
      <c r="J19" s="2">
        <v>32.51</v>
      </c>
      <c r="K19" s="2">
        <f t="shared" si="0"/>
        <v>32.5</v>
      </c>
      <c r="L19" s="2">
        <f t="shared" si="1"/>
        <v>0</v>
      </c>
      <c r="N19" s="4">
        <v>3.27</v>
      </c>
      <c r="O19" s="5">
        <v>7679.0999999999995</v>
      </c>
      <c r="P19" s="6">
        <v>18.07</v>
      </c>
      <c r="Q19" s="5">
        <v>47171.855000000003</v>
      </c>
      <c r="R19" s="7">
        <v>11.16</v>
      </c>
      <c r="S19" s="5">
        <v>19722.900000000001</v>
      </c>
      <c r="AL19" s="5" t="str">
        <f t="shared" si="2"/>
        <v/>
      </c>
      <c r="AN19" s="5" t="str">
        <f t="shared" si="3"/>
        <v/>
      </c>
      <c r="AP19" s="5" t="str">
        <f t="shared" si="4"/>
        <v/>
      </c>
      <c r="AS19" s="5">
        <f t="shared" si="5"/>
        <v>74573.85500000001</v>
      </c>
      <c r="AT19" s="11">
        <f t="shared" si="7"/>
        <v>2.3899098332382973</v>
      </c>
      <c r="AU19" s="5">
        <f t="shared" si="6"/>
        <v>2389.9098332382973</v>
      </c>
    </row>
    <row r="20" spans="1:47" x14ac:dyDescent="0.3">
      <c r="A20" s="1" t="s">
        <v>75</v>
      </c>
      <c r="B20" s="1" t="s">
        <v>76</v>
      </c>
      <c r="C20" s="1" t="s">
        <v>77</v>
      </c>
      <c r="D20" s="1" t="s">
        <v>183</v>
      </c>
      <c r="E20" s="1" t="s">
        <v>78</v>
      </c>
      <c r="F20" s="1" t="s">
        <v>79</v>
      </c>
      <c r="G20" s="1" t="s">
        <v>53</v>
      </c>
      <c r="H20" s="1" t="s">
        <v>54</v>
      </c>
      <c r="I20" s="2">
        <v>155</v>
      </c>
      <c r="J20" s="2">
        <v>7.0000000000000007E-2</v>
      </c>
      <c r="K20" s="2">
        <f t="shared" si="0"/>
        <v>0.02</v>
      </c>
      <c r="L20" s="2">
        <f t="shared" si="1"/>
        <v>0</v>
      </c>
      <c r="P20" s="6">
        <v>0.01</v>
      </c>
      <c r="Q20" s="5">
        <v>34.317500000000003</v>
      </c>
      <c r="R20" s="7">
        <v>0.01</v>
      </c>
      <c r="S20" s="5">
        <v>19.83625</v>
      </c>
      <c r="AL20" s="5" t="str">
        <f t="shared" si="2"/>
        <v/>
      </c>
      <c r="AN20" s="5" t="str">
        <f t="shared" si="3"/>
        <v/>
      </c>
      <c r="AP20" s="5" t="str">
        <f t="shared" si="4"/>
        <v/>
      </c>
      <c r="AS20" s="5">
        <f t="shared" si="5"/>
        <v>54.153750000000002</v>
      </c>
      <c r="AT20" s="11">
        <f t="shared" si="7"/>
        <v>1.7354953640485451E-3</v>
      </c>
      <c r="AU20" s="5">
        <f t="shared" si="6"/>
        <v>1.7354953640485451</v>
      </c>
    </row>
    <row r="21" spans="1:47" x14ac:dyDescent="0.3">
      <c r="A21" s="1" t="s">
        <v>75</v>
      </c>
      <c r="B21" s="1" t="s">
        <v>76</v>
      </c>
      <c r="C21" s="1" t="s">
        <v>77</v>
      </c>
      <c r="D21" s="1" t="s">
        <v>183</v>
      </c>
      <c r="E21" s="1" t="s">
        <v>62</v>
      </c>
      <c r="F21" s="1" t="s">
        <v>79</v>
      </c>
      <c r="G21" s="1" t="s">
        <v>53</v>
      </c>
      <c r="H21" s="1" t="s">
        <v>54</v>
      </c>
      <c r="I21" s="2">
        <v>155</v>
      </c>
      <c r="J21" s="2">
        <v>38.130000000000003</v>
      </c>
      <c r="K21" s="2">
        <f t="shared" si="0"/>
        <v>15.93</v>
      </c>
      <c r="L21" s="2">
        <f t="shared" si="1"/>
        <v>0</v>
      </c>
      <c r="P21" s="6">
        <v>4.49</v>
      </c>
      <c r="Q21" s="5">
        <v>13212.237499999999</v>
      </c>
      <c r="R21" s="7">
        <v>11.44</v>
      </c>
      <c r="S21" s="5">
        <v>19456.5275</v>
      </c>
      <c r="AL21" s="5" t="str">
        <f t="shared" si="2"/>
        <v/>
      </c>
      <c r="AN21" s="5" t="str">
        <f t="shared" si="3"/>
        <v/>
      </c>
      <c r="AP21" s="5" t="str">
        <f t="shared" si="4"/>
        <v/>
      </c>
      <c r="AS21" s="5">
        <f t="shared" si="5"/>
        <v>32668.764999999999</v>
      </c>
      <c r="AT21" s="11">
        <f t="shared" si="7"/>
        <v>1.0469540928687555</v>
      </c>
      <c r="AU21" s="5">
        <f t="shared" si="6"/>
        <v>1046.9540928687554</v>
      </c>
    </row>
    <row r="22" spans="1:47" x14ac:dyDescent="0.3">
      <c r="A22" s="1" t="s">
        <v>75</v>
      </c>
      <c r="B22" s="1" t="s">
        <v>76</v>
      </c>
      <c r="C22" s="1" t="s">
        <v>77</v>
      </c>
      <c r="D22" s="1" t="s">
        <v>183</v>
      </c>
      <c r="E22" s="1" t="s">
        <v>64</v>
      </c>
      <c r="F22" s="1" t="s">
        <v>79</v>
      </c>
      <c r="G22" s="1" t="s">
        <v>53</v>
      </c>
      <c r="H22" s="1" t="s">
        <v>54</v>
      </c>
      <c r="I22" s="2">
        <v>155</v>
      </c>
      <c r="J22" s="2">
        <v>38.090000000000003</v>
      </c>
      <c r="K22" s="2">
        <f t="shared" si="0"/>
        <v>7.57</v>
      </c>
      <c r="L22" s="2">
        <f t="shared" si="1"/>
        <v>0</v>
      </c>
      <c r="P22" s="6">
        <v>4.17</v>
      </c>
      <c r="Q22" s="5">
        <v>12266.055</v>
      </c>
      <c r="R22" s="7">
        <v>3.4</v>
      </c>
      <c r="S22" s="5">
        <v>5780.8499999999995</v>
      </c>
      <c r="AL22" s="5" t="str">
        <f t="shared" si="2"/>
        <v/>
      </c>
      <c r="AN22" s="5" t="str">
        <f t="shared" si="3"/>
        <v/>
      </c>
      <c r="AP22" s="5" t="str">
        <f t="shared" si="4"/>
        <v/>
      </c>
      <c r="AS22" s="5">
        <f t="shared" si="5"/>
        <v>18046.904999999999</v>
      </c>
      <c r="AT22" s="11">
        <f t="shared" si="7"/>
        <v>0.57835920804975671</v>
      </c>
      <c r="AU22" s="5">
        <f t="shared" si="6"/>
        <v>578.35920804975672</v>
      </c>
    </row>
    <row r="23" spans="1:47" x14ac:dyDescent="0.3">
      <c r="A23" s="1" t="s">
        <v>80</v>
      </c>
      <c r="B23" s="1" t="s">
        <v>81</v>
      </c>
      <c r="C23" s="1" t="s">
        <v>82</v>
      </c>
      <c r="D23" s="1" t="s">
        <v>185</v>
      </c>
      <c r="E23" s="1" t="s">
        <v>83</v>
      </c>
      <c r="F23" s="1" t="s">
        <v>79</v>
      </c>
      <c r="G23" s="1" t="s">
        <v>53</v>
      </c>
      <c r="H23" s="1" t="s">
        <v>54</v>
      </c>
      <c r="I23" s="2">
        <v>76.959999999999994</v>
      </c>
      <c r="J23" s="2">
        <v>34.15</v>
      </c>
      <c r="K23" s="2">
        <f t="shared" si="0"/>
        <v>1.04</v>
      </c>
      <c r="L23" s="2">
        <f t="shared" si="1"/>
        <v>0</v>
      </c>
      <c r="T23" s="8">
        <v>1.04</v>
      </c>
      <c r="U23" s="5">
        <v>530.4</v>
      </c>
      <c r="AL23" s="5" t="str">
        <f t="shared" si="2"/>
        <v/>
      </c>
      <c r="AN23" s="5" t="str">
        <f t="shared" si="3"/>
        <v/>
      </c>
      <c r="AP23" s="5" t="str">
        <f t="shared" si="4"/>
        <v/>
      </c>
      <c r="AS23" s="5">
        <f t="shared" si="5"/>
        <v>530.4</v>
      </c>
      <c r="AT23" s="11">
        <f t="shared" si="7"/>
        <v>1.6998023979712361E-2</v>
      </c>
      <c r="AU23" s="5">
        <f t="shared" si="6"/>
        <v>16.998023979712361</v>
      </c>
    </row>
    <row r="24" spans="1:47" x14ac:dyDescent="0.3">
      <c r="A24" s="1" t="s">
        <v>80</v>
      </c>
      <c r="B24" s="1" t="s">
        <v>81</v>
      </c>
      <c r="C24" s="1" t="s">
        <v>82</v>
      </c>
      <c r="D24" s="1" t="s">
        <v>185</v>
      </c>
      <c r="E24" s="1" t="s">
        <v>84</v>
      </c>
      <c r="F24" s="1" t="s">
        <v>79</v>
      </c>
      <c r="G24" s="1" t="s">
        <v>53</v>
      </c>
      <c r="H24" s="1" t="s">
        <v>54</v>
      </c>
      <c r="I24" s="2">
        <v>76.959999999999994</v>
      </c>
      <c r="J24" s="2">
        <v>38.39</v>
      </c>
      <c r="K24" s="2">
        <f t="shared" si="0"/>
        <v>10.46</v>
      </c>
      <c r="L24" s="2">
        <f t="shared" si="1"/>
        <v>0</v>
      </c>
      <c r="P24" s="6">
        <v>3.66</v>
      </c>
      <c r="Q24" s="5">
        <v>10765.89</v>
      </c>
      <c r="R24" s="7">
        <v>3.8</v>
      </c>
      <c r="S24" s="5">
        <v>6531.7937499999998</v>
      </c>
      <c r="T24" s="8">
        <v>3</v>
      </c>
      <c r="U24" s="5">
        <v>1719.55</v>
      </c>
      <c r="AL24" s="5" t="str">
        <f t="shared" si="2"/>
        <v/>
      </c>
      <c r="AN24" s="5" t="str">
        <f t="shared" si="3"/>
        <v/>
      </c>
      <c r="AP24" s="5" t="str">
        <f t="shared" si="4"/>
        <v/>
      </c>
      <c r="AS24" s="5">
        <f t="shared" si="5"/>
        <v>19017.233749999999</v>
      </c>
      <c r="AT24" s="11">
        <f t="shared" si="7"/>
        <v>0.60945587351111474</v>
      </c>
      <c r="AU24" s="5">
        <f t="shared" si="6"/>
        <v>609.45587351111476</v>
      </c>
    </row>
    <row r="25" spans="1:47" x14ac:dyDescent="0.3">
      <c r="A25" s="1" t="s">
        <v>85</v>
      </c>
      <c r="B25" s="1" t="s">
        <v>86</v>
      </c>
      <c r="C25" s="1" t="s">
        <v>87</v>
      </c>
      <c r="D25" s="1" t="s">
        <v>184</v>
      </c>
      <c r="E25" s="1" t="s">
        <v>78</v>
      </c>
      <c r="F25" s="1" t="s">
        <v>79</v>
      </c>
      <c r="G25" s="1" t="s">
        <v>53</v>
      </c>
      <c r="H25" s="1" t="s">
        <v>54</v>
      </c>
      <c r="I25" s="2">
        <v>77.13</v>
      </c>
      <c r="J25" s="2">
        <v>41.59</v>
      </c>
      <c r="K25" s="2">
        <f t="shared" si="0"/>
        <v>9.4799999999999986</v>
      </c>
      <c r="L25" s="2">
        <f t="shared" si="1"/>
        <v>0</v>
      </c>
      <c r="P25" s="6">
        <v>2.31</v>
      </c>
      <c r="Q25" s="5">
        <v>7927.3424999999997</v>
      </c>
      <c r="R25" s="7">
        <v>7.14</v>
      </c>
      <c r="S25" s="5">
        <v>14163.0825</v>
      </c>
      <c r="T25" s="8">
        <v>0.03</v>
      </c>
      <c r="U25" s="5">
        <v>17.850000000000001</v>
      </c>
      <c r="AL25" s="5" t="str">
        <f t="shared" si="2"/>
        <v/>
      </c>
      <c r="AN25" s="5" t="str">
        <f t="shared" si="3"/>
        <v/>
      </c>
      <c r="AP25" s="5" t="str">
        <f t="shared" si="4"/>
        <v/>
      </c>
      <c r="AS25" s="5">
        <f t="shared" si="5"/>
        <v>22108.274999999998</v>
      </c>
      <c r="AT25" s="11">
        <f t="shared" si="7"/>
        <v>0.70851619268490817</v>
      </c>
      <c r="AU25" s="5">
        <f t="shared" si="6"/>
        <v>708.51619268490811</v>
      </c>
    </row>
    <row r="26" spans="1:47" x14ac:dyDescent="0.3">
      <c r="A26" s="1" t="s">
        <v>88</v>
      </c>
      <c r="B26" s="1" t="s">
        <v>89</v>
      </c>
      <c r="C26" s="1" t="s">
        <v>90</v>
      </c>
      <c r="D26" s="1" t="s">
        <v>178</v>
      </c>
      <c r="E26" s="1" t="s">
        <v>70</v>
      </c>
      <c r="F26" s="1" t="s">
        <v>79</v>
      </c>
      <c r="G26" s="1" t="s">
        <v>53</v>
      </c>
      <c r="H26" s="1" t="s">
        <v>54</v>
      </c>
      <c r="I26" s="2">
        <v>80</v>
      </c>
      <c r="J26" s="2">
        <v>0.06</v>
      </c>
      <c r="K26" s="2">
        <f t="shared" si="0"/>
        <v>0.06</v>
      </c>
      <c r="L26" s="2">
        <f t="shared" si="1"/>
        <v>0</v>
      </c>
      <c r="N26" s="4">
        <v>0.03</v>
      </c>
      <c r="O26" s="5">
        <v>87.262500000000003</v>
      </c>
      <c r="P26" s="6">
        <v>0.03</v>
      </c>
      <c r="Q26" s="5">
        <v>73.537499999999994</v>
      </c>
      <c r="AL26" s="5" t="str">
        <f t="shared" si="2"/>
        <v/>
      </c>
      <c r="AN26" s="5" t="str">
        <f t="shared" si="3"/>
        <v/>
      </c>
      <c r="AP26" s="5" t="str">
        <f t="shared" si="4"/>
        <v/>
      </c>
      <c r="AS26" s="5">
        <f t="shared" si="5"/>
        <v>160.80000000000001</v>
      </c>
      <c r="AT26" s="11">
        <f t="shared" si="7"/>
        <v>5.1532470888720743E-3</v>
      </c>
      <c r="AU26" s="5">
        <f t="shared" si="6"/>
        <v>5.1532470888720745</v>
      </c>
    </row>
    <row r="27" spans="1:47" x14ac:dyDescent="0.3">
      <c r="A27" s="1" t="s">
        <v>88</v>
      </c>
      <c r="B27" s="1" t="s">
        <v>89</v>
      </c>
      <c r="C27" s="1" t="s">
        <v>90</v>
      </c>
      <c r="D27" s="1" t="s">
        <v>178</v>
      </c>
      <c r="E27" s="1" t="s">
        <v>71</v>
      </c>
      <c r="F27" s="1" t="s">
        <v>79</v>
      </c>
      <c r="G27" s="1" t="s">
        <v>53</v>
      </c>
      <c r="H27" s="1" t="s">
        <v>54</v>
      </c>
      <c r="I27" s="2">
        <v>80</v>
      </c>
      <c r="J27" s="2">
        <v>7.0000000000000007E-2</v>
      </c>
      <c r="K27" s="2">
        <f t="shared" si="0"/>
        <v>7.0000000000000007E-2</v>
      </c>
      <c r="L27" s="2">
        <f t="shared" si="1"/>
        <v>0</v>
      </c>
      <c r="N27" s="4">
        <v>0.01</v>
      </c>
      <c r="O27" s="5">
        <v>34.905000000000001</v>
      </c>
      <c r="P27" s="6">
        <v>0.05</v>
      </c>
      <c r="Q27" s="5">
        <v>147.07499999999999</v>
      </c>
      <c r="R27" s="7">
        <v>0.01</v>
      </c>
      <c r="S27" s="5">
        <v>17.002500000000001</v>
      </c>
      <c r="AL27" s="5" t="str">
        <f t="shared" si="2"/>
        <v/>
      </c>
      <c r="AN27" s="5" t="str">
        <f t="shared" si="3"/>
        <v/>
      </c>
      <c r="AP27" s="5" t="str">
        <f t="shared" si="4"/>
        <v/>
      </c>
      <c r="AS27" s="5">
        <f t="shared" si="5"/>
        <v>198.98249999999999</v>
      </c>
      <c r="AT27" s="11">
        <f t="shared" si="7"/>
        <v>6.3769029158052704E-3</v>
      </c>
      <c r="AU27" s="5">
        <f t="shared" si="6"/>
        <v>6.3769029158052701</v>
      </c>
    </row>
    <row r="28" spans="1:47" x14ac:dyDescent="0.3">
      <c r="A28" s="1" t="s">
        <v>88</v>
      </c>
      <c r="B28" s="1" t="s">
        <v>89</v>
      </c>
      <c r="C28" s="1" t="s">
        <v>90</v>
      </c>
      <c r="D28" s="1" t="s">
        <v>178</v>
      </c>
      <c r="E28" s="1" t="s">
        <v>64</v>
      </c>
      <c r="F28" s="1" t="s">
        <v>79</v>
      </c>
      <c r="G28" s="1" t="s">
        <v>53</v>
      </c>
      <c r="H28" s="1" t="s">
        <v>54</v>
      </c>
      <c r="I28" s="2">
        <v>80</v>
      </c>
      <c r="J28" s="2">
        <v>0.08</v>
      </c>
      <c r="K28" s="2">
        <f t="shared" si="0"/>
        <v>0.05</v>
      </c>
      <c r="L28" s="2">
        <f t="shared" si="1"/>
        <v>0</v>
      </c>
      <c r="P28" s="6">
        <v>0.04</v>
      </c>
      <c r="Q28" s="5">
        <v>117.66</v>
      </c>
      <c r="R28" s="7">
        <v>0.01</v>
      </c>
      <c r="S28" s="5">
        <v>17.002500000000001</v>
      </c>
      <c r="AL28" s="5" t="str">
        <f t="shared" si="2"/>
        <v/>
      </c>
      <c r="AN28" s="5" t="str">
        <f t="shared" si="3"/>
        <v/>
      </c>
      <c r="AP28" s="5" t="str">
        <f t="shared" si="4"/>
        <v/>
      </c>
      <c r="AS28" s="5">
        <f t="shared" si="5"/>
        <v>134.66249999999999</v>
      </c>
      <c r="AT28" s="11">
        <f t="shared" si="7"/>
        <v>4.3156040802564402E-3</v>
      </c>
      <c r="AU28" s="5">
        <f t="shared" si="6"/>
        <v>4.3156040802564402</v>
      </c>
    </row>
    <row r="29" spans="1:47" x14ac:dyDescent="0.3">
      <c r="A29" s="1" t="s">
        <v>88</v>
      </c>
      <c r="B29" s="1" t="s">
        <v>89</v>
      </c>
      <c r="C29" s="1" t="s">
        <v>90</v>
      </c>
      <c r="D29" s="1" t="s">
        <v>178</v>
      </c>
      <c r="E29" s="1" t="s">
        <v>73</v>
      </c>
      <c r="F29" s="1" t="s">
        <v>79</v>
      </c>
      <c r="G29" s="1" t="s">
        <v>53</v>
      </c>
      <c r="H29" s="1" t="s">
        <v>54</v>
      </c>
      <c r="I29" s="2">
        <v>80</v>
      </c>
      <c r="J29" s="2">
        <v>40.72</v>
      </c>
      <c r="K29" s="2">
        <f t="shared" si="0"/>
        <v>37.74</v>
      </c>
      <c r="L29" s="2">
        <f t="shared" si="1"/>
        <v>2.2599999999999998</v>
      </c>
      <c r="N29" s="4">
        <v>0.1</v>
      </c>
      <c r="O29" s="5">
        <v>349.05</v>
      </c>
      <c r="P29" s="6">
        <v>21.1</v>
      </c>
      <c r="Q29" s="5">
        <v>59153.565000000002</v>
      </c>
      <c r="R29" s="7">
        <v>16.54</v>
      </c>
      <c r="S29" s="5">
        <v>25784.291249999998</v>
      </c>
      <c r="AL29" s="5" t="str">
        <f t="shared" si="2"/>
        <v/>
      </c>
      <c r="AN29" s="5" t="str">
        <f t="shared" si="3"/>
        <v/>
      </c>
      <c r="AP29" s="5" t="str">
        <f t="shared" si="4"/>
        <v/>
      </c>
      <c r="AR29" s="2">
        <v>2.2599999999999998</v>
      </c>
      <c r="AS29" s="5">
        <f t="shared" si="5"/>
        <v>85286.90625</v>
      </c>
      <c r="AT29" s="11">
        <f t="shared" si="7"/>
        <v>2.7332369487047137</v>
      </c>
      <c r="AU29" s="5">
        <f t="shared" si="6"/>
        <v>2733.2369487047135</v>
      </c>
    </row>
    <row r="30" spans="1:47" x14ac:dyDescent="0.3">
      <c r="A30" s="1" t="s">
        <v>88</v>
      </c>
      <c r="B30" s="1" t="s">
        <v>89</v>
      </c>
      <c r="C30" s="1" t="s">
        <v>90</v>
      </c>
      <c r="D30" s="1" t="s">
        <v>178</v>
      </c>
      <c r="E30" s="1" t="s">
        <v>74</v>
      </c>
      <c r="F30" s="1" t="s">
        <v>79</v>
      </c>
      <c r="G30" s="1" t="s">
        <v>53</v>
      </c>
      <c r="H30" s="1" t="s">
        <v>54</v>
      </c>
      <c r="I30" s="2">
        <v>80</v>
      </c>
      <c r="J30" s="2">
        <v>33.44</v>
      </c>
      <c r="K30" s="2">
        <f t="shared" si="0"/>
        <v>33.43</v>
      </c>
      <c r="L30" s="2">
        <f t="shared" si="1"/>
        <v>0</v>
      </c>
      <c r="N30" s="4">
        <v>10.52</v>
      </c>
      <c r="O30" s="5">
        <v>30681.494999999999</v>
      </c>
      <c r="P30" s="6">
        <v>22.91</v>
      </c>
      <c r="Q30" s="5">
        <v>56305.212499999987</v>
      </c>
      <c r="AL30" s="5" t="str">
        <f t="shared" si="2"/>
        <v/>
      </c>
      <c r="AN30" s="5" t="str">
        <f t="shared" si="3"/>
        <v/>
      </c>
      <c r="AP30" s="5" t="str">
        <f t="shared" si="4"/>
        <v/>
      </c>
      <c r="AS30" s="5">
        <f t="shared" si="5"/>
        <v>86986.70749999999</v>
      </c>
      <c r="AT30" s="11">
        <f t="shared" si="7"/>
        <v>2.7877114253416759</v>
      </c>
      <c r="AU30" s="5">
        <f t="shared" si="6"/>
        <v>2787.7114253416757</v>
      </c>
    </row>
    <row r="31" spans="1:47" x14ac:dyDescent="0.3">
      <c r="A31" s="1" t="s">
        <v>91</v>
      </c>
      <c r="B31" s="1" t="s">
        <v>92</v>
      </c>
      <c r="C31" s="1" t="s">
        <v>93</v>
      </c>
      <c r="D31" s="1" t="s">
        <v>187</v>
      </c>
      <c r="E31" s="1" t="s">
        <v>68</v>
      </c>
      <c r="F31" s="1" t="s">
        <v>79</v>
      </c>
      <c r="G31" s="1" t="s">
        <v>53</v>
      </c>
      <c r="H31" s="1" t="s">
        <v>54</v>
      </c>
      <c r="I31" s="2">
        <v>80</v>
      </c>
      <c r="J31" s="2">
        <v>7.0000000000000007E-2</v>
      </c>
      <c r="K31" s="2">
        <f t="shared" si="0"/>
        <v>7.0000000000000007E-2</v>
      </c>
      <c r="L31" s="2">
        <f t="shared" si="1"/>
        <v>0</v>
      </c>
      <c r="N31" s="4">
        <v>0.01</v>
      </c>
      <c r="O31" s="5">
        <v>29.087499999999999</v>
      </c>
      <c r="P31" s="6">
        <v>0.03</v>
      </c>
      <c r="Q31" s="5">
        <v>83.342500000000001</v>
      </c>
      <c r="R31" s="7">
        <v>0.03</v>
      </c>
      <c r="S31" s="5">
        <v>48.173749999999998</v>
      </c>
      <c r="AL31" s="5" t="str">
        <f t="shared" si="2"/>
        <v/>
      </c>
      <c r="AN31" s="5" t="str">
        <f t="shared" si="3"/>
        <v/>
      </c>
      <c r="AP31" s="5" t="str">
        <f t="shared" si="4"/>
        <v/>
      </c>
      <c r="AS31" s="5">
        <f t="shared" si="5"/>
        <v>160.60374999999999</v>
      </c>
      <c r="AT31" s="11">
        <f t="shared" si="7"/>
        <v>5.1469577559044672E-3</v>
      </c>
      <c r="AU31" s="5">
        <f t="shared" si="6"/>
        <v>5.1469577559044675</v>
      </c>
    </row>
    <row r="32" spans="1:47" x14ac:dyDescent="0.3">
      <c r="A32" s="1" t="s">
        <v>91</v>
      </c>
      <c r="B32" s="1" t="s">
        <v>92</v>
      </c>
      <c r="C32" s="1" t="s">
        <v>93</v>
      </c>
      <c r="D32" s="1" t="s">
        <v>187</v>
      </c>
      <c r="E32" s="1" t="s">
        <v>69</v>
      </c>
      <c r="F32" s="1" t="s">
        <v>79</v>
      </c>
      <c r="G32" s="1" t="s">
        <v>53</v>
      </c>
      <c r="H32" s="1" t="s">
        <v>54</v>
      </c>
      <c r="I32" s="2">
        <v>80</v>
      </c>
      <c r="J32" s="2">
        <v>0.06</v>
      </c>
      <c r="K32" s="2">
        <f t="shared" si="0"/>
        <v>0.06</v>
      </c>
      <c r="L32" s="2">
        <f t="shared" si="1"/>
        <v>0</v>
      </c>
      <c r="N32" s="4">
        <v>0.01</v>
      </c>
      <c r="O32" s="5">
        <v>29.087499999999999</v>
      </c>
      <c r="P32" s="6">
        <v>0.01</v>
      </c>
      <c r="Q32" s="5">
        <v>34.317500000000003</v>
      </c>
      <c r="R32" s="7">
        <v>0.04</v>
      </c>
      <c r="S32" s="5">
        <v>79.344999999999999</v>
      </c>
      <c r="AL32" s="5" t="str">
        <f t="shared" si="2"/>
        <v/>
      </c>
      <c r="AN32" s="5" t="str">
        <f t="shared" si="3"/>
        <v/>
      </c>
      <c r="AP32" s="5" t="str">
        <f t="shared" si="4"/>
        <v/>
      </c>
      <c r="AS32" s="5">
        <f t="shared" si="5"/>
        <v>142.75</v>
      </c>
      <c r="AT32" s="11">
        <f t="shared" si="7"/>
        <v>4.5747886936348785E-3</v>
      </c>
      <c r="AU32" s="5">
        <f t="shared" si="6"/>
        <v>4.5747886936348783</v>
      </c>
    </row>
    <row r="33" spans="1:47" x14ac:dyDescent="0.3">
      <c r="A33" s="1" t="s">
        <v>91</v>
      </c>
      <c r="B33" s="1" t="s">
        <v>92</v>
      </c>
      <c r="C33" s="1" t="s">
        <v>93</v>
      </c>
      <c r="D33" s="1" t="s">
        <v>187</v>
      </c>
      <c r="E33" s="1" t="s">
        <v>70</v>
      </c>
      <c r="F33" s="1" t="s">
        <v>79</v>
      </c>
      <c r="G33" s="1" t="s">
        <v>53</v>
      </c>
      <c r="H33" s="1" t="s">
        <v>54</v>
      </c>
      <c r="I33" s="2">
        <v>80</v>
      </c>
      <c r="J33" s="2">
        <v>35.74</v>
      </c>
      <c r="K33" s="2">
        <f t="shared" si="0"/>
        <v>35.74</v>
      </c>
      <c r="L33" s="2">
        <f t="shared" si="1"/>
        <v>0</v>
      </c>
      <c r="N33" s="4">
        <v>13.47</v>
      </c>
      <c r="O33" s="5">
        <v>49018.254999999997</v>
      </c>
      <c r="P33" s="6">
        <v>20.28</v>
      </c>
      <c r="Q33" s="5">
        <v>67948.649999999994</v>
      </c>
      <c r="R33" s="7">
        <v>1.99</v>
      </c>
      <c r="S33" s="5">
        <v>3947.4137500000002</v>
      </c>
      <c r="AL33" s="5" t="str">
        <f t="shared" si="2"/>
        <v/>
      </c>
      <c r="AN33" s="5" t="str">
        <f t="shared" si="3"/>
        <v/>
      </c>
      <c r="AP33" s="5" t="str">
        <f t="shared" si="4"/>
        <v/>
      </c>
      <c r="AS33" s="5">
        <f t="shared" si="5"/>
        <v>120914.31875000001</v>
      </c>
      <c r="AT33" s="11">
        <f t="shared" si="7"/>
        <v>3.8750084645608673</v>
      </c>
      <c r="AU33" s="5">
        <f t="shared" si="6"/>
        <v>3875.0084645608677</v>
      </c>
    </row>
    <row r="34" spans="1:47" x14ac:dyDescent="0.3">
      <c r="A34" s="1" t="s">
        <v>91</v>
      </c>
      <c r="B34" s="1" t="s">
        <v>92</v>
      </c>
      <c r="C34" s="1" t="s">
        <v>93</v>
      </c>
      <c r="D34" s="1" t="s">
        <v>187</v>
      </c>
      <c r="E34" s="1" t="s">
        <v>71</v>
      </c>
      <c r="F34" s="1" t="s">
        <v>79</v>
      </c>
      <c r="G34" s="1" t="s">
        <v>53</v>
      </c>
      <c r="H34" s="1" t="s">
        <v>54</v>
      </c>
      <c r="I34" s="2">
        <v>80</v>
      </c>
      <c r="J34" s="2">
        <v>42.18</v>
      </c>
      <c r="K34" s="2">
        <f t="shared" si="0"/>
        <v>42.17</v>
      </c>
      <c r="L34" s="2">
        <f t="shared" si="1"/>
        <v>0</v>
      </c>
      <c r="N34" s="4">
        <v>2.0099999999999998</v>
      </c>
      <c r="O34" s="5">
        <v>6184.0025000000014</v>
      </c>
      <c r="P34" s="6">
        <v>29.24</v>
      </c>
      <c r="Q34" s="5">
        <v>89926.557499999995</v>
      </c>
      <c r="R34" s="7">
        <v>10.92</v>
      </c>
      <c r="S34" s="5">
        <v>20040.28</v>
      </c>
      <c r="AL34" s="5" t="str">
        <f t="shared" si="2"/>
        <v/>
      </c>
      <c r="AN34" s="5" t="str">
        <f t="shared" si="3"/>
        <v/>
      </c>
      <c r="AP34" s="5" t="str">
        <f t="shared" si="4"/>
        <v/>
      </c>
      <c r="AS34" s="5">
        <f t="shared" si="5"/>
        <v>116150.84</v>
      </c>
      <c r="AT34" s="11">
        <f t="shared" si="7"/>
        <v>3.7223506100749129</v>
      </c>
      <c r="AU34" s="5">
        <f t="shared" si="6"/>
        <v>3722.3506100749128</v>
      </c>
    </row>
    <row r="35" spans="1:47" x14ac:dyDescent="0.3">
      <c r="A35" s="1" t="s">
        <v>91</v>
      </c>
      <c r="B35" s="1" t="s">
        <v>92</v>
      </c>
      <c r="C35" s="1" t="s">
        <v>93</v>
      </c>
      <c r="D35" s="1" t="s">
        <v>187</v>
      </c>
      <c r="E35" s="1" t="s">
        <v>62</v>
      </c>
      <c r="F35" s="1" t="s">
        <v>79</v>
      </c>
      <c r="G35" s="1" t="s">
        <v>53</v>
      </c>
      <c r="H35" s="1" t="s">
        <v>54</v>
      </c>
      <c r="I35" s="2">
        <v>80</v>
      </c>
      <c r="J35" s="2">
        <v>0.08</v>
      </c>
      <c r="K35" s="2">
        <f t="shared" ref="K35:K66" si="8">SUM(N35,P35,R35,T35,V35,X35,Z35,AB35,AE35,AG35,AI35)</f>
        <v>0.08</v>
      </c>
      <c r="L35" s="2">
        <f t="shared" ref="L35:L66" si="9">SUM(M35,AD35,AK35,AM35,AO35,AQ35,AR35)</f>
        <v>0</v>
      </c>
      <c r="P35" s="6">
        <v>0.03</v>
      </c>
      <c r="Q35" s="5">
        <v>88.24499999999999</v>
      </c>
      <c r="R35" s="7">
        <v>0.05</v>
      </c>
      <c r="S35" s="5">
        <v>85.012500000000003</v>
      </c>
      <c r="AL35" s="5" t="str">
        <f t="shared" ref="AL35:AL66" si="10">IF(AK35&gt;0,AK35*$AL$1,"")</f>
        <v/>
      </c>
      <c r="AN35" s="5" t="str">
        <f t="shared" ref="AN35:AN66" si="11">IF(AM35&gt;0,AM35*$AN$1,"")</f>
        <v/>
      </c>
      <c r="AP35" s="5" t="str">
        <f t="shared" ref="AP35:AP66" si="12">IF(AO35&gt;0,AO35*$AP$1,"")</f>
        <v/>
      </c>
      <c r="AS35" s="5">
        <f t="shared" ref="AS35:AS66" si="13">SUM(O35,Q35,S35,U35,W35,Y35,AA35,AC35,AF35,AH35,AJ35)</f>
        <v>173.25749999999999</v>
      </c>
      <c r="AT35" s="11">
        <f t="shared" si="7"/>
        <v>5.5524795242553066E-3</v>
      </c>
      <c r="AU35" s="5">
        <f t="shared" si="6"/>
        <v>5.5524795242553067</v>
      </c>
    </row>
    <row r="36" spans="1:47" x14ac:dyDescent="0.3">
      <c r="A36" s="1" t="s">
        <v>94</v>
      </c>
      <c r="B36" s="1" t="s">
        <v>92</v>
      </c>
      <c r="C36" s="1" t="s">
        <v>93</v>
      </c>
      <c r="D36" s="1" t="s">
        <v>187</v>
      </c>
      <c r="E36" s="1" t="s">
        <v>78</v>
      </c>
      <c r="F36" s="1" t="s">
        <v>79</v>
      </c>
      <c r="G36" s="1" t="s">
        <v>53</v>
      </c>
      <c r="H36" s="1" t="s">
        <v>54</v>
      </c>
      <c r="I36" s="2">
        <v>80</v>
      </c>
      <c r="J36" s="2">
        <v>0.08</v>
      </c>
      <c r="K36" s="2">
        <f t="shared" si="8"/>
        <v>0.08</v>
      </c>
      <c r="L36" s="2">
        <f t="shared" si="9"/>
        <v>0</v>
      </c>
      <c r="P36" s="6">
        <v>0.02</v>
      </c>
      <c r="Q36" s="5">
        <v>68.635000000000005</v>
      </c>
      <c r="R36" s="7">
        <v>0.06</v>
      </c>
      <c r="S36" s="5">
        <v>119.0175</v>
      </c>
      <c r="AL36" s="5" t="str">
        <f t="shared" si="10"/>
        <v/>
      </c>
      <c r="AN36" s="5" t="str">
        <f t="shared" si="11"/>
        <v/>
      </c>
      <c r="AP36" s="5" t="str">
        <f t="shared" si="12"/>
        <v/>
      </c>
      <c r="AS36" s="5">
        <f t="shared" si="13"/>
        <v>187.6525</v>
      </c>
      <c r="AT36" s="11">
        <f t="shared" si="7"/>
        <v>6.0138041004015345E-3</v>
      </c>
      <c r="AU36" s="5">
        <f t="shared" si="6"/>
        <v>6.0138041004015346</v>
      </c>
    </row>
    <row r="37" spans="1:47" x14ac:dyDescent="0.3">
      <c r="A37" s="1" t="s">
        <v>94</v>
      </c>
      <c r="B37" s="1" t="s">
        <v>92</v>
      </c>
      <c r="C37" s="1" t="s">
        <v>93</v>
      </c>
      <c r="D37" s="1" t="s">
        <v>187</v>
      </c>
      <c r="E37" s="1" t="s">
        <v>68</v>
      </c>
      <c r="F37" s="1" t="s">
        <v>79</v>
      </c>
      <c r="G37" s="1" t="s">
        <v>53</v>
      </c>
      <c r="H37" s="1" t="s">
        <v>54</v>
      </c>
      <c r="I37" s="2">
        <v>80</v>
      </c>
      <c r="J37" s="2">
        <v>41.73</v>
      </c>
      <c r="K37" s="2">
        <f t="shared" si="8"/>
        <v>25.59</v>
      </c>
      <c r="L37" s="2">
        <f t="shared" si="9"/>
        <v>0</v>
      </c>
      <c r="N37" s="4">
        <v>0.14000000000000001</v>
      </c>
      <c r="O37" s="5">
        <v>552.66249999999991</v>
      </c>
      <c r="P37" s="6">
        <v>10.08</v>
      </c>
      <c r="Q37" s="5">
        <v>33591.93</v>
      </c>
      <c r="R37" s="7">
        <v>15.37</v>
      </c>
      <c r="S37" s="5">
        <v>27189.831249999999</v>
      </c>
      <c r="AL37" s="5" t="str">
        <f t="shared" si="10"/>
        <v/>
      </c>
      <c r="AN37" s="5" t="str">
        <f t="shared" si="11"/>
        <v/>
      </c>
      <c r="AP37" s="5" t="str">
        <f t="shared" si="12"/>
        <v/>
      </c>
      <c r="AS37" s="5">
        <f t="shared" si="13"/>
        <v>61334.423750000002</v>
      </c>
      <c r="AT37" s="11">
        <f t="shared" si="7"/>
        <v>1.965618411923717</v>
      </c>
      <c r="AU37" s="5">
        <f t="shared" si="6"/>
        <v>1965.6184119237168</v>
      </c>
    </row>
    <row r="38" spans="1:47" x14ac:dyDescent="0.3">
      <c r="A38" s="1" t="s">
        <v>94</v>
      </c>
      <c r="B38" s="1" t="s">
        <v>92</v>
      </c>
      <c r="C38" s="1" t="s">
        <v>93</v>
      </c>
      <c r="D38" s="1" t="s">
        <v>187</v>
      </c>
      <c r="E38" s="1" t="s">
        <v>69</v>
      </c>
      <c r="F38" s="1" t="s">
        <v>79</v>
      </c>
      <c r="G38" s="1" t="s">
        <v>53</v>
      </c>
      <c r="H38" s="1" t="s">
        <v>54</v>
      </c>
      <c r="I38" s="2">
        <v>80</v>
      </c>
      <c r="J38" s="2">
        <v>36.4</v>
      </c>
      <c r="K38" s="2">
        <f t="shared" si="8"/>
        <v>36.4</v>
      </c>
      <c r="L38" s="2">
        <f t="shared" si="9"/>
        <v>0</v>
      </c>
      <c r="N38" s="4">
        <v>3.16</v>
      </c>
      <c r="O38" s="5">
        <v>9191.65</v>
      </c>
      <c r="P38" s="6">
        <v>10.37</v>
      </c>
      <c r="Q38" s="5">
        <v>28233.497500000001</v>
      </c>
      <c r="R38" s="7">
        <v>7.09</v>
      </c>
      <c r="S38" s="5">
        <v>13480.14875</v>
      </c>
      <c r="T38" s="8">
        <v>15.78</v>
      </c>
      <c r="U38" s="5">
        <v>9174.9000000000015</v>
      </c>
      <c r="AL38" s="5" t="str">
        <f t="shared" si="10"/>
        <v/>
      </c>
      <c r="AN38" s="5" t="str">
        <f t="shared" si="11"/>
        <v/>
      </c>
      <c r="AP38" s="5" t="str">
        <f t="shared" si="12"/>
        <v/>
      </c>
      <c r="AS38" s="5">
        <f t="shared" si="13"/>
        <v>60080.196250000001</v>
      </c>
      <c r="AT38" s="11">
        <f t="shared" si="7"/>
        <v>1.9254234852249714</v>
      </c>
      <c r="AU38" s="5">
        <f t="shared" si="6"/>
        <v>1925.4234852249713</v>
      </c>
    </row>
    <row r="39" spans="1:47" x14ac:dyDescent="0.3">
      <c r="A39" s="1" t="s">
        <v>94</v>
      </c>
      <c r="B39" s="1" t="s">
        <v>92</v>
      </c>
      <c r="C39" s="1" t="s">
        <v>93</v>
      </c>
      <c r="D39" s="1" t="s">
        <v>187</v>
      </c>
      <c r="E39" s="1" t="s">
        <v>58</v>
      </c>
      <c r="F39" s="1" t="s">
        <v>79</v>
      </c>
      <c r="G39" s="1" t="s">
        <v>53</v>
      </c>
      <c r="H39" s="1" t="s">
        <v>54</v>
      </c>
      <c r="I39" s="2">
        <v>80</v>
      </c>
      <c r="J39" s="2">
        <v>0.06</v>
      </c>
      <c r="K39" s="2">
        <f t="shared" si="8"/>
        <v>0.04</v>
      </c>
      <c r="L39" s="2">
        <f t="shared" si="9"/>
        <v>0.02</v>
      </c>
      <c r="P39" s="6">
        <v>0.03</v>
      </c>
      <c r="Q39" s="5">
        <v>102.9525</v>
      </c>
      <c r="R39" s="7">
        <v>0.01</v>
      </c>
      <c r="S39" s="5">
        <v>19.83625</v>
      </c>
      <c r="AL39" s="5" t="str">
        <f t="shared" si="10"/>
        <v/>
      </c>
      <c r="AN39" s="5" t="str">
        <f t="shared" si="11"/>
        <v/>
      </c>
      <c r="AP39" s="5" t="str">
        <f t="shared" si="12"/>
        <v/>
      </c>
      <c r="AR39" s="2">
        <v>0.02</v>
      </c>
      <c r="AS39" s="5">
        <f t="shared" si="13"/>
        <v>122.78874999999999</v>
      </c>
      <c r="AT39" s="11">
        <f t="shared" si="7"/>
        <v>3.9350794059934127E-3</v>
      </c>
      <c r="AU39" s="5">
        <f t="shared" si="6"/>
        <v>3.9350794059934127</v>
      </c>
    </row>
    <row r="40" spans="1:47" x14ac:dyDescent="0.3">
      <c r="A40" s="1" t="s">
        <v>94</v>
      </c>
      <c r="B40" s="1" t="s">
        <v>92</v>
      </c>
      <c r="C40" s="1" t="s">
        <v>93</v>
      </c>
      <c r="D40" s="1" t="s">
        <v>187</v>
      </c>
      <c r="E40" s="1" t="s">
        <v>51</v>
      </c>
      <c r="F40" s="1" t="s">
        <v>79</v>
      </c>
      <c r="G40" s="1" t="s">
        <v>53</v>
      </c>
      <c r="H40" s="1" t="s">
        <v>54</v>
      </c>
      <c r="I40" s="2">
        <v>80</v>
      </c>
      <c r="J40" s="2">
        <v>7.0000000000000007E-2</v>
      </c>
      <c r="K40" s="2">
        <f t="shared" si="8"/>
        <v>6.0000000000000005E-2</v>
      </c>
      <c r="L40" s="2">
        <f t="shared" si="9"/>
        <v>0</v>
      </c>
      <c r="P40" s="6">
        <v>0.05</v>
      </c>
      <c r="Q40" s="5">
        <v>166.685</v>
      </c>
      <c r="R40" s="7">
        <v>0.01</v>
      </c>
      <c r="S40" s="5">
        <v>19.83625</v>
      </c>
      <c r="AL40" s="5" t="str">
        <f t="shared" si="10"/>
        <v/>
      </c>
      <c r="AN40" s="5" t="str">
        <f t="shared" si="11"/>
        <v/>
      </c>
      <c r="AP40" s="5" t="str">
        <f t="shared" si="12"/>
        <v/>
      </c>
      <c r="AS40" s="5">
        <f t="shared" si="13"/>
        <v>186.52125000000001</v>
      </c>
      <c r="AT40" s="11">
        <f t="shared" si="7"/>
        <v>5.9775503020850764E-3</v>
      </c>
      <c r="AU40" s="5">
        <f t="shared" si="6"/>
        <v>5.9775503020850769</v>
      </c>
    </row>
    <row r="41" spans="1:47" x14ac:dyDescent="0.3">
      <c r="A41" s="1" t="s">
        <v>95</v>
      </c>
      <c r="B41" s="1" t="s">
        <v>96</v>
      </c>
      <c r="C41" s="1" t="s">
        <v>97</v>
      </c>
      <c r="D41" s="1" t="s">
        <v>185</v>
      </c>
      <c r="E41" s="1" t="s">
        <v>58</v>
      </c>
      <c r="F41" s="1" t="s">
        <v>79</v>
      </c>
      <c r="G41" s="1" t="s">
        <v>53</v>
      </c>
      <c r="H41" s="1" t="s">
        <v>54</v>
      </c>
      <c r="I41" s="2">
        <v>5.24</v>
      </c>
      <c r="J41" s="2">
        <v>4.7300000000000004</v>
      </c>
      <c r="K41" s="2">
        <f t="shared" si="8"/>
        <v>1.28</v>
      </c>
      <c r="L41" s="2">
        <f t="shared" si="9"/>
        <v>3</v>
      </c>
      <c r="R41" s="7">
        <v>0.02</v>
      </c>
      <c r="S41" s="5">
        <v>39.672499999999999</v>
      </c>
      <c r="T41" s="8">
        <v>0.01</v>
      </c>
      <c r="U41" s="5">
        <v>5.95</v>
      </c>
      <c r="Z41" s="9">
        <v>1.25</v>
      </c>
      <c r="AA41" s="5">
        <v>297.5</v>
      </c>
      <c r="AL41" s="5" t="str">
        <f t="shared" si="10"/>
        <v/>
      </c>
      <c r="AN41" s="5" t="str">
        <f t="shared" si="11"/>
        <v/>
      </c>
      <c r="AP41" s="5" t="str">
        <f t="shared" si="12"/>
        <v/>
      </c>
      <c r="AR41" s="2">
        <v>3</v>
      </c>
      <c r="AS41" s="5">
        <f t="shared" si="13"/>
        <v>343.1225</v>
      </c>
      <c r="AT41" s="11">
        <f t="shared" si="7"/>
        <v>1.0996237713006892E-2</v>
      </c>
      <c r="AU41" s="5">
        <f t="shared" si="6"/>
        <v>10.996237713006892</v>
      </c>
    </row>
    <row r="42" spans="1:47" x14ac:dyDescent="0.3">
      <c r="A42" s="1" t="s">
        <v>98</v>
      </c>
      <c r="B42" s="1" t="s">
        <v>99</v>
      </c>
      <c r="C42" s="1" t="s">
        <v>100</v>
      </c>
      <c r="D42" s="1" t="s">
        <v>188</v>
      </c>
      <c r="E42" s="1" t="s">
        <v>58</v>
      </c>
      <c r="F42" s="1" t="s">
        <v>79</v>
      </c>
      <c r="G42" s="1" t="s">
        <v>53</v>
      </c>
      <c r="H42" s="1" t="s">
        <v>54</v>
      </c>
      <c r="I42" s="2">
        <v>67.84</v>
      </c>
      <c r="J42" s="2">
        <v>28.37</v>
      </c>
      <c r="K42" s="2">
        <f t="shared" si="8"/>
        <v>15.760000000000002</v>
      </c>
      <c r="L42" s="2">
        <f t="shared" si="9"/>
        <v>0.24</v>
      </c>
      <c r="P42" s="6">
        <v>6.46</v>
      </c>
      <c r="Q42" s="5">
        <v>22169.105</v>
      </c>
      <c r="R42" s="7">
        <v>5.84</v>
      </c>
      <c r="S42" s="5">
        <v>11584.37</v>
      </c>
      <c r="T42" s="8">
        <v>3.46</v>
      </c>
      <c r="U42" s="5">
        <v>2058.6999999999998</v>
      </c>
      <c r="AL42" s="5" t="str">
        <f t="shared" si="10"/>
        <v/>
      </c>
      <c r="AN42" s="5" t="str">
        <f t="shared" si="11"/>
        <v/>
      </c>
      <c r="AP42" s="5" t="str">
        <f t="shared" si="12"/>
        <v/>
      </c>
      <c r="AR42" s="2">
        <v>0.24</v>
      </c>
      <c r="AS42" s="5">
        <f t="shared" si="13"/>
        <v>35812.174999999996</v>
      </c>
      <c r="AT42" s="11">
        <f t="shared" si="7"/>
        <v>1.1476927025182042</v>
      </c>
      <c r="AU42" s="5">
        <f t="shared" si="6"/>
        <v>1147.6927025182042</v>
      </c>
    </row>
    <row r="43" spans="1:47" x14ac:dyDescent="0.3">
      <c r="A43" s="1" t="s">
        <v>98</v>
      </c>
      <c r="B43" s="1" t="s">
        <v>99</v>
      </c>
      <c r="C43" s="1" t="s">
        <v>100</v>
      </c>
      <c r="D43" s="1" t="s">
        <v>188</v>
      </c>
      <c r="E43" s="1" t="s">
        <v>51</v>
      </c>
      <c r="F43" s="1" t="s">
        <v>79</v>
      </c>
      <c r="G43" s="1" t="s">
        <v>53</v>
      </c>
      <c r="H43" s="1" t="s">
        <v>54</v>
      </c>
      <c r="I43" s="2">
        <v>67.84</v>
      </c>
      <c r="J43" s="2">
        <v>36.39</v>
      </c>
      <c r="K43" s="2">
        <f t="shared" si="8"/>
        <v>34.409999999999997</v>
      </c>
      <c r="L43" s="2">
        <f t="shared" si="9"/>
        <v>0</v>
      </c>
      <c r="P43" s="6">
        <v>20.21</v>
      </c>
      <c r="Q43" s="5">
        <v>66051.382499999992</v>
      </c>
      <c r="R43" s="7">
        <v>10.08</v>
      </c>
      <c r="S43" s="5">
        <v>19490.532500000001</v>
      </c>
      <c r="T43" s="8">
        <v>4.12</v>
      </c>
      <c r="U43" s="5">
        <v>2424.1999999999998</v>
      </c>
      <c r="AL43" s="5" t="str">
        <f t="shared" si="10"/>
        <v/>
      </c>
      <c r="AN43" s="5" t="str">
        <f t="shared" si="11"/>
        <v/>
      </c>
      <c r="AP43" s="5" t="str">
        <f t="shared" si="12"/>
        <v/>
      </c>
      <c r="AS43" s="5">
        <f t="shared" si="13"/>
        <v>87966.114999999991</v>
      </c>
      <c r="AT43" s="11">
        <f t="shared" si="7"/>
        <v>2.8190990425568159</v>
      </c>
      <c r="AU43" s="5">
        <f t="shared" si="6"/>
        <v>2819.0990425568161</v>
      </c>
    </row>
    <row r="44" spans="1:47" x14ac:dyDescent="0.3">
      <c r="A44" s="1" t="s">
        <v>98</v>
      </c>
      <c r="B44" s="1" t="s">
        <v>99</v>
      </c>
      <c r="C44" s="1" t="s">
        <v>100</v>
      </c>
      <c r="D44" s="1" t="s">
        <v>188</v>
      </c>
      <c r="E44" s="1" t="s">
        <v>84</v>
      </c>
      <c r="F44" s="1" t="s">
        <v>79</v>
      </c>
      <c r="G44" s="1" t="s">
        <v>53</v>
      </c>
      <c r="H44" s="1" t="s">
        <v>54</v>
      </c>
      <c r="I44" s="2">
        <v>67.84</v>
      </c>
      <c r="J44" s="2">
        <v>0.08</v>
      </c>
      <c r="K44" s="2">
        <f t="shared" si="8"/>
        <v>0.08</v>
      </c>
      <c r="L44" s="2">
        <f t="shared" si="9"/>
        <v>0</v>
      </c>
      <c r="P44" s="6">
        <v>0.05</v>
      </c>
      <c r="Q44" s="5">
        <v>147.07499999999999</v>
      </c>
      <c r="R44" s="7">
        <v>0.02</v>
      </c>
      <c r="S44" s="5">
        <v>36.838749999999997</v>
      </c>
      <c r="T44" s="8">
        <v>0.01</v>
      </c>
      <c r="U44" s="5">
        <v>5.95</v>
      </c>
      <c r="AL44" s="5" t="str">
        <f t="shared" si="10"/>
        <v/>
      </c>
      <c r="AN44" s="5" t="str">
        <f t="shared" si="11"/>
        <v/>
      </c>
      <c r="AP44" s="5" t="str">
        <f t="shared" si="12"/>
        <v/>
      </c>
      <c r="AS44" s="5">
        <f t="shared" si="13"/>
        <v>189.86374999999998</v>
      </c>
      <c r="AT44" s="11">
        <f t="shared" si="7"/>
        <v>6.0846692597626558E-3</v>
      </c>
      <c r="AU44" s="5">
        <f t="shared" si="6"/>
        <v>6.0846692597626557</v>
      </c>
    </row>
    <row r="45" spans="1:47" x14ac:dyDescent="0.3">
      <c r="A45" s="1" t="s">
        <v>101</v>
      </c>
      <c r="B45" s="1" t="s">
        <v>102</v>
      </c>
      <c r="C45" s="1" t="s">
        <v>103</v>
      </c>
      <c r="D45" s="1" t="s">
        <v>178</v>
      </c>
      <c r="E45" s="1" t="s">
        <v>104</v>
      </c>
      <c r="F45" s="1" t="s">
        <v>105</v>
      </c>
      <c r="G45" s="1" t="s">
        <v>53</v>
      </c>
      <c r="H45" s="1" t="s">
        <v>54</v>
      </c>
      <c r="I45" s="2">
        <v>2.5</v>
      </c>
      <c r="J45" s="2">
        <v>1.84</v>
      </c>
      <c r="K45" s="2">
        <f t="shared" si="8"/>
        <v>0.39</v>
      </c>
      <c r="L45" s="2">
        <f t="shared" si="9"/>
        <v>0</v>
      </c>
      <c r="Z45" s="9">
        <v>0.39</v>
      </c>
      <c r="AA45" s="5">
        <v>92.820000000000007</v>
      </c>
      <c r="AL45" s="5" t="str">
        <f t="shared" si="10"/>
        <v/>
      </c>
      <c r="AN45" s="5" t="str">
        <f t="shared" si="11"/>
        <v/>
      </c>
      <c r="AP45" s="5" t="str">
        <f t="shared" si="12"/>
        <v/>
      </c>
      <c r="AS45" s="5">
        <f t="shared" si="13"/>
        <v>92.820000000000007</v>
      </c>
      <c r="AT45" s="11">
        <f t="shared" si="7"/>
        <v>2.9746541964496636E-3</v>
      </c>
      <c r="AU45" s="5">
        <f t="shared" si="6"/>
        <v>2.9746541964496638</v>
      </c>
    </row>
    <row r="46" spans="1:47" x14ac:dyDescent="0.3">
      <c r="A46" s="1" t="s">
        <v>106</v>
      </c>
      <c r="B46" s="1" t="s">
        <v>96</v>
      </c>
      <c r="C46" s="1" t="s">
        <v>97</v>
      </c>
      <c r="D46" s="1" t="s">
        <v>185</v>
      </c>
      <c r="E46" s="1" t="s">
        <v>104</v>
      </c>
      <c r="F46" s="1" t="s">
        <v>105</v>
      </c>
      <c r="G46" s="1" t="s">
        <v>53</v>
      </c>
      <c r="H46" s="1" t="s">
        <v>54</v>
      </c>
      <c r="I46" s="2">
        <v>151.66</v>
      </c>
      <c r="J46" s="2">
        <v>35.159999999999997</v>
      </c>
      <c r="K46" s="2">
        <f t="shared" si="8"/>
        <v>6.9</v>
      </c>
      <c r="L46" s="2">
        <f t="shared" si="9"/>
        <v>0.08</v>
      </c>
      <c r="R46" s="7">
        <v>0.57999999999999996</v>
      </c>
      <c r="S46" s="5">
        <v>1150.5025000000001</v>
      </c>
      <c r="T46" s="8">
        <v>6.03</v>
      </c>
      <c r="U46" s="5">
        <v>3587.85</v>
      </c>
      <c r="Z46" s="9">
        <v>0.28999999999999998</v>
      </c>
      <c r="AA46" s="5">
        <v>69.02</v>
      </c>
      <c r="AL46" s="5" t="str">
        <f t="shared" si="10"/>
        <v/>
      </c>
      <c r="AN46" s="5" t="str">
        <f t="shared" si="11"/>
        <v/>
      </c>
      <c r="AP46" s="5" t="str">
        <f t="shared" si="12"/>
        <v/>
      </c>
      <c r="AR46" s="2">
        <v>0.08</v>
      </c>
      <c r="AS46" s="5">
        <f t="shared" si="13"/>
        <v>4807.3725000000004</v>
      </c>
      <c r="AT46" s="11">
        <f t="shared" si="7"/>
        <v>0.15406454192007876</v>
      </c>
      <c r="AU46" s="5">
        <f t="shared" si="6"/>
        <v>154.06454192007877</v>
      </c>
    </row>
    <row r="47" spans="1:47" x14ac:dyDescent="0.3">
      <c r="A47" s="1" t="s">
        <v>107</v>
      </c>
      <c r="B47" s="1" t="s">
        <v>108</v>
      </c>
      <c r="C47" s="1" t="s">
        <v>109</v>
      </c>
      <c r="D47" s="1" t="s">
        <v>181</v>
      </c>
      <c r="E47" s="1" t="s">
        <v>110</v>
      </c>
      <c r="F47" s="1" t="s">
        <v>105</v>
      </c>
      <c r="G47" s="1" t="s">
        <v>53</v>
      </c>
      <c r="H47" s="1" t="s">
        <v>54</v>
      </c>
      <c r="I47" s="2">
        <v>40</v>
      </c>
      <c r="J47" s="2">
        <v>17.010000000000002</v>
      </c>
      <c r="K47" s="2">
        <f t="shared" si="8"/>
        <v>17.010000000000002</v>
      </c>
      <c r="L47" s="2">
        <f t="shared" si="9"/>
        <v>0</v>
      </c>
      <c r="P47" s="6">
        <v>11.55</v>
      </c>
      <c r="Q47" s="5">
        <v>28311.9375</v>
      </c>
      <c r="R47" s="7">
        <v>4.8</v>
      </c>
      <c r="S47" s="5">
        <v>6801</v>
      </c>
      <c r="T47" s="8">
        <v>0.66</v>
      </c>
      <c r="U47" s="5">
        <v>280.5</v>
      </c>
      <c r="AL47" s="5" t="str">
        <f t="shared" si="10"/>
        <v/>
      </c>
      <c r="AN47" s="5" t="str">
        <f t="shared" si="11"/>
        <v/>
      </c>
      <c r="AP47" s="5" t="str">
        <f t="shared" si="12"/>
        <v/>
      </c>
      <c r="AS47" s="5">
        <f t="shared" si="13"/>
        <v>35393.4375</v>
      </c>
      <c r="AT47" s="11">
        <f t="shared" si="7"/>
        <v>1.1342731888187232</v>
      </c>
      <c r="AU47" s="5">
        <f t="shared" si="6"/>
        <v>1134.2731888187232</v>
      </c>
    </row>
    <row r="48" spans="1:47" x14ac:dyDescent="0.3">
      <c r="A48" s="1" t="s">
        <v>107</v>
      </c>
      <c r="B48" s="1" t="s">
        <v>108</v>
      </c>
      <c r="C48" s="1" t="s">
        <v>109</v>
      </c>
      <c r="D48" s="1" t="s">
        <v>181</v>
      </c>
      <c r="E48" s="1" t="s">
        <v>64</v>
      </c>
      <c r="F48" s="1" t="s">
        <v>105</v>
      </c>
      <c r="G48" s="1" t="s">
        <v>53</v>
      </c>
      <c r="H48" s="1" t="s">
        <v>54</v>
      </c>
      <c r="I48" s="2">
        <v>40</v>
      </c>
      <c r="J48" s="2">
        <v>17.899999999999999</v>
      </c>
      <c r="K48" s="2">
        <f t="shared" si="8"/>
        <v>14.06</v>
      </c>
      <c r="L48" s="2">
        <f t="shared" si="9"/>
        <v>2.38</v>
      </c>
      <c r="P48" s="6">
        <v>0.93</v>
      </c>
      <c r="Q48" s="5">
        <v>2279.6624999999999</v>
      </c>
      <c r="R48" s="7">
        <v>3.14</v>
      </c>
      <c r="S48" s="5">
        <v>4448.9875000000002</v>
      </c>
      <c r="T48" s="8">
        <v>7.5</v>
      </c>
      <c r="U48" s="5">
        <v>3187.5</v>
      </c>
      <c r="Z48" s="9">
        <v>2.4900000000000002</v>
      </c>
      <c r="AA48" s="5">
        <v>354.95999999999992</v>
      </c>
      <c r="AL48" s="5" t="str">
        <f t="shared" si="10"/>
        <v/>
      </c>
      <c r="AN48" s="5" t="str">
        <f t="shared" si="11"/>
        <v/>
      </c>
      <c r="AP48" s="5" t="str">
        <f t="shared" si="12"/>
        <v/>
      </c>
      <c r="AR48" s="2">
        <v>2.38</v>
      </c>
      <c r="AS48" s="5">
        <f t="shared" si="13"/>
        <v>10271.109999999999</v>
      </c>
      <c r="AT48" s="11">
        <f t="shared" si="7"/>
        <v>0.3291639782772689</v>
      </c>
      <c r="AU48" s="5">
        <f t="shared" si="6"/>
        <v>329.16397827726888</v>
      </c>
    </row>
    <row r="49" spans="1:47" x14ac:dyDescent="0.3">
      <c r="A49" s="1" t="s">
        <v>111</v>
      </c>
      <c r="B49" s="1" t="s">
        <v>112</v>
      </c>
      <c r="C49" s="1" t="s">
        <v>113</v>
      </c>
      <c r="D49" s="1" t="s">
        <v>185</v>
      </c>
      <c r="E49" s="1" t="s">
        <v>104</v>
      </c>
      <c r="F49" s="1" t="s">
        <v>105</v>
      </c>
      <c r="G49" s="1" t="s">
        <v>53</v>
      </c>
      <c r="H49" s="1" t="s">
        <v>54</v>
      </c>
      <c r="I49" s="2">
        <v>80</v>
      </c>
      <c r="J49" s="2">
        <v>0.06</v>
      </c>
      <c r="K49" s="2">
        <f t="shared" si="8"/>
        <v>0.04</v>
      </c>
      <c r="L49" s="2">
        <f t="shared" si="9"/>
        <v>0</v>
      </c>
      <c r="R49" s="7">
        <v>0.01</v>
      </c>
      <c r="S49" s="5">
        <v>19.83625</v>
      </c>
      <c r="T49" s="8">
        <v>0.03</v>
      </c>
      <c r="U49" s="5">
        <v>17.850000000000001</v>
      </c>
      <c r="AL49" s="5" t="str">
        <f t="shared" si="10"/>
        <v/>
      </c>
      <c r="AN49" s="5" t="str">
        <f t="shared" si="11"/>
        <v/>
      </c>
      <c r="AP49" s="5" t="str">
        <f t="shared" si="12"/>
        <v/>
      </c>
      <c r="AS49" s="5">
        <f t="shared" si="13"/>
        <v>37.686250000000001</v>
      </c>
      <c r="AT49" s="11">
        <f t="shared" si="7"/>
        <v>1.2077522270087387E-3</v>
      </c>
      <c r="AU49" s="5">
        <f t="shared" si="6"/>
        <v>1.2077522270087386</v>
      </c>
    </row>
    <row r="50" spans="1:47" x14ac:dyDescent="0.3">
      <c r="A50" s="1" t="s">
        <v>111</v>
      </c>
      <c r="B50" s="1" t="s">
        <v>112</v>
      </c>
      <c r="C50" s="1" t="s">
        <v>113</v>
      </c>
      <c r="D50" s="1" t="s">
        <v>185</v>
      </c>
      <c r="E50" s="1" t="s">
        <v>62</v>
      </c>
      <c r="F50" s="1" t="s">
        <v>105</v>
      </c>
      <c r="G50" s="1" t="s">
        <v>53</v>
      </c>
      <c r="H50" s="1" t="s">
        <v>54</v>
      </c>
      <c r="I50" s="2">
        <v>80</v>
      </c>
      <c r="J50" s="2">
        <v>39.700000000000003</v>
      </c>
      <c r="K50" s="2">
        <f t="shared" si="8"/>
        <v>0.15000000000000002</v>
      </c>
      <c r="L50" s="2">
        <f t="shared" si="9"/>
        <v>0</v>
      </c>
      <c r="R50" s="7">
        <v>0.08</v>
      </c>
      <c r="S50" s="5">
        <v>113.35</v>
      </c>
      <c r="T50" s="8">
        <v>7.0000000000000007E-2</v>
      </c>
      <c r="U50" s="5">
        <v>29.75</v>
      </c>
      <c r="AL50" s="5" t="str">
        <f t="shared" si="10"/>
        <v/>
      </c>
      <c r="AN50" s="5" t="str">
        <f t="shared" si="11"/>
        <v/>
      </c>
      <c r="AP50" s="5" t="str">
        <f t="shared" si="12"/>
        <v/>
      </c>
      <c r="AS50" s="5">
        <f t="shared" si="13"/>
        <v>143.1</v>
      </c>
      <c r="AT50" s="11">
        <f t="shared" si="7"/>
        <v>4.5860053384178716E-3</v>
      </c>
      <c r="AU50" s="5">
        <f t="shared" si="6"/>
        <v>4.5860053384178716</v>
      </c>
    </row>
    <row r="51" spans="1:47" x14ac:dyDescent="0.3">
      <c r="A51" s="1" t="s">
        <v>111</v>
      </c>
      <c r="B51" s="1" t="s">
        <v>112</v>
      </c>
      <c r="C51" s="1" t="s">
        <v>113</v>
      </c>
      <c r="D51" s="1" t="s">
        <v>185</v>
      </c>
      <c r="E51" s="1" t="s">
        <v>114</v>
      </c>
      <c r="F51" s="1" t="s">
        <v>105</v>
      </c>
      <c r="G51" s="1" t="s">
        <v>53</v>
      </c>
      <c r="H51" s="1" t="s">
        <v>54</v>
      </c>
      <c r="I51" s="2">
        <v>80</v>
      </c>
      <c r="J51" s="2">
        <v>37.64</v>
      </c>
      <c r="K51" s="2">
        <f t="shared" si="8"/>
        <v>25.17</v>
      </c>
      <c r="L51" s="2">
        <f t="shared" si="9"/>
        <v>0</v>
      </c>
      <c r="P51" s="6">
        <v>6.7</v>
      </c>
      <c r="Q51" s="5">
        <v>22992.724999999999</v>
      </c>
      <c r="R51" s="7">
        <v>15.03</v>
      </c>
      <c r="S51" s="5">
        <v>28164.641250000001</v>
      </c>
      <c r="T51" s="8">
        <v>3.44</v>
      </c>
      <c r="U51" s="5">
        <v>1688.1</v>
      </c>
      <c r="AL51" s="5" t="str">
        <f t="shared" si="10"/>
        <v/>
      </c>
      <c r="AN51" s="5" t="str">
        <f t="shared" si="11"/>
        <v/>
      </c>
      <c r="AP51" s="5" t="str">
        <f t="shared" si="12"/>
        <v/>
      </c>
      <c r="AS51" s="5">
        <f t="shared" si="13"/>
        <v>52845.466249999998</v>
      </c>
      <c r="AT51" s="11">
        <f t="shared" si="7"/>
        <v>1.6935680666225119</v>
      </c>
      <c r="AU51" s="5">
        <f t="shared" si="6"/>
        <v>1693.5680666225119</v>
      </c>
    </row>
    <row r="52" spans="1:47" x14ac:dyDescent="0.3">
      <c r="A52" s="1" t="s">
        <v>115</v>
      </c>
      <c r="B52" s="1" t="s">
        <v>112</v>
      </c>
      <c r="C52" s="1" t="s">
        <v>113</v>
      </c>
      <c r="D52" s="1" t="s">
        <v>185</v>
      </c>
      <c r="E52" s="1" t="s">
        <v>114</v>
      </c>
      <c r="F52" s="1" t="s">
        <v>105</v>
      </c>
      <c r="G52" s="1" t="s">
        <v>53</v>
      </c>
      <c r="H52" s="1" t="s">
        <v>54</v>
      </c>
      <c r="I52" s="2">
        <v>40</v>
      </c>
      <c r="J52" s="2">
        <v>0.06</v>
      </c>
      <c r="K52" s="2">
        <f t="shared" si="8"/>
        <v>0.06</v>
      </c>
      <c r="L52" s="2">
        <f t="shared" si="9"/>
        <v>0</v>
      </c>
      <c r="R52" s="7">
        <v>0.06</v>
      </c>
      <c r="S52" s="5">
        <v>96.347499999999997</v>
      </c>
      <c r="AL52" s="5" t="str">
        <f t="shared" si="10"/>
        <v/>
      </c>
      <c r="AN52" s="5" t="str">
        <f t="shared" si="11"/>
        <v/>
      </c>
      <c r="AP52" s="5" t="str">
        <f t="shared" si="12"/>
        <v/>
      </c>
      <c r="AS52" s="5">
        <f t="shared" si="13"/>
        <v>96.347499999999997</v>
      </c>
      <c r="AT52" s="11">
        <f t="shared" si="7"/>
        <v>3.0877019520839681E-3</v>
      </c>
      <c r="AU52" s="5">
        <f t="shared" si="6"/>
        <v>3.0877019520839681</v>
      </c>
    </row>
    <row r="53" spans="1:47" x14ac:dyDescent="0.3">
      <c r="A53" s="1" t="s">
        <v>115</v>
      </c>
      <c r="B53" s="1" t="s">
        <v>112</v>
      </c>
      <c r="C53" s="1" t="s">
        <v>113</v>
      </c>
      <c r="D53" s="1" t="s">
        <v>185</v>
      </c>
      <c r="E53" s="1" t="s">
        <v>110</v>
      </c>
      <c r="F53" s="1" t="s">
        <v>105</v>
      </c>
      <c r="G53" s="1" t="s">
        <v>53</v>
      </c>
      <c r="H53" s="1" t="s">
        <v>54</v>
      </c>
      <c r="I53" s="2">
        <v>40</v>
      </c>
      <c r="J53" s="2">
        <v>18.809999999999999</v>
      </c>
      <c r="K53" s="2">
        <f t="shared" si="8"/>
        <v>18.690000000000001</v>
      </c>
      <c r="L53" s="2">
        <f t="shared" si="9"/>
        <v>0</v>
      </c>
      <c r="P53" s="6">
        <v>0.91</v>
      </c>
      <c r="Q53" s="5">
        <v>2230.6374999999998</v>
      </c>
      <c r="R53" s="7">
        <v>12.8</v>
      </c>
      <c r="S53" s="5">
        <v>18328.695</v>
      </c>
      <c r="T53" s="8">
        <v>4.9800000000000004</v>
      </c>
      <c r="U53" s="5">
        <v>2119.9</v>
      </c>
      <c r="AL53" s="5" t="str">
        <f t="shared" si="10"/>
        <v/>
      </c>
      <c r="AN53" s="5" t="str">
        <f t="shared" si="11"/>
        <v/>
      </c>
      <c r="AP53" s="5" t="str">
        <f t="shared" si="12"/>
        <v/>
      </c>
      <c r="AS53" s="5">
        <f t="shared" si="13"/>
        <v>22679.232500000002</v>
      </c>
      <c r="AT53" s="11">
        <f t="shared" si="7"/>
        <v>0.72681398543829556</v>
      </c>
      <c r="AU53" s="5">
        <f t="shared" si="6"/>
        <v>726.81398543829562</v>
      </c>
    </row>
    <row r="54" spans="1:47" x14ac:dyDescent="0.3">
      <c r="A54" s="1" t="s">
        <v>115</v>
      </c>
      <c r="B54" s="1" t="s">
        <v>112</v>
      </c>
      <c r="C54" s="1" t="s">
        <v>113</v>
      </c>
      <c r="D54" s="1" t="s">
        <v>185</v>
      </c>
      <c r="E54" s="1" t="s">
        <v>64</v>
      </c>
      <c r="F54" s="1" t="s">
        <v>105</v>
      </c>
      <c r="G54" s="1" t="s">
        <v>53</v>
      </c>
      <c r="H54" s="1" t="s">
        <v>54</v>
      </c>
      <c r="I54" s="2">
        <v>40</v>
      </c>
      <c r="J54" s="2">
        <v>19.78</v>
      </c>
      <c r="K54" s="2">
        <f t="shared" si="8"/>
        <v>4.71</v>
      </c>
      <c r="L54" s="2">
        <f t="shared" si="9"/>
        <v>0</v>
      </c>
      <c r="R54" s="7">
        <v>1.61</v>
      </c>
      <c r="S54" s="5">
        <v>2281.1687499999998</v>
      </c>
      <c r="T54" s="8">
        <v>3.1</v>
      </c>
      <c r="U54" s="5">
        <v>1317.5</v>
      </c>
      <c r="AL54" s="5" t="str">
        <f t="shared" si="10"/>
        <v/>
      </c>
      <c r="AN54" s="5" t="str">
        <f t="shared" si="11"/>
        <v/>
      </c>
      <c r="AP54" s="5" t="str">
        <f t="shared" si="12"/>
        <v/>
      </c>
      <c r="AS54" s="5">
        <f t="shared" si="13"/>
        <v>3598.6687499999998</v>
      </c>
      <c r="AT54" s="11">
        <f t="shared" si="7"/>
        <v>0.11532854017258957</v>
      </c>
      <c r="AU54" s="5">
        <f t="shared" si="6"/>
        <v>115.32854017258958</v>
      </c>
    </row>
    <row r="55" spans="1:47" x14ac:dyDescent="0.3">
      <c r="A55" s="1" t="s">
        <v>116</v>
      </c>
      <c r="B55" s="1" t="s">
        <v>117</v>
      </c>
      <c r="C55" s="1" t="s">
        <v>118</v>
      </c>
      <c r="D55" s="1" t="s">
        <v>178</v>
      </c>
      <c r="E55" s="1" t="s">
        <v>64</v>
      </c>
      <c r="F55" s="1" t="s">
        <v>105</v>
      </c>
      <c r="G55" s="1" t="s">
        <v>53</v>
      </c>
      <c r="H55" s="1" t="s">
        <v>54</v>
      </c>
      <c r="I55" s="2">
        <v>80</v>
      </c>
      <c r="J55" s="2">
        <v>0.08</v>
      </c>
      <c r="K55" s="2">
        <f t="shared" si="8"/>
        <v>0.03</v>
      </c>
      <c r="L55" s="2">
        <f t="shared" si="9"/>
        <v>0</v>
      </c>
      <c r="Z55" s="9">
        <v>0.03</v>
      </c>
      <c r="AA55" s="5">
        <v>4.08</v>
      </c>
      <c r="AL55" s="5" t="str">
        <f t="shared" si="10"/>
        <v/>
      </c>
      <c r="AN55" s="5" t="str">
        <f t="shared" si="11"/>
        <v/>
      </c>
      <c r="AP55" s="5" t="str">
        <f t="shared" si="12"/>
        <v/>
      </c>
      <c r="AS55" s="5">
        <f t="shared" si="13"/>
        <v>4.08</v>
      </c>
      <c r="AT55" s="11">
        <f t="shared" si="7"/>
        <v>1.3075403061317203E-4</v>
      </c>
      <c r="AU55" s="5">
        <f t="shared" si="6"/>
        <v>0.13075403061317203</v>
      </c>
    </row>
    <row r="56" spans="1:47" x14ac:dyDescent="0.3">
      <c r="A56" s="1" t="s">
        <v>116</v>
      </c>
      <c r="B56" s="1" t="s">
        <v>117</v>
      </c>
      <c r="C56" s="1" t="s">
        <v>118</v>
      </c>
      <c r="D56" s="1" t="s">
        <v>178</v>
      </c>
      <c r="E56" s="1" t="s">
        <v>73</v>
      </c>
      <c r="F56" s="1" t="s">
        <v>105</v>
      </c>
      <c r="G56" s="1" t="s">
        <v>53</v>
      </c>
      <c r="H56" s="1" t="s">
        <v>54</v>
      </c>
      <c r="I56" s="2">
        <v>80</v>
      </c>
      <c r="J56" s="2">
        <v>38.18</v>
      </c>
      <c r="K56" s="2">
        <f t="shared" si="8"/>
        <v>6.37</v>
      </c>
      <c r="L56" s="2">
        <f t="shared" si="9"/>
        <v>0</v>
      </c>
      <c r="P56" s="6">
        <v>0.28000000000000003</v>
      </c>
      <c r="Q56" s="5">
        <v>549.08000000000004</v>
      </c>
      <c r="R56" s="7">
        <v>4.13</v>
      </c>
      <c r="S56" s="5">
        <v>4681.3549999999996</v>
      </c>
      <c r="T56" s="8">
        <v>1.96</v>
      </c>
      <c r="U56" s="5">
        <v>666.4</v>
      </c>
      <c r="AL56" s="5" t="str">
        <f t="shared" si="10"/>
        <v/>
      </c>
      <c r="AN56" s="5" t="str">
        <f t="shared" si="11"/>
        <v/>
      </c>
      <c r="AP56" s="5" t="str">
        <f t="shared" si="12"/>
        <v/>
      </c>
      <c r="AS56" s="5">
        <f t="shared" si="13"/>
        <v>5896.8349999999991</v>
      </c>
      <c r="AT56" s="11">
        <f t="shared" si="7"/>
        <v>0.18897915296833925</v>
      </c>
      <c r="AU56" s="5">
        <f t="shared" si="6"/>
        <v>188.97915296833924</v>
      </c>
    </row>
    <row r="57" spans="1:47" x14ac:dyDescent="0.3">
      <c r="A57" s="1" t="s">
        <v>119</v>
      </c>
      <c r="B57" s="1" t="s">
        <v>120</v>
      </c>
      <c r="C57" s="1" t="s">
        <v>100</v>
      </c>
      <c r="D57" s="1" t="s">
        <v>188</v>
      </c>
      <c r="E57" s="1" t="s">
        <v>104</v>
      </c>
      <c r="F57" s="1" t="s">
        <v>121</v>
      </c>
      <c r="G57" s="1" t="s">
        <v>53</v>
      </c>
      <c r="H57" s="1" t="s">
        <v>54</v>
      </c>
      <c r="I57" s="2">
        <v>160</v>
      </c>
      <c r="J57" s="2">
        <v>0.06</v>
      </c>
      <c r="K57" s="2">
        <f t="shared" si="8"/>
        <v>0.05</v>
      </c>
      <c r="L57" s="2">
        <f t="shared" si="9"/>
        <v>0</v>
      </c>
      <c r="P57" s="6">
        <v>0.02</v>
      </c>
      <c r="Q57" s="5">
        <v>39.22</v>
      </c>
      <c r="R57" s="7">
        <v>0.02</v>
      </c>
      <c r="S57" s="5">
        <v>22.67</v>
      </c>
      <c r="T57" s="8">
        <v>0.01</v>
      </c>
      <c r="U57" s="5">
        <v>5.1000000000000014</v>
      </c>
      <c r="AL57" s="5" t="str">
        <f t="shared" si="10"/>
        <v/>
      </c>
      <c r="AN57" s="5" t="str">
        <f t="shared" si="11"/>
        <v/>
      </c>
      <c r="AP57" s="5" t="str">
        <f t="shared" si="12"/>
        <v/>
      </c>
      <c r="AS57" s="5">
        <f t="shared" si="13"/>
        <v>66.990000000000009</v>
      </c>
      <c r="AT57" s="11">
        <f t="shared" si="7"/>
        <v>2.1468658114648024E-3</v>
      </c>
      <c r="AU57" s="5">
        <f t="shared" si="6"/>
        <v>2.1468658114648025</v>
      </c>
    </row>
    <row r="58" spans="1:47" x14ac:dyDescent="0.3">
      <c r="A58" s="1" t="s">
        <v>119</v>
      </c>
      <c r="B58" s="1" t="s">
        <v>120</v>
      </c>
      <c r="C58" s="1" t="s">
        <v>100</v>
      </c>
      <c r="D58" s="1" t="s">
        <v>188</v>
      </c>
      <c r="E58" s="1" t="s">
        <v>78</v>
      </c>
      <c r="F58" s="1" t="s">
        <v>121</v>
      </c>
      <c r="G58" s="1" t="s">
        <v>53</v>
      </c>
      <c r="H58" s="1" t="s">
        <v>54</v>
      </c>
      <c r="I58" s="2">
        <v>160</v>
      </c>
      <c r="J58" s="2">
        <v>0.06</v>
      </c>
      <c r="K58" s="2">
        <f t="shared" si="8"/>
        <v>0.06</v>
      </c>
      <c r="L58" s="2">
        <f t="shared" si="9"/>
        <v>0</v>
      </c>
      <c r="N58" s="4">
        <v>0.06</v>
      </c>
      <c r="O58" s="5">
        <v>139.62</v>
      </c>
      <c r="AL58" s="5" t="str">
        <f t="shared" si="10"/>
        <v/>
      </c>
      <c r="AN58" s="5" t="str">
        <f t="shared" si="11"/>
        <v/>
      </c>
      <c r="AP58" s="5" t="str">
        <f t="shared" si="12"/>
        <v/>
      </c>
      <c r="AS58" s="5">
        <f t="shared" si="13"/>
        <v>139.62</v>
      </c>
      <c r="AT58" s="11">
        <f t="shared" si="7"/>
        <v>4.4744798417184015E-3</v>
      </c>
      <c r="AU58" s="5">
        <f t="shared" si="6"/>
        <v>4.4744798417184013</v>
      </c>
    </row>
    <row r="59" spans="1:47" x14ac:dyDescent="0.3">
      <c r="A59" s="1" t="s">
        <v>119</v>
      </c>
      <c r="B59" s="1" t="s">
        <v>120</v>
      </c>
      <c r="C59" s="1" t="s">
        <v>100</v>
      </c>
      <c r="D59" s="1" t="s">
        <v>188</v>
      </c>
      <c r="E59" s="1" t="s">
        <v>62</v>
      </c>
      <c r="F59" s="1" t="s">
        <v>121</v>
      </c>
      <c r="G59" s="1" t="s">
        <v>53</v>
      </c>
      <c r="H59" s="1" t="s">
        <v>54</v>
      </c>
      <c r="I59" s="2">
        <v>160</v>
      </c>
      <c r="J59" s="2">
        <v>39.659999999999997</v>
      </c>
      <c r="K59" s="2">
        <f t="shared" si="8"/>
        <v>39.64</v>
      </c>
      <c r="L59" s="2">
        <f t="shared" si="9"/>
        <v>0</v>
      </c>
      <c r="N59" s="4">
        <v>17.88</v>
      </c>
      <c r="O59" s="5">
        <v>47156.654999999999</v>
      </c>
      <c r="P59" s="6">
        <v>20.350000000000001</v>
      </c>
      <c r="Q59" s="5">
        <v>49206.392500000002</v>
      </c>
      <c r="R59" s="7">
        <v>1.41</v>
      </c>
      <c r="S59" s="5">
        <v>1771.09375</v>
      </c>
      <c r="AL59" s="5" t="str">
        <f t="shared" si="10"/>
        <v/>
      </c>
      <c r="AN59" s="5" t="str">
        <f t="shared" si="11"/>
        <v/>
      </c>
      <c r="AP59" s="5" t="str">
        <f t="shared" si="12"/>
        <v/>
      </c>
      <c r="AS59" s="5">
        <f t="shared" si="13"/>
        <v>98134.141250000001</v>
      </c>
      <c r="AT59" s="11">
        <f t="shared" si="7"/>
        <v>3.1449594385293747</v>
      </c>
      <c r="AU59" s="5">
        <f t="shared" si="6"/>
        <v>3144.9594385293744</v>
      </c>
    </row>
    <row r="60" spans="1:47" x14ac:dyDescent="0.3">
      <c r="A60" s="1" t="s">
        <v>119</v>
      </c>
      <c r="B60" s="1" t="s">
        <v>120</v>
      </c>
      <c r="C60" s="1" t="s">
        <v>100</v>
      </c>
      <c r="D60" s="1" t="s">
        <v>188</v>
      </c>
      <c r="E60" s="1" t="s">
        <v>114</v>
      </c>
      <c r="F60" s="1" t="s">
        <v>121</v>
      </c>
      <c r="G60" s="1" t="s">
        <v>53</v>
      </c>
      <c r="H60" s="1" t="s">
        <v>54</v>
      </c>
      <c r="I60" s="2">
        <v>160</v>
      </c>
      <c r="J60" s="2">
        <v>38.18</v>
      </c>
      <c r="K60" s="2">
        <f t="shared" si="8"/>
        <v>38.190000000000005</v>
      </c>
      <c r="L60" s="2">
        <f t="shared" si="9"/>
        <v>0</v>
      </c>
      <c r="N60" s="4">
        <v>13.15</v>
      </c>
      <c r="O60" s="5">
        <v>35818.347500000003</v>
      </c>
      <c r="P60" s="6">
        <v>16.57</v>
      </c>
      <c r="Q60" s="5">
        <v>38847.410000000003</v>
      </c>
      <c r="R60" s="7">
        <v>6.84</v>
      </c>
      <c r="S60" s="5">
        <v>10073.981250000001</v>
      </c>
      <c r="T60" s="8">
        <v>1.63</v>
      </c>
      <c r="U60" s="5">
        <v>783.7</v>
      </c>
      <c r="AL60" s="5" t="str">
        <f t="shared" si="10"/>
        <v/>
      </c>
      <c r="AN60" s="5" t="str">
        <f t="shared" si="11"/>
        <v/>
      </c>
      <c r="AP60" s="5" t="str">
        <f t="shared" si="12"/>
        <v/>
      </c>
      <c r="AS60" s="5">
        <f t="shared" si="13"/>
        <v>85523.438750000001</v>
      </c>
      <c r="AT60" s="11">
        <f t="shared" si="7"/>
        <v>2.7408172373679518</v>
      </c>
      <c r="AU60" s="5">
        <f t="shared" si="6"/>
        <v>2740.8172373679517</v>
      </c>
    </row>
    <row r="61" spans="1:47" x14ac:dyDescent="0.3">
      <c r="A61" s="1" t="s">
        <v>119</v>
      </c>
      <c r="B61" s="1" t="s">
        <v>120</v>
      </c>
      <c r="C61" s="1" t="s">
        <v>100</v>
      </c>
      <c r="D61" s="1" t="s">
        <v>188</v>
      </c>
      <c r="E61" s="1" t="s">
        <v>110</v>
      </c>
      <c r="F61" s="1" t="s">
        <v>121</v>
      </c>
      <c r="G61" s="1" t="s">
        <v>53</v>
      </c>
      <c r="H61" s="1" t="s">
        <v>54</v>
      </c>
      <c r="I61" s="2">
        <v>160</v>
      </c>
      <c r="J61" s="2">
        <v>37.49</v>
      </c>
      <c r="K61" s="2">
        <f t="shared" si="8"/>
        <v>34.85</v>
      </c>
      <c r="L61" s="2">
        <f t="shared" si="9"/>
        <v>0</v>
      </c>
      <c r="P61" s="6">
        <v>18.43</v>
      </c>
      <c r="Q61" s="5">
        <v>43877.375</v>
      </c>
      <c r="R61" s="7">
        <v>14.42</v>
      </c>
      <c r="S61" s="5">
        <v>17776.11375</v>
      </c>
      <c r="T61" s="8">
        <v>2</v>
      </c>
      <c r="U61" s="5">
        <v>805.8</v>
      </c>
      <c r="AL61" s="5" t="str">
        <f t="shared" si="10"/>
        <v/>
      </c>
      <c r="AN61" s="5" t="str">
        <f t="shared" si="11"/>
        <v/>
      </c>
      <c r="AP61" s="5" t="str">
        <f t="shared" si="12"/>
        <v/>
      </c>
      <c r="AS61" s="5">
        <f t="shared" si="13"/>
        <v>62459.288750000007</v>
      </c>
      <c r="AT61" s="11">
        <f t="shared" si="7"/>
        <v>2.0016675865917772</v>
      </c>
      <c r="AU61" s="5">
        <f t="shared" si="6"/>
        <v>2001.6675865917773</v>
      </c>
    </row>
    <row r="62" spans="1:47" x14ac:dyDescent="0.3">
      <c r="A62" s="1" t="s">
        <v>119</v>
      </c>
      <c r="B62" s="1" t="s">
        <v>120</v>
      </c>
      <c r="C62" s="1" t="s">
        <v>100</v>
      </c>
      <c r="D62" s="1" t="s">
        <v>188</v>
      </c>
      <c r="E62" s="1" t="s">
        <v>64</v>
      </c>
      <c r="F62" s="1" t="s">
        <v>121</v>
      </c>
      <c r="G62" s="1" t="s">
        <v>53</v>
      </c>
      <c r="H62" s="1" t="s">
        <v>54</v>
      </c>
      <c r="I62" s="2">
        <v>160</v>
      </c>
      <c r="J62" s="2">
        <v>37.97</v>
      </c>
      <c r="K62" s="2">
        <f t="shared" si="8"/>
        <v>37.96</v>
      </c>
      <c r="L62" s="2">
        <f t="shared" si="9"/>
        <v>0</v>
      </c>
      <c r="P62" s="6">
        <v>8.48</v>
      </c>
      <c r="Q62" s="5">
        <v>20786.599999999999</v>
      </c>
      <c r="R62" s="7">
        <v>26.38</v>
      </c>
      <c r="S62" s="5">
        <v>37377.162499999999</v>
      </c>
      <c r="T62" s="8">
        <v>3.1</v>
      </c>
      <c r="U62" s="5">
        <v>1317.5</v>
      </c>
      <c r="AL62" s="5" t="str">
        <f t="shared" si="10"/>
        <v/>
      </c>
      <c r="AN62" s="5" t="str">
        <f t="shared" si="11"/>
        <v/>
      </c>
      <c r="AP62" s="5" t="str">
        <f t="shared" si="12"/>
        <v/>
      </c>
      <c r="AS62" s="5">
        <f t="shared" si="13"/>
        <v>59481.262499999997</v>
      </c>
      <c r="AT62" s="11">
        <f t="shared" si="7"/>
        <v>1.906229122018412</v>
      </c>
      <c r="AU62" s="5">
        <f t="shared" si="6"/>
        <v>1906.229122018412</v>
      </c>
    </row>
    <row r="63" spans="1:47" x14ac:dyDescent="0.3">
      <c r="A63" s="1" t="s">
        <v>122</v>
      </c>
      <c r="B63" s="1" t="s">
        <v>123</v>
      </c>
      <c r="C63" s="1" t="s">
        <v>124</v>
      </c>
      <c r="D63" s="1" t="s">
        <v>178</v>
      </c>
      <c r="E63" s="1" t="s">
        <v>83</v>
      </c>
      <c r="F63" s="1" t="s">
        <v>121</v>
      </c>
      <c r="G63" s="1" t="s">
        <v>53</v>
      </c>
      <c r="H63" s="1" t="s">
        <v>54</v>
      </c>
      <c r="I63" s="2">
        <v>80</v>
      </c>
      <c r="J63" s="2">
        <v>35.950000000000003</v>
      </c>
      <c r="K63" s="2">
        <f t="shared" si="8"/>
        <v>34.129999999999995</v>
      </c>
      <c r="L63" s="2">
        <f t="shared" si="9"/>
        <v>1.82</v>
      </c>
      <c r="N63" s="4">
        <v>2.25</v>
      </c>
      <c r="O63" s="5">
        <v>7853.625</v>
      </c>
      <c r="P63" s="6">
        <v>7.81</v>
      </c>
      <c r="Q63" s="5">
        <v>20972.895</v>
      </c>
      <c r="R63" s="7">
        <v>20.74</v>
      </c>
      <c r="S63" s="5">
        <v>28501.857499999998</v>
      </c>
      <c r="T63" s="8">
        <v>3.07</v>
      </c>
      <c r="U63" s="5">
        <v>1240.1500000000001</v>
      </c>
      <c r="Z63" s="9">
        <v>0.26</v>
      </c>
      <c r="AA63" s="5">
        <v>40.799999999999997</v>
      </c>
      <c r="AL63" s="5" t="str">
        <f t="shared" si="10"/>
        <v/>
      </c>
      <c r="AN63" s="5" t="str">
        <f t="shared" si="11"/>
        <v/>
      </c>
      <c r="AP63" s="5" t="str">
        <f t="shared" si="12"/>
        <v/>
      </c>
      <c r="AR63" s="2">
        <v>1.82</v>
      </c>
      <c r="AS63" s="5">
        <f t="shared" si="13"/>
        <v>58609.327500000007</v>
      </c>
      <c r="AT63" s="11">
        <f t="shared" si="7"/>
        <v>1.8782857358216731</v>
      </c>
      <c r="AU63" s="5">
        <f t="shared" si="6"/>
        <v>1878.2857358216731</v>
      </c>
    </row>
    <row r="64" spans="1:47" x14ac:dyDescent="0.3">
      <c r="A64" s="1" t="s">
        <v>122</v>
      </c>
      <c r="B64" s="1" t="s">
        <v>123</v>
      </c>
      <c r="C64" s="1" t="s">
        <v>124</v>
      </c>
      <c r="D64" s="1" t="s">
        <v>178</v>
      </c>
      <c r="E64" s="1" t="s">
        <v>104</v>
      </c>
      <c r="F64" s="1" t="s">
        <v>121</v>
      </c>
      <c r="G64" s="1" t="s">
        <v>53</v>
      </c>
      <c r="H64" s="1" t="s">
        <v>54</v>
      </c>
      <c r="I64" s="2">
        <v>80</v>
      </c>
      <c r="J64" s="2">
        <v>37.479999999999997</v>
      </c>
      <c r="K64" s="2">
        <f t="shared" si="8"/>
        <v>36.08</v>
      </c>
      <c r="L64" s="2">
        <f t="shared" si="9"/>
        <v>1.41</v>
      </c>
      <c r="N64" s="4">
        <v>1.61</v>
      </c>
      <c r="O64" s="5">
        <v>5538.26</v>
      </c>
      <c r="P64" s="6">
        <v>17.57</v>
      </c>
      <c r="Q64" s="5">
        <v>39023.9</v>
      </c>
      <c r="R64" s="7">
        <v>12.83</v>
      </c>
      <c r="S64" s="5">
        <v>18113.330000000002</v>
      </c>
      <c r="T64" s="8">
        <v>0.32</v>
      </c>
      <c r="U64" s="5">
        <v>159.80000000000001</v>
      </c>
      <c r="Z64" s="9">
        <v>3.75</v>
      </c>
      <c r="AA64" s="5">
        <v>614.72</v>
      </c>
      <c r="AL64" s="5" t="str">
        <f t="shared" si="10"/>
        <v/>
      </c>
      <c r="AN64" s="5" t="str">
        <f t="shared" si="11"/>
        <v/>
      </c>
      <c r="AP64" s="5" t="str">
        <f t="shared" si="12"/>
        <v/>
      </c>
      <c r="AR64" s="2">
        <v>1.41</v>
      </c>
      <c r="AS64" s="5">
        <f t="shared" si="13"/>
        <v>63450.010000000009</v>
      </c>
      <c r="AT64" s="11">
        <f t="shared" si="7"/>
        <v>2.0334177818495274</v>
      </c>
      <c r="AU64" s="5">
        <f t="shared" si="6"/>
        <v>2033.4177818495273</v>
      </c>
    </row>
    <row r="65" spans="1:47" x14ac:dyDescent="0.3">
      <c r="A65" s="1" t="s">
        <v>125</v>
      </c>
      <c r="B65" s="1" t="s">
        <v>123</v>
      </c>
      <c r="C65" s="1" t="s">
        <v>124</v>
      </c>
      <c r="D65" s="1" t="s">
        <v>178</v>
      </c>
      <c r="E65" s="1" t="s">
        <v>84</v>
      </c>
      <c r="F65" s="1" t="s">
        <v>121</v>
      </c>
      <c r="G65" s="1" t="s">
        <v>53</v>
      </c>
      <c r="H65" s="1" t="s">
        <v>54</v>
      </c>
      <c r="I65" s="2">
        <v>80</v>
      </c>
      <c r="J65" s="2">
        <v>37.74</v>
      </c>
      <c r="K65" s="2">
        <f t="shared" si="8"/>
        <v>37.74</v>
      </c>
      <c r="L65" s="2">
        <f t="shared" si="9"/>
        <v>0</v>
      </c>
      <c r="P65" s="6">
        <v>11.72</v>
      </c>
      <c r="Q65" s="5">
        <v>22982.92</v>
      </c>
      <c r="R65" s="7">
        <v>12.12</v>
      </c>
      <c r="S65" s="5">
        <v>13908.045</v>
      </c>
      <c r="T65" s="8">
        <v>13.9</v>
      </c>
      <c r="U65" s="5">
        <v>5272.5499999999993</v>
      </c>
      <c r="AL65" s="5" t="str">
        <f t="shared" si="10"/>
        <v/>
      </c>
      <c r="AN65" s="5" t="str">
        <f t="shared" si="11"/>
        <v/>
      </c>
      <c r="AP65" s="5" t="str">
        <f t="shared" si="12"/>
        <v/>
      </c>
      <c r="AS65" s="5">
        <f t="shared" si="13"/>
        <v>42163.514999999999</v>
      </c>
      <c r="AT65" s="11">
        <f t="shared" si="7"/>
        <v>1.3512376301639553</v>
      </c>
      <c r="AU65" s="5">
        <f t="shared" si="6"/>
        <v>1351.2376301639554</v>
      </c>
    </row>
    <row r="66" spans="1:47" x14ac:dyDescent="0.3">
      <c r="A66" s="1" t="s">
        <v>125</v>
      </c>
      <c r="B66" s="1" t="s">
        <v>123</v>
      </c>
      <c r="C66" s="1" t="s">
        <v>124</v>
      </c>
      <c r="D66" s="1" t="s">
        <v>178</v>
      </c>
      <c r="E66" s="1" t="s">
        <v>83</v>
      </c>
      <c r="F66" s="1" t="s">
        <v>121</v>
      </c>
      <c r="G66" s="1" t="s">
        <v>53</v>
      </c>
      <c r="H66" s="1" t="s">
        <v>54</v>
      </c>
      <c r="I66" s="2">
        <v>80</v>
      </c>
      <c r="J66" s="2">
        <v>0.08</v>
      </c>
      <c r="K66" s="2">
        <f t="shared" si="8"/>
        <v>0.08</v>
      </c>
      <c r="L66" s="2">
        <f t="shared" si="9"/>
        <v>0</v>
      </c>
      <c r="R66" s="7">
        <v>0.02</v>
      </c>
      <c r="S66" s="5">
        <v>22.67</v>
      </c>
      <c r="T66" s="8">
        <v>0.06</v>
      </c>
      <c r="U66" s="5">
        <v>23.8</v>
      </c>
      <c r="AL66" s="5" t="str">
        <f t="shared" si="10"/>
        <v/>
      </c>
      <c r="AN66" s="5" t="str">
        <f t="shared" si="11"/>
        <v/>
      </c>
      <c r="AP66" s="5" t="str">
        <f t="shared" si="12"/>
        <v/>
      </c>
      <c r="AS66" s="5">
        <f t="shared" si="13"/>
        <v>46.47</v>
      </c>
      <c r="AT66" s="11">
        <f t="shared" si="7"/>
        <v>1.4892499516162019E-3</v>
      </c>
      <c r="AU66" s="5">
        <f t="shared" si="6"/>
        <v>1.4892499516162019</v>
      </c>
    </row>
    <row r="67" spans="1:47" x14ac:dyDescent="0.3">
      <c r="A67" s="1" t="s">
        <v>125</v>
      </c>
      <c r="B67" s="1" t="s">
        <v>123</v>
      </c>
      <c r="C67" s="1" t="s">
        <v>124</v>
      </c>
      <c r="D67" s="1" t="s">
        <v>178</v>
      </c>
      <c r="E67" s="1" t="s">
        <v>104</v>
      </c>
      <c r="F67" s="1" t="s">
        <v>121</v>
      </c>
      <c r="G67" s="1" t="s">
        <v>53</v>
      </c>
      <c r="H67" s="1" t="s">
        <v>54</v>
      </c>
      <c r="I67" s="2">
        <v>80</v>
      </c>
      <c r="J67" s="2">
        <v>0.09</v>
      </c>
      <c r="K67" s="2">
        <f t="shared" ref="K67:K98" si="14">SUM(N67,P67,R67,T67,V67,X67,Z67,AB67,AE67,AG67,AI67)</f>
        <v>0.09</v>
      </c>
      <c r="L67" s="2">
        <f t="shared" ref="L67:L98" si="15">SUM(M67,AD67,AK67,AM67,AO67,AQ67,AR67)</f>
        <v>0</v>
      </c>
      <c r="N67" s="4">
        <v>0.01</v>
      </c>
      <c r="O67" s="5">
        <v>23.27</v>
      </c>
      <c r="P67" s="6">
        <v>7.0000000000000007E-2</v>
      </c>
      <c r="Q67" s="5">
        <v>137.27000000000001</v>
      </c>
      <c r="R67" s="7">
        <v>0.01</v>
      </c>
      <c r="S67" s="5">
        <v>11.335000000000001</v>
      </c>
      <c r="AL67" s="5" t="str">
        <f t="shared" ref="AL67:AL98" si="16">IF(AK67&gt;0,AK67*$AL$1,"")</f>
        <v/>
      </c>
      <c r="AN67" s="5" t="str">
        <f t="shared" ref="AN67:AN98" si="17">IF(AM67&gt;0,AM67*$AN$1,"")</f>
        <v/>
      </c>
      <c r="AP67" s="5" t="str">
        <f t="shared" ref="AP67:AP98" si="18">IF(AO67&gt;0,AO67*$AP$1,"")</f>
        <v/>
      </c>
      <c r="AS67" s="5">
        <f t="shared" ref="AS67:AS98" si="19">SUM(O67,Q67,S67,U67,W67,Y67,AA67,AC67,AF67,AH67,AJ67)</f>
        <v>171.87500000000003</v>
      </c>
      <c r="AT67" s="11">
        <f t="shared" si="7"/>
        <v>5.5081737773624868E-3</v>
      </c>
      <c r="AU67" s="5">
        <f t="shared" ref="AU67:AU128" si="20">(AT67/100)*$AU$1</f>
        <v>5.5081737773624866</v>
      </c>
    </row>
    <row r="68" spans="1:47" x14ac:dyDescent="0.3">
      <c r="A68" s="1" t="s">
        <v>125</v>
      </c>
      <c r="B68" s="1" t="s">
        <v>123</v>
      </c>
      <c r="C68" s="1" t="s">
        <v>124</v>
      </c>
      <c r="D68" s="1" t="s">
        <v>178</v>
      </c>
      <c r="E68" s="1" t="s">
        <v>78</v>
      </c>
      <c r="F68" s="1" t="s">
        <v>121</v>
      </c>
      <c r="G68" s="1" t="s">
        <v>53</v>
      </c>
      <c r="H68" s="1" t="s">
        <v>54</v>
      </c>
      <c r="I68" s="2">
        <v>80</v>
      </c>
      <c r="J68" s="2">
        <v>39.840000000000003</v>
      </c>
      <c r="K68" s="2">
        <f t="shared" si="14"/>
        <v>39.840000000000003</v>
      </c>
      <c r="L68" s="2">
        <f t="shared" si="15"/>
        <v>0</v>
      </c>
      <c r="N68" s="4">
        <v>9.26</v>
      </c>
      <c r="O68" s="5">
        <v>21548.02</v>
      </c>
      <c r="P68" s="6">
        <v>26.49</v>
      </c>
      <c r="Q68" s="5">
        <v>51946.89</v>
      </c>
      <c r="R68" s="7">
        <v>4.09</v>
      </c>
      <c r="S68" s="5">
        <v>4636.0149999999994</v>
      </c>
      <c r="AL68" s="5" t="str">
        <f t="shared" si="16"/>
        <v/>
      </c>
      <c r="AN68" s="5" t="str">
        <f t="shared" si="17"/>
        <v/>
      </c>
      <c r="AP68" s="5" t="str">
        <f t="shared" si="18"/>
        <v/>
      </c>
      <c r="AS68" s="5">
        <f t="shared" si="19"/>
        <v>78130.925000000003</v>
      </c>
      <c r="AT68" s="11">
        <f t="shared" ref="AT68:AT128" si="21">(AS68/$AS$129)*100</f>
        <v>2.5039052351189821</v>
      </c>
      <c r="AU68" s="5">
        <f t="shared" si="20"/>
        <v>2503.9052351189821</v>
      </c>
    </row>
    <row r="69" spans="1:47" x14ac:dyDescent="0.3">
      <c r="A69" s="1" t="s">
        <v>126</v>
      </c>
      <c r="B69" s="1" t="s">
        <v>127</v>
      </c>
      <c r="C69" s="1" t="s">
        <v>128</v>
      </c>
      <c r="D69" s="1" t="s">
        <v>178</v>
      </c>
      <c r="E69" s="1" t="s">
        <v>69</v>
      </c>
      <c r="F69" s="1" t="s">
        <v>121</v>
      </c>
      <c r="G69" s="1" t="s">
        <v>53</v>
      </c>
      <c r="H69" s="1" t="s">
        <v>54</v>
      </c>
      <c r="I69" s="2">
        <v>10</v>
      </c>
      <c r="J69" s="2">
        <v>9.7200000000000006</v>
      </c>
      <c r="K69" s="2">
        <f t="shared" si="14"/>
        <v>3.55</v>
      </c>
      <c r="L69" s="2">
        <f t="shared" si="15"/>
        <v>1.07</v>
      </c>
      <c r="T69" s="8">
        <v>0.11</v>
      </c>
      <c r="U69" s="5">
        <v>37.4</v>
      </c>
      <c r="Z69" s="9">
        <v>3.44</v>
      </c>
      <c r="AA69" s="5">
        <v>467.84</v>
      </c>
      <c r="AL69" s="5" t="str">
        <f t="shared" si="16"/>
        <v/>
      </c>
      <c r="AN69" s="5" t="str">
        <f t="shared" si="17"/>
        <v/>
      </c>
      <c r="AP69" s="5" t="str">
        <f t="shared" si="18"/>
        <v/>
      </c>
      <c r="AR69" s="2">
        <v>1.07</v>
      </c>
      <c r="AS69" s="5">
        <f t="shared" si="19"/>
        <v>505.23999999999995</v>
      </c>
      <c r="AT69" s="11">
        <f t="shared" si="21"/>
        <v>1.61917074575978E-2</v>
      </c>
      <c r="AU69" s="5">
        <f t="shared" si="20"/>
        <v>16.191707457597801</v>
      </c>
    </row>
    <row r="70" spans="1:47" x14ac:dyDescent="0.3">
      <c r="A70" s="1" t="s">
        <v>129</v>
      </c>
      <c r="B70" s="1" t="s">
        <v>130</v>
      </c>
      <c r="C70" s="1" t="s">
        <v>131</v>
      </c>
      <c r="D70" s="1" t="s">
        <v>179</v>
      </c>
      <c r="E70" s="1" t="s">
        <v>51</v>
      </c>
      <c r="F70" s="1" t="s">
        <v>121</v>
      </c>
      <c r="G70" s="1" t="s">
        <v>53</v>
      </c>
      <c r="H70" s="1" t="s">
        <v>54</v>
      </c>
      <c r="I70" s="2">
        <v>70</v>
      </c>
      <c r="J70" s="2">
        <v>0.06</v>
      </c>
      <c r="K70" s="2">
        <f t="shared" si="14"/>
        <v>0.05</v>
      </c>
      <c r="L70" s="2">
        <f t="shared" si="15"/>
        <v>0</v>
      </c>
      <c r="R70" s="7">
        <v>0.04</v>
      </c>
      <c r="S70" s="5">
        <v>45.34</v>
      </c>
      <c r="T70" s="8">
        <v>0.01</v>
      </c>
      <c r="U70" s="5">
        <v>3.4</v>
      </c>
      <c r="AL70" s="5" t="str">
        <f t="shared" si="16"/>
        <v/>
      </c>
      <c r="AN70" s="5" t="str">
        <f t="shared" si="17"/>
        <v/>
      </c>
      <c r="AP70" s="5" t="str">
        <f t="shared" si="18"/>
        <v/>
      </c>
      <c r="AS70" s="5">
        <f t="shared" si="19"/>
        <v>48.74</v>
      </c>
      <c r="AT70" s="11">
        <f t="shared" si="21"/>
        <v>1.5619979049230404E-3</v>
      </c>
      <c r="AU70" s="5">
        <f t="shared" si="20"/>
        <v>1.5619979049230404</v>
      </c>
    </row>
    <row r="71" spans="1:47" x14ac:dyDescent="0.3">
      <c r="A71" s="1" t="s">
        <v>129</v>
      </c>
      <c r="B71" s="1" t="s">
        <v>130</v>
      </c>
      <c r="C71" s="1" t="s">
        <v>131</v>
      </c>
      <c r="D71" s="1" t="s">
        <v>179</v>
      </c>
      <c r="E71" s="1" t="s">
        <v>78</v>
      </c>
      <c r="F71" s="1" t="s">
        <v>121</v>
      </c>
      <c r="G71" s="1" t="s">
        <v>53</v>
      </c>
      <c r="H71" s="1" t="s">
        <v>54</v>
      </c>
      <c r="I71" s="2">
        <v>70</v>
      </c>
      <c r="J71" s="2">
        <v>0.09</v>
      </c>
      <c r="K71" s="2">
        <f t="shared" si="14"/>
        <v>0.08</v>
      </c>
      <c r="L71" s="2">
        <f t="shared" si="15"/>
        <v>0</v>
      </c>
      <c r="N71" s="4">
        <v>0.02</v>
      </c>
      <c r="O71" s="5">
        <v>46.54</v>
      </c>
      <c r="P71" s="6">
        <v>0.05</v>
      </c>
      <c r="Q71" s="5">
        <v>98.050000000000011</v>
      </c>
      <c r="R71" s="7">
        <v>0.01</v>
      </c>
      <c r="S71" s="5">
        <v>11.335000000000001</v>
      </c>
      <c r="AL71" s="5" t="str">
        <f t="shared" si="16"/>
        <v/>
      </c>
      <c r="AN71" s="5" t="str">
        <f t="shared" si="17"/>
        <v/>
      </c>
      <c r="AP71" s="5" t="str">
        <f t="shared" si="18"/>
        <v/>
      </c>
      <c r="AS71" s="5">
        <f t="shared" si="19"/>
        <v>155.92500000000001</v>
      </c>
      <c r="AT71" s="11">
        <f t="shared" si="21"/>
        <v>4.9970152508232472E-3</v>
      </c>
      <c r="AU71" s="5">
        <f t="shared" si="20"/>
        <v>4.9970152508232477</v>
      </c>
    </row>
    <row r="72" spans="1:47" x14ac:dyDescent="0.3">
      <c r="A72" s="1" t="s">
        <v>129</v>
      </c>
      <c r="B72" s="1" t="s">
        <v>130</v>
      </c>
      <c r="C72" s="1" t="s">
        <v>131</v>
      </c>
      <c r="D72" s="1" t="s">
        <v>179</v>
      </c>
      <c r="E72" s="1" t="s">
        <v>68</v>
      </c>
      <c r="F72" s="1" t="s">
        <v>121</v>
      </c>
      <c r="G72" s="1" t="s">
        <v>53</v>
      </c>
      <c r="H72" s="1" t="s">
        <v>54</v>
      </c>
      <c r="I72" s="2">
        <v>70</v>
      </c>
      <c r="J72" s="2">
        <v>40.229999999999997</v>
      </c>
      <c r="K72" s="2">
        <f t="shared" si="14"/>
        <v>36.519999999999996</v>
      </c>
      <c r="L72" s="2">
        <f t="shared" si="15"/>
        <v>0</v>
      </c>
      <c r="N72" s="4">
        <v>0.87</v>
      </c>
      <c r="O72" s="5">
        <v>2024.49</v>
      </c>
      <c r="P72" s="6">
        <v>11.19</v>
      </c>
      <c r="Q72" s="5">
        <v>21943.59</v>
      </c>
      <c r="R72" s="7">
        <v>22.9</v>
      </c>
      <c r="S72" s="5">
        <v>25957.15</v>
      </c>
      <c r="T72" s="8">
        <v>1.56</v>
      </c>
      <c r="U72" s="5">
        <v>530.4</v>
      </c>
      <c r="AL72" s="5" t="str">
        <f t="shared" si="16"/>
        <v/>
      </c>
      <c r="AN72" s="5" t="str">
        <f t="shared" si="17"/>
        <v/>
      </c>
      <c r="AP72" s="5" t="str">
        <f t="shared" si="18"/>
        <v/>
      </c>
      <c r="AS72" s="5">
        <f t="shared" si="19"/>
        <v>50455.630000000005</v>
      </c>
      <c r="AT72" s="11">
        <f t="shared" si="21"/>
        <v>1.6169796543203139</v>
      </c>
      <c r="AU72" s="5">
        <f t="shared" si="20"/>
        <v>1616.9796543203138</v>
      </c>
    </row>
    <row r="73" spans="1:47" x14ac:dyDescent="0.3">
      <c r="A73" s="1" t="s">
        <v>129</v>
      </c>
      <c r="B73" s="1" t="s">
        <v>130</v>
      </c>
      <c r="C73" s="1" t="s">
        <v>131</v>
      </c>
      <c r="D73" s="1" t="s">
        <v>179</v>
      </c>
      <c r="E73" s="1" t="s">
        <v>69</v>
      </c>
      <c r="F73" s="1" t="s">
        <v>121</v>
      </c>
      <c r="G73" s="1" t="s">
        <v>53</v>
      </c>
      <c r="H73" s="1" t="s">
        <v>54</v>
      </c>
      <c r="I73" s="2">
        <v>70</v>
      </c>
      <c r="J73" s="2">
        <v>29.62</v>
      </c>
      <c r="K73" s="2">
        <f t="shared" si="14"/>
        <v>10.51</v>
      </c>
      <c r="L73" s="2">
        <f t="shared" si="15"/>
        <v>0</v>
      </c>
      <c r="R73" s="7">
        <v>4.7699999999999996</v>
      </c>
      <c r="S73" s="5">
        <v>5406.7949999999992</v>
      </c>
      <c r="T73" s="8">
        <v>5.74</v>
      </c>
      <c r="U73" s="5">
        <v>1951.6</v>
      </c>
      <c r="AL73" s="5" t="str">
        <f t="shared" si="16"/>
        <v/>
      </c>
      <c r="AN73" s="5" t="str">
        <f t="shared" si="17"/>
        <v/>
      </c>
      <c r="AP73" s="5" t="str">
        <f t="shared" si="18"/>
        <v/>
      </c>
      <c r="AS73" s="5">
        <f t="shared" si="19"/>
        <v>7358.3949999999986</v>
      </c>
      <c r="AT73" s="11">
        <f t="shared" si="21"/>
        <v>0.23581857967985581</v>
      </c>
      <c r="AU73" s="5">
        <f t="shared" si="20"/>
        <v>235.81857967985582</v>
      </c>
    </row>
    <row r="74" spans="1:47" x14ac:dyDescent="0.3">
      <c r="A74" s="1" t="s">
        <v>132</v>
      </c>
      <c r="B74" s="1" t="s">
        <v>133</v>
      </c>
      <c r="C74" s="1" t="s">
        <v>134</v>
      </c>
      <c r="D74" s="1" t="s">
        <v>178</v>
      </c>
      <c r="E74" s="1" t="s">
        <v>51</v>
      </c>
      <c r="F74" s="1" t="s">
        <v>121</v>
      </c>
      <c r="G74" s="1" t="s">
        <v>53</v>
      </c>
      <c r="H74" s="1" t="s">
        <v>54</v>
      </c>
      <c r="I74" s="2">
        <v>40</v>
      </c>
      <c r="J74" s="2">
        <v>38.049999999999997</v>
      </c>
      <c r="K74" s="2">
        <f t="shared" si="14"/>
        <v>24.900000000000002</v>
      </c>
      <c r="L74" s="2">
        <f t="shared" si="15"/>
        <v>0</v>
      </c>
      <c r="P74" s="6">
        <v>11.47</v>
      </c>
      <c r="Q74" s="5">
        <v>22492.67</v>
      </c>
      <c r="R74" s="7">
        <v>8.8800000000000008</v>
      </c>
      <c r="S74" s="5">
        <v>10065.48</v>
      </c>
      <c r="T74" s="8">
        <v>4.55</v>
      </c>
      <c r="U74" s="5">
        <v>1547</v>
      </c>
      <c r="AL74" s="5" t="str">
        <f t="shared" si="16"/>
        <v/>
      </c>
      <c r="AN74" s="5" t="str">
        <f t="shared" si="17"/>
        <v/>
      </c>
      <c r="AP74" s="5" t="str">
        <f t="shared" si="18"/>
        <v/>
      </c>
      <c r="AS74" s="5">
        <f t="shared" si="19"/>
        <v>34105.149999999994</v>
      </c>
      <c r="AT74" s="11">
        <f t="shared" si="21"/>
        <v>1.0929867223448095</v>
      </c>
      <c r="AU74" s="5">
        <f t="shared" si="20"/>
        <v>1092.9867223448096</v>
      </c>
    </row>
    <row r="75" spans="1:47" x14ac:dyDescent="0.3">
      <c r="A75" s="1" t="s">
        <v>132</v>
      </c>
      <c r="B75" s="1" t="s">
        <v>133</v>
      </c>
      <c r="C75" s="1" t="s">
        <v>134</v>
      </c>
      <c r="D75" s="1" t="s">
        <v>178</v>
      </c>
      <c r="E75" s="1" t="s">
        <v>84</v>
      </c>
      <c r="F75" s="1" t="s">
        <v>121</v>
      </c>
      <c r="G75" s="1" t="s">
        <v>53</v>
      </c>
      <c r="H75" s="1" t="s">
        <v>54</v>
      </c>
      <c r="I75" s="2">
        <v>40</v>
      </c>
      <c r="J75" s="2">
        <v>0.08</v>
      </c>
      <c r="K75" s="2">
        <f t="shared" si="14"/>
        <v>0.08</v>
      </c>
      <c r="L75" s="2">
        <f t="shared" si="15"/>
        <v>0</v>
      </c>
      <c r="P75" s="6">
        <v>0.08</v>
      </c>
      <c r="Q75" s="5">
        <v>156.88</v>
      </c>
      <c r="AL75" s="5" t="str">
        <f t="shared" si="16"/>
        <v/>
      </c>
      <c r="AN75" s="5" t="str">
        <f t="shared" si="17"/>
        <v/>
      </c>
      <c r="AP75" s="5" t="str">
        <f t="shared" si="18"/>
        <v/>
      </c>
      <c r="AS75" s="5">
        <f t="shared" si="19"/>
        <v>156.88</v>
      </c>
      <c r="AT75" s="11">
        <f t="shared" si="21"/>
        <v>5.0276206673025552E-3</v>
      </c>
      <c r="AU75" s="5">
        <f t="shared" si="20"/>
        <v>5.0276206673025552</v>
      </c>
    </row>
    <row r="76" spans="1:47" x14ac:dyDescent="0.3">
      <c r="A76" s="1" t="s">
        <v>135</v>
      </c>
      <c r="B76" s="1" t="s">
        <v>136</v>
      </c>
      <c r="C76" s="1" t="s">
        <v>137</v>
      </c>
      <c r="D76" s="1" t="s">
        <v>178</v>
      </c>
      <c r="E76" s="1" t="s">
        <v>70</v>
      </c>
      <c r="F76" s="1" t="s">
        <v>121</v>
      </c>
      <c r="G76" s="1" t="s">
        <v>53</v>
      </c>
      <c r="H76" s="1" t="s">
        <v>54</v>
      </c>
      <c r="I76" s="2">
        <v>5.65</v>
      </c>
      <c r="J76" s="2">
        <v>5.48</v>
      </c>
      <c r="K76" s="2">
        <f t="shared" si="14"/>
        <v>2.98</v>
      </c>
      <c r="L76" s="2">
        <f t="shared" si="15"/>
        <v>2.4900000000000002</v>
      </c>
      <c r="P76" s="6">
        <v>0.03</v>
      </c>
      <c r="Q76" s="5">
        <v>58.83</v>
      </c>
      <c r="Z76" s="9">
        <v>2.95</v>
      </c>
      <c r="AA76" s="5">
        <v>401.2</v>
      </c>
      <c r="AL76" s="5" t="str">
        <f t="shared" si="16"/>
        <v/>
      </c>
      <c r="AN76" s="5" t="str">
        <f t="shared" si="17"/>
        <v/>
      </c>
      <c r="AP76" s="5" t="str">
        <f t="shared" si="18"/>
        <v/>
      </c>
      <c r="AR76" s="2">
        <v>2.4900000000000002</v>
      </c>
      <c r="AS76" s="5">
        <f t="shared" si="19"/>
        <v>460.03</v>
      </c>
      <c r="AT76" s="11">
        <f t="shared" si="21"/>
        <v>1.4742837427200372E-2</v>
      </c>
      <c r="AU76" s="5">
        <f t="shared" si="20"/>
        <v>14.742837427200373</v>
      </c>
    </row>
    <row r="77" spans="1:47" x14ac:dyDescent="0.3">
      <c r="A77" s="1" t="s">
        <v>138</v>
      </c>
      <c r="B77" s="1" t="s">
        <v>130</v>
      </c>
      <c r="C77" s="1" t="s">
        <v>131</v>
      </c>
      <c r="D77" s="1" t="s">
        <v>179</v>
      </c>
      <c r="E77" s="1" t="s">
        <v>68</v>
      </c>
      <c r="F77" s="1" t="s">
        <v>121</v>
      </c>
      <c r="G77" s="1" t="s">
        <v>53</v>
      </c>
      <c r="H77" s="1" t="s">
        <v>54</v>
      </c>
      <c r="I77" s="2">
        <v>40</v>
      </c>
      <c r="J77" s="2">
        <v>0.06</v>
      </c>
      <c r="K77" s="2">
        <f t="shared" si="14"/>
        <v>0.06</v>
      </c>
      <c r="L77" s="2">
        <f t="shared" si="15"/>
        <v>0</v>
      </c>
      <c r="P77" s="6">
        <v>0.04</v>
      </c>
      <c r="Q77" s="5">
        <v>78.44</v>
      </c>
      <c r="R77" s="7">
        <v>0.02</v>
      </c>
      <c r="S77" s="5">
        <v>22.67</v>
      </c>
      <c r="AL77" s="5" t="str">
        <f t="shared" si="16"/>
        <v/>
      </c>
      <c r="AN77" s="5" t="str">
        <f t="shared" si="17"/>
        <v/>
      </c>
      <c r="AP77" s="5" t="str">
        <f t="shared" si="18"/>
        <v/>
      </c>
      <c r="AS77" s="5">
        <f t="shared" si="19"/>
        <v>101.11</v>
      </c>
      <c r="AT77" s="11">
        <f t="shared" si="21"/>
        <v>3.2403284400239762E-3</v>
      </c>
      <c r="AU77" s="5">
        <f t="shared" si="20"/>
        <v>3.2403284400239762</v>
      </c>
    </row>
    <row r="78" spans="1:47" x14ac:dyDescent="0.3">
      <c r="A78" s="1" t="s">
        <v>138</v>
      </c>
      <c r="B78" s="1" t="s">
        <v>130</v>
      </c>
      <c r="C78" s="1" t="s">
        <v>131</v>
      </c>
      <c r="D78" s="1" t="s">
        <v>179</v>
      </c>
      <c r="E78" s="1" t="s">
        <v>69</v>
      </c>
      <c r="F78" s="1" t="s">
        <v>121</v>
      </c>
      <c r="G78" s="1" t="s">
        <v>53</v>
      </c>
      <c r="H78" s="1" t="s">
        <v>54</v>
      </c>
      <c r="I78" s="2">
        <v>40</v>
      </c>
      <c r="J78" s="2">
        <v>0.06</v>
      </c>
      <c r="K78" s="2">
        <f t="shared" si="14"/>
        <v>0.06</v>
      </c>
      <c r="L78" s="2">
        <f t="shared" si="15"/>
        <v>0</v>
      </c>
      <c r="R78" s="7">
        <v>0.03</v>
      </c>
      <c r="S78" s="5">
        <v>34.005000000000003</v>
      </c>
      <c r="Z78" s="9">
        <v>0.03</v>
      </c>
      <c r="AA78" s="5">
        <v>4.08</v>
      </c>
      <c r="AL78" s="5" t="str">
        <f t="shared" si="16"/>
        <v/>
      </c>
      <c r="AN78" s="5" t="str">
        <f t="shared" si="17"/>
        <v/>
      </c>
      <c r="AP78" s="5" t="str">
        <f t="shared" si="18"/>
        <v/>
      </c>
      <c r="AS78" s="5">
        <f t="shared" si="19"/>
        <v>38.085000000000001</v>
      </c>
      <c r="AT78" s="11">
        <f t="shared" si="21"/>
        <v>1.2205311901722197E-3</v>
      </c>
      <c r="AU78" s="5">
        <f t="shared" si="20"/>
        <v>1.2205311901722198</v>
      </c>
    </row>
    <row r="79" spans="1:47" x14ac:dyDescent="0.3">
      <c r="A79" s="1" t="s">
        <v>138</v>
      </c>
      <c r="B79" s="1" t="s">
        <v>130</v>
      </c>
      <c r="C79" s="1" t="s">
        <v>131</v>
      </c>
      <c r="D79" s="1" t="s">
        <v>179</v>
      </c>
      <c r="E79" s="1" t="s">
        <v>70</v>
      </c>
      <c r="F79" s="1" t="s">
        <v>121</v>
      </c>
      <c r="G79" s="1" t="s">
        <v>53</v>
      </c>
      <c r="H79" s="1" t="s">
        <v>54</v>
      </c>
      <c r="I79" s="2">
        <v>40</v>
      </c>
      <c r="J79" s="2">
        <v>19.57</v>
      </c>
      <c r="K79" s="2">
        <f t="shared" si="14"/>
        <v>19.559999999999999</v>
      </c>
      <c r="L79" s="2">
        <f t="shared" si="15"/>
        <v>0</v>
      </c>
      <c r="P79" s="6">
        <v>5.43</v>
      </c>
      <c r="Q79" s="5">
        <v>10648.23</v>
      </c>
      <c r="R79" s="7">
        <v>9.76</v>
      </c>
      <c r="S79" s="5">
        <v>11062.96</v>
      </c>
      <c r="T79" s="8">
        <v>4.37</v>
      </c>
      <c r="U79" s="5">
        <v>1485.8</v>
      </c>
      <c r="AL79" s="5" t="str">
        <f t="shared" si="16"/>
        <v/>
      </c>
      <c r="AN79" s="5" t="str">
        <f t="shared" si="17"/>
        <v/>
      </c>
      <c r="AP79" s="5" t="str">
        <f t="shared" si="18"/>
        <v/>
      </c>
      <c r="AS79" s="5">
        <f t="shared" si="19"/>
        <v>23196.989999999998</v>
      </c>
      <c r="AT79" s="11">
        <f t="shared" si="21"/>
        <v>0.74340684818466796</v>
      </c>
      <c r="AU79" s="5">
        <f t="shared" si="20"/>
        <v>743.40684818466787</v>
      </c>
    </row>
    <row r="80" spans="1:47" x14ac:dyDescent="0.3">
      <c r="A80" s="1" t="s">
        <v>138</v>
      </c>
      <c r="B80" s="1" t="s">
        <v>130</v>
      </c>
      <c r="C80" s="1" t="s">
        <v>131</v>
      </c>
      <c r="D80" s="1" t="s">
        <v>179</v>
      </c>
      <c r="E80" s="1" t="s">
        <v>71</v>
      </c>
      <c r="F80" s="1" t="s">
        <v>121</v>
      </c>
      <c r="G80" s="1" t="s">
        <v>53</v>
      </c>
      <c r="H80" s="1" t="s">
        <v>54</v>
      </c>
      <c r="I80" s="2">
        <v>40</v>
      </c>
      <c r="J80" s="2">
        <v>20.03</v>
      </c>
      <c r="K80" s="2">
        <f t="shared" si="14"/>
        <v>20.03</v>
      </c>
      <c r="L80" s="2">
        <f t="shared" si="15"/>
        <v>0</v>
      </c>
      <c r="N80" s="4">
        <v>4.83</v>
      </c>
      <c r="O80" s="5">
        <v>11239.41</v>
      </c>
      <c r="P80" s="6">
        <v>13.56</v>
      </c>
      <c r="Q80" s="5">
        <v>26591.16</v>
      </c>
      <c r="R80" s="7">
        <v>1.64</v>
      </c>
      <c r="S80" s="5">
        <v>1858.94</v>
      </c>
      <c r="AL80" s="5" t="str">
        <f t="shared" si="16"/>
        <v/>
      </c>
      <c r="AN80" s="5" t="str">
        <f t="shared" si="17"/>
        <v/>
      </c>
      <c r="AP80" s="5" t="str">
        <f t="shared" si="18"/>
        <v/>
      </c>
      <c r="AS80" s="5">
        <f t="shared" si="19"/>
        <v>39689.51</v>
      </c>
      <c r="AT80" s="11">
        <f t="shared" si="21"/>
        <v>1.2719518150886759</v>
      </c>
      <c r="AU80" s="5">
        <f t="shared" si="20"/>
        <v>1271.9518150886759</v>
      </c>
    </row>
    <row r="81" spans="1:47" x14ac:dyDescent="0.3">
      <c r="A81" s="1" t="s">
        <v>138</v>
      </c>
      <c r="B81" s="1" t="s">
        <v>130</v>
      </c>
      <c r="C81" s="1" t="s">
        <v>131</v>
      </c>
      <c r="D81" s="1" t="s">
        <v>179</v>
      </c>
      <c r="E81" s="1" t="s">
        <v>62</v>
      </c>
      <c r="F81" s="1" t="s">
        <v>121</v>
      </c>
      <c r="G81" s="1" t="s">
        <v>53</v>
      </c>
      <c r="H81" s="1" t="s">
        <v>54</v>
      </c>
      <c r="I81" s="2">
        <v>40</v>
      </c>
      <c r="J81" s="2">
        <v>0.04</v>
      </c>
      <c r="K81" s="2">
        <f t="shared" si="14"/>
        <v>0.04</v>
      </c>
      <c r="L81" s="2">
        <f t="shared" si="15"/>
        <v>0</v>
      </c>
      <c r="N81" s="4">
        <v>0.04</v>
      </c>
      <c r="O81" s="5">
        <v>93.08</v>
      </c>
      <c r="AL81" s="5" t="str">
        <f t="shared" si="16"/>
        <v/>
      </c>
      <c r="AN81" s="5" t="str">
        <f t="shared" si="17"/>
        <v/>
      </c>
      <c r="AP81" s="5" t="str">
        <f t="shared" si="18"/>
        <v/>
      </c>
      <c r="AS81" s="5">
        <f t="shared" si="19"/>
        <v>93.08</v>
      </c>
      <c r="AT81" s="11">
        <f t="shared" si="21"/>
        <v>2.9829865611456004E-3</v>
      </c>
      <c r="AU81" s="5">
        <f t="shared" si="20"/>
        <v>2.9829865611456001</v>
      </c>
    </row>
    <row r="82" spans="1:47" x14ac:dyDescent="0.3">
      <c r="A82" s="1" t="s">
        <v>139</v>
      </c>
      <c r="B82" s="1" t="s">
        <v>140</v>
      </c>
      <c r="C82" s="1" t="s">
        <v>141</v>
      </c>
      <c r="D82" s="1" t="s">
        <v>189</v>
      </c>
      <c r="E82" s="1" t="s">
        <v>70</v>
      </c>
      <c r="F82" s="1" t="s">
        <v>121</v>
      </c>
      <c r="G82" s="1" t="s">
        <v>53</v>
      </c>
      <c r="H82" s="1" t="s">
        <v>54</v>
      </c>
      <c r="I82" s="2">
        <v>34.35</v>
      </c>
      <c r="J82" s="2">
        <v>14.19</v>
      </c>
      <c r="K82" s="2">
        <f t="shared" si="14"/>
        <v>14</v>
      </c>
      <c r="L82" s="2">
        <f t="shared" si="15"/>
        <v>0.19</v>
      </c>
      <c r="N82" s="4">
        <v>4.21</v>
      </c>
      <c r="O82" s="5">
        <v>9796.67</v>
      </c>
      <c r="P82" s="6">
        <v>9.7899999999999991</v>
      </c>
      <c r="Q82" s="5">
        <v>19198.189999999999</v>
      </c>
      <c r="AL82" s="5" t="str">
        <f t="shared" si="16"/>
        <v/>
      </c>
      <c r="AN82" s="5" t="str">
        <f t="shared" si="17"/>
        <v/>
      </c>
      <c r="AP82" s="5" t="str">
        <f t="shared" si="18"/>
        <v/>
      </c>
      <c r="AR82" s="2">
        <v>0.19</v>
      </c>
      <c r="AS82" s="5">
        <f t="shared" si="19"/>
        <v>28994.86</v>
      </c>
      <c r="AT82" s="11">
        <f t="shared" si="21"/>
        <v>0.92921441472172472</v>
      </c>
      <c r="AU82" s="5">
        <f t="shared" si="20"/>
        <v>929.21441472172478</v>
      </c>
    </row>
    <row r="83" spans="1:47" x14ac:dyDescent="0.3">
      <c r="A83" s="1" t="s">
        <v>139</v>
      </c>
      <c r="B83" s="1" t="s">
        <v>140</v>
      </c>
      <c r="C83" s="1" t="s">
        <v>141</v>
      </c>
      <c r="D83" s="1" t="s">
        <v>189</v>
      </c>
      <c r="E83" s="1" t="s">
        <v>71</v>
      </c>
      <c r="F83" s="1" t="s">
        <v>121</v>
      </c>
      <c r="G83" s="1" t="s">
        <v>53</v>
      </c>
      <c r="H83" s="1" t="s">
        <v>54</v>
      </c>
      <c r="I83" s="2">
        <v>34.35</v>
      </c>
      <c r="J83" s="2">
        <v>20.059999999999999</v>
      </c>
      <c r="K83" s="2">
        <f t="shared" si="14"/>
        <v>20.060000000000002</v>
      </c>
      <c r="L83" s="2">
        <f t="shared" si="15"/>
        <v>0</v>
      </c>
      <c r="N83" s="4">
        <v>6.13</v>
      </c>
      <c r="O83" s="5">
        <v>14264.51</v>
      </c>
      <c r="P83" s="6">
        <v>10.99</v>
      </c>
      <c r="Q83" s="5">
        <v>21556.2925</v>
      </c>
      <c r="R83" s="7">
        <v>2.94</v>
      </c>
      <c r="S83" s="5">
        <v>3332.49</v>
      </c>
      <c r="AL83" s="5" t="str">
        <f t="shared" si="16"/>
        <v/>
      </c>
      <c r="AN83" s="5" t="str">
        <f t="shared" si="17"/>
        <v/>
      </c>
      <c r="AP83" s="5" t="str">
        <f t="shared" si="18"/>
        <v/>
      </c>
      <c r="AS83" s="5">
        <f t="shared" si="19"/>
        <v>39153.292499999996</v>
      </c>
      <c r="AT83" s="11">
        <f t="shared" si="21"/>
        <v>1.2547673544488915</v>
      </c>
      <c r="AU83" s="5">
        <f t="shared" si="20"/>
        <v>1254.7673544488914</v>
      </c>
    </row>
    <row r="84" spans="1:47" x14ac:dyDescent="0.3">
      <c r="A84" s="1" t="s">
        <v>139</v>
      </c>
      <c r="B84" s="1" t="s">
        <v>140</v>
      </c>
      <c r="C84" s="1" t="s">
        <v>141</v>
      </c>
      <c r="D84" s="1" t="s">
        <v>189</v>
      </c>
      <c r="E84" s="1" t="s">
        <v>62</v>
      </c>
      <c r="F84" s="1" t="s">
        <v>121</v>
      </c>
      <c r="G84" s="1" t="s">
        <v>53</v>
      </c>
      <c r="H84" s="1" t="s">
        <v>54</v>
      </c>
      <c r="I84" s="2">
        <v>34.35</v>
      </c>
      <c r="J84" s="2">
        <v>0.04</v>
      </c>
      <c r="K84" s="2">
        <f t="shared" si="14"/>
        <v>0.05</v>
      </c>
      <c r="L84" s="2">
        <f t="shared" si="15"/>
        <v>0</v>
      </c>
      <c r="N84" s="4">
        <v>0.01</v>
      </c>
      <c r="O84" s="5">
        <v>23.27</v>
      </c>
      <c r="P84" s="6">
        <v>0.02</v>
      </c>
      <c r="Q84" s="5">
        <v>39.22</v>
      </c>
      <c r="R84" s="7">
        <v>0.02</v>
      </c>
      <c r="S84" s="5">
        <v>22.67</v>
      </c>
      <c r="AL84" s="5" t="str">
        <f t="shared" si="16"/>
        <v/>
      </c>
      <c r="AN84" s="5" t="str">
        <f t="shared" si="17"/>
        <v/>
      </c>
      <c r="AP84" s="5" t="str">
        <f t="shared" si="18"/>
        <v/>
      </c>
      <c r="AS84" s="5">
        <f t="shared" si="19"/>
        <v>85.16</v>
      </c>
      <c r="AT84" s="11">
        <f t="shared" si="21"/>
        <v>2.7291699134847371E-3</v>
      </c>
      <c r="AU84" s="5">
        <f t="shared" si="20"/>
        <v>2.7291699134847369</v>
      </c>
    </row>
    <row r="85" spans="1:47" x14ac:dyDescent="0.3">
      <c r="A85" s="1" t="s">
        <v>142</v>
      </c>
      <c r="B85" s="1" t="s">
        <v>143</v>
      </c>
      <c r="C85" s="1" t="s">
        <v>144</v>
      </c>
      <c r="D85" s="1" t="s">
        <v>185</v>
      </c>
      <c r="E85" s="1" t="s">
        <v>70</v>
      </c>
      <c r="F85" s="1" t="s">
        <v>121</v>
      </c>
      <c r="G85" s="1" t="s">
        <v>53</v>
      </c>
      <c r="H85" s="1" t="s">
        <v>54</v>
      </c>
      <c r="I85" s="2">
        <v>80</v>
      </c>
      <c r="J85" s="2">
        <v>0.06</v>
      </c>
      <c r="K85" s="2">
        <f t="shared" si="14"/>
        <v>0.06</v>
      </c>
      <c r="L85" s="2">
        <f t="shared" si="15"/>
        <v>0.01</v>
      </c>
      <c r="N85" s="4">
        <v>0.02</v>
      </c>
      <c r="O85" s="5">
        <v>46.54</v>
      </c>
      <c r="P85" s="6">
        <v>0.02</v>
      </c>
      <c r="Q85" s="5">
        <v>39.22</v>
      </c>
      <c r="Z85" s="9">
        <v>0.02</v>
      </c>
      <c r="AA85" s="5">
        <v>2.72</v>
      </c>
      <c r="AL85" s="5" t="str">
        <f t="shared" si="16"/>
        <v/>
      </c>
      <c r="AN85" s="5" t="str">
        <f t="shared" si="17"/>
        <v/>
      </c>
      <c r="AP85" s="5" t="str">
        <f t="shared" si="18"/>
        <v/>
      </c>
      <c r="AR85" s="2">
        <v>0.01</v>
      </c>
      <c r="AS85" s="5">
        <f t="shared" si="19"/>
        <v>88.47999999999999</v>
      </c>
      <c r="AT85" s="11">
        <f t="shared" si="21"/>
        <v>2.8355678011405534E-3</v>
      </c>
      <c r="AU85" s="5">
        <f t="shared" si="20"/>
        <v>2.8355678011405532</v>
      </c>
    </row>
    <row r="86" spans="1:47" x14ac:dyDescent="0.3">
      <c r="A86" s="1" t="s">
        <v>142</v>
      </c>
      <c r="B86" s="1" t="s">
        <v>143</v>
      </c>
      <c r="C86" s="1" t="s">
        <v>144</v>
      </c>
      <c r="D86" s="1" t="s">
        <v>185</v>
      </c>
      <c r="E86" s="1" t="s">
        <v>71</v>
      </c>
      <c r="F86" s="1" t="s">
        <v>121</v>
      </c>
      <c r="G86" s="1" t="s">
        <v>53</v>
      </c>
      <c r="H86" s="1" t="s">
        <v>54</v>
      </c>
      <c r="I86" s="2">
        <v>80</v>
      </c>
      <c r="J86" s="2">
        <v>0.06</v>
      </c>
      <c r="K86" s="2">
        <f t="shared" si="14"/>
        <v>7.0000000000000007E-2</v>
      </c>
      <c r="L86" s="2">
        <f t="shared" si="15"/>
        <v>0</v>
      </c>
      <c r="N86" s="4">
        <v>0.01</v>
      </c>
      <c r="O86" s="5">
        <v>23.27</v>
      </c>
      <c r="P86" s="6">
        <v>0.02</v>
      </c>
      <c r="Q86" s="5">
        <v>39.22</v>
      </c>
      <c r="R86" s="7">
        <v>0.04</v>
      </c>
      <c r="S86" s="5">
        <v>45.34</v>
      </c>
      <c r="AL86" s="5" t="str">
        <f t="shared" si="16"/>
        <v/>
      </c>
      <c r="AN86" s="5" t="str">
        <f t="shared" si="17"/>
        <v/>
      </c>
      <c r="AP86" s="5" t="str">
        <f t="shared" si="18"/>
        <v/>
      </c>
      <c r="AS86" s="5">
        <f t="shared" si="19"/>
        <v>107.83</v>
      </c>
      <c r="AT86" s="11">
        <f t="shared" si="21"/>
        <v>3.4556880198574357E-3</v>
      </c>
      <c r="AU86" s="5">
        <f t="shared" si="20"/>
        <v>3.455688019857436</v>
      </c>
    </row>
    <row r="87" spans="1:47" x14ac:dyDescent="0.3">
      <c r="A87" s="1" t="s">
        <v>142</v>
      </c>
      <c r="B87" s="1" t="s">
        <v>143</v>
      </c>
      <c r="C87" s="1" t="s">
        <v>144</v>
      </c>
      <c r="D87" s="1" t="s">
        <v>185</v>
      </c>
      <c r="E87" s="1" t="s">
        <v>64</v>
      </c>
      <c r="F87" s="1" t="s">
        <v>121</v>
      </c>
      <c r="G87" s="1" t="s">
        <v>53</v>
      </c>
      <c r="H87" s="1" t="s">
        <v>54</v>
      </c>
      <c r="I87" s="2">
        <v>80</v>
      </c>
      <c r="J87" s="2">
        <v>0.08</v>
      </c>
      <c r="K87" s="2">
        <f t="shared" si="14"/>
        <v>0.09</v>
      </c>
      <c r="L87" s="2">
        <f t="shared" si="15"/>
        <v>0</v>
      </c>
      <c r="P87" s="6">
        <v>0.08</v>
      </c>
      <c r="Q87" s="5">
        <v>196.1</v>
      </c>
      <c r="R87" s="7">
        <v>0.01</v>
      </c>
      <c r="S87" s="5">
        <v>14.168749999999999</v>
      </c>
      <c r="AL87" s="5" t="str">
        <f t="shared" si="16"/>
        <v/>
      </c>
      <c r="AN87" s="5" t="str">
        <f t="shared" si="17"/>
        <v/>
      </c>
      <c r="AP87" s="5" t="str">
        <f t="shared" si="18"/>
        <v/>
      </c>
      <c r="AS87" s="5">
        <f t="shared" si="19"/>
        <v>210.26874999999998</v>
      </c>
      <c r="AT87" s="11">
        <f t="shared" si="21"/>
        <v>6.7385996506111306E-3</v>
      </c>
      <c r="AU87" s="5">
        <f t="shared" si="20"/>
        <v>6.7385996506111301</v>
      </c>
    </row>
    <row r="88" spans="1:47" x14ac:dyDescent="0.3">
      <c r="A88" s="1" t="s">
        <v>142</v>
      </c>
      <c r="B88" s="1" t="s">
        <v>143</v>
      </c>
      <c r="C88" s="1" t="s">
        <v>144</v>
      </c>
      <c r="D88" s="1" t="s">
        <v>185</v>
      </c>
      <c r="E88" s="1" t="s">
        <v>73</v>
      </c>
      <c r="F88" s="1" t="s">
        <v>121</v>
      </c>
      <c r="G88" s="1" t="s">
        <v>53</v>
      </c>
      <c r="H88" s="1" t="s">
        <v>54</v>
      </c>
      <c r="I88" s="2">
        <v>80</v>
      </c>
      <c r="J88" s="2">
        <v>39.11</v>
      </c>
      <c r="K88" s="2">
        <f t="shared" si="14"/>
        <v>39.11</v>
      </c>
      <c r="L88" s="2">
        <f t="shared" si="15"/>
        <v>0</v>
      </c>
      <c r="N88" s="4">
        <v>0.1</v>
      </c>
      <c r="O88" s="5">
        <v>232.7</v>
      </c>
      <c r="P88" s="6">
        <v>13.25</v>
      </c>
      <c r="Q88" s="5">
        <v>28258.01</v>
      </c>
      <c r="R88" s="7">
        <v>25.73</v>
      </c>
      <c r="S88" s="5">
        <v>30199.27375</v>
      </c>
      <c r="T88" s="8">
        <v>0.03</v>
      </c>
      <c r="U88" s="5">
        <v>11.9</v>
      </c>
      <c r="AL88" s="5" t="str">
        <f t="shared" si="16"/>
        <v/>
      </c>
      <c r="AN88" s="5" t="str">
        <f t="shared" si="17"/>
        <v/>
      </c>
      <c r="AP88" s="5" t="str">
        <f t="shared" si="18"/>
        <v/>
      </c>
      <c r="AS88" s="5">
        <f t="shared" si="19"/>
        <v>58701.883750000001</v>
      </c>
      <c r="AT88" s="11">
        <f t="shared" si="21"/>
        <v>1.8812519374750898</v>
      </c>
      <c r="AU88" s="5">
        <f t="shared" si="20"/>
        <v>1881.2519374750896</v>
      </c>
    </row>
    <row r="89" spans="1:47" x14ac:dyDescent="0.3">
      <c r="A89" s="1" t="s">
        <v>142</v>
      </c>
      <c r="B89" s="1" t="s">
        <v>143</v>
      </c>
      <c r="C89" s="1" t="s">
        <v>144</v>
      </c>
      <c r="D89" s="1" t="s">
        <v>185</v>
      </c>
      <c r="E89" s="1" t="s">
        <v>74</v>
      </c>
      <c r="F89" s="1" t="s">
        <v>121</v>
      </c>
      <c r="G89" s="1" t="s">
        <v>53</v>
      </c>
      <c r="H89" s="1" t="s">
        <v>54</v>
      </c>
      <c r="I89" s="2">
        <v>80</v>
      </c>
      <c r="J89" s="2">
        <v>38.44</v>
      </c>
      <c r="K89" s="2">
        <f t="shared" si="14"/>
        <v>37.56</v>
      </c>
      <c r="L89" s="2">
        <f t="shared" si="15"/>
        <v>0.06</v>
      </c>
      <c r="N89" s="4">
        <v>0.51</v>
      </c>
      <c r="O89" s="5">
        <v>1186.77</v>
      </c>
      <c r="P89" s="6">
        <v>19.16</v>
      </c>
      <c r="Q89" s="5">
        <v>37572.76</v>
      </c>
      <c r="R89" s="7">
        <v>17.89</v>
      </c>
      <c r="S89" s="5">
        <v>20278.314999999999</v>
      </c>
      <c r="AL89" s="5" t="str">
        <f t="shared" si="16"/>
        <v/>
      </c>
      <c r="AN89" s="5" t="str">
        <f t="shared" si="17"/>
        <v/>
      </c>
      <c r="AP89" s="5" t="str">
        <f t="shared" si="18"/>
        <v/>
      </c>
      <c r="AR89" s="2">
        <v>0.06</v>
      </c>
      <c r="AS89" s="5">
        <f t="shared" si="19"/>
        <v>59037.845000000001</v>
      </c>
      <c r="AT89" s="11">
        <f t="shared" si="21"/>
        <v>1.8920186746239471</v>
      </c>
      <c r="AU89" s="5">
        <f t="shared" si="20"/>
        <v>1892.0186746239472</v>
      </c>
    </row>
    <row r="90" spans="1:47" x14ac:dyDescent="0.3">
      <c r="A90" s="1" t="s">
        <v>145</v>
      </c>
      <c r="B90" s="1" t="s">
        <v>89</v>
      </c>
      <c r="C90" s="1" t="s">
        <v>90</v>
      </c>
      <c r="D90" s="1" t="s">
        <v>178</v>
      </c>
      <c r="E90" s="1" t="s">
        <v>51</v>
      </c>
      <c r="F90" s="1" t="s">
        <v>146</v>
      </c>
      <c r="G90" s="1" t="s">
        <v>53</v>
      </c>
      <c r="H90" s="1" t="s">
        <v>54</v>
      </c>
      <c r="I90" s="2">
        <v>240</v>
      </c>
      <c r="J90" s="2">
        <v>39.42</v>
      </c>
      <c r="K90" s="2">
        <f t="shared" si="14"/>
        <v>5.7</v>
      </c>
      <c r="L90" s="2">
        <f t="shared" si="15"/>
        <v>0</v>
      </c>
      <c r="R90" s="7">
        <v>3.2</v>
      </c>
      <c r="S90" s="5">
        <v>4534</v>
      </c>
      <c r="T90" s="8">
        <v>2.5</v>
      </c>
      <c r="U90" s="5">
        <v>1062.5</v>
      </c>
      <c r="AL90" s="5" t="str">
        <f t="shared" si="16"/>
        <v/>
      </c>
      <c r="AN90" s="5" t="str">
        <f t="shared" si="17"/>
        <v/>
      </c>
      <c r="AP90" s="5" t="str">
        <f t="shared" si="18"/>
        <v/>
      </c>
      <c r="AS90" s="5">
        <f t="shared" si="19"/>
        <v>5596.5</v>
      </c>
      <c r="AT90" s="11">
        <f t="shared" si="21"/>
        <v>0.17935415008005323</v>
      </c>
      <c r="AU90" s="5">
        <f t="shared" si="20"/>
        <v>179.35415008005324</v>
      </c>
    </row>
    <row r="91" spans="1:47" x14ac:dyDescent="0.3">
      <c r="A91" s="1" t="s">
        <v>145</v>
      </c>
      <c r="B91" s="1" t="s">
        <v>89</v>
      </c>
      <c r="C91" s="1" t="s">
        <v>90</v>
      </c>
      <c r="D91" s="1" t="s">
        <v>178</v>
      </c>
      <c r="E91" s="1" t="s">
        <v>84</v>
      </c>
      <c r="F91" s="1" t="s">
        <v>146</v>
      </c>
      <c r="G91" s="1" t="s">
        <v>53</v>
      </c>
      <c r="H91" s="1" t="s">
        <v>54</v>
      </c>
      <c r="I91" s="2">
        <v>240</v>
      </c>
      <c r="J91" s="2">
        <v>38.82</v>
      </c>
      <c r="K91" s="2">
        <f t="shared" si="14"/>
        <v>16.149999999999999</v>
      </c>
      <c r="L91" s="2">
        <f t="shared" si="15"/>
        <v>0.56999999999999995</v>
      </c>
      <c r="R91" s="7">
        <v>8.02</v>
      </c>
      <c r="S91" s="5">
        <v>11363.3375</v>
      </c>
      <c r="T91" s="8">
        <v>5.61</v>
      </c>
      <c r="U91" s="5">
        <v>2384.25</v>
      </c>
      <c r="Z91" s="9">
        <v>2.52</v>
      </c>
      <c r="AA91" s="5">
        <v>428.4</v>
      </c>
      <c r="AL91" s="5" t="str">
        <f t="shared" si="16"/>
        <v/>
      </c>
      <c r="AN91" s="5" t="str">
        <f t="shared" si="17"/>
        <v/>
      </c>
      <c r="AP91" s="5" t="str">
        <f t="shared" si="18"/>
        <v/>
      </c>
      <c r="AR91" s="2">
        <v>0.56999999999999995</v>
      </c>
      <c r="AS91" s="5">
        <f t="shared" si="19"/>
        <v>14175.987499999999</v>
      </c>
      <c r="AT91" s="11">
        <f t="shared" si="21"/>
        <v>0.45430576067327055</v>
      </c>
      <c r="AU91" s="5">
        <f t="shared" si="20"/>
        <v>454.30576067327053</v>
      </c>
    </row>
    <row r="92" spans="1:47" x14ac:dyDescent="0.3">
      <c r="A92" s="1" t="s">
        <v>147</v>
      </c>
      <c r="B92" s="1" t="s">
        <v>92</v>
      </c>
      <c r="C92" s="1" t="s">
        <v>93</v>
      </c>
      <c r="D92" s="1" t="s">
        <v>187</v>
      </c>
      <c r="E92" s="1" t="s">
        <v>58</v>
      </c>
      <c r="F92" s="1" t="s">
        <v>146</v>
      </c>
      <c r="G92" s="1" t="s">
        <v>53</v>
      </c>
      <c r="H92" s="1" t="s">
        <v>54</v>
      </c>
      <c r="I92" s="2">
        <v>80</v>
      </c>
      <c r="J92" s="2">
        <v>38.520000000000003</v>
      </c>
      <c r="K92" s="2">
        <f t="shared" si="14"/>
        <v>13.52</v>
      </c>
      <c r="L92" s="2">
        <f t="shared" si="15"/>
        <v>0</v>
      </c>
      <c r="P92" s="6">
        <v>0.83</v>
      </c>
      <c r="Q92" s="5">
        <v>1627.63</v>
      </c>
      <c r="R92" s="7">
        <v>5.88</v>
      </c>
      <c r="S92" s="5">
        <v>6664.98</v>
      </c>
      <c r="T92" s="8">
        <v>6.81</v>
      </c>
      <c r="U92" s="5">
        <v>2315.4</v>
      </c>
      <c r="AL92" s="5" t="str">
        <f t="shared" si="16"/>
        <v/>
      </c>
      <c r="AN92" s="5" t="str">
        <f t="shared" si="17"/>
        <v/>
      </c>
      <c r="AP92" s="5" t="str">
        <f t="shared" si="18"/>
        <v/>
      </c>
      <c r="AS92" s="5">
        <f t="shared" si="19"/>
        <v>10608.01</v>
      </c>
      <c r="AT92" s="11">
        <f t="shared" si="21"/>
        <v>0.3399608000698125</v>
      </c>
      <c r="AU92" s="5">
        <f t="shared" si="20"/>
        <v>339.96080006981248</v>
      </c>
    </row>
    <row r="93" spans="1:47" x14ac:dyDescent="0.3">
      <c r="A93" s="1" t="s">
        <v>148</v>
      </c>
      <c r="B93" s="1" t="s">
        <v>81</v>
      </c>
      <c r="C93" s="1" t="s">
        <v>82</v>
      </c>
      <c r="D93" s="1" t="s">
        <v>185</v>
      </c>
      <c r="E93" s="1" t="s">
        <v>64</v>
      </c>
      <c r="F93" s="1" t="s">
        <v>149</v>
      </c>
      <c r="G93" s="1" t="s">
        <v>53</v>
      </c>
      <c r="H93" s="1" t="s">
        <v>150</v>
      </c>
      <c r="I93" s="2">
        <v>157.1</v>
      </c>
      <c r="J93" s="2">
        <v>41.07</v>
      </c>
      <c r="K93" s="2">
        <f t="shared" si="14"/>
        <v>15.7</v>
      </c>
      <c r="L93" s="2">
        <f t="shared" si="15"/>
        <v>0</v>
      </c>
      <c r="P93" s="6">
        <v>5.77</v>
      </c>
      <c r="Q93" s="5">
        <v>16972.455000000002</v>
      </c>
      <c r="R93" s="7">
        <v>6.42</v>
      </c>
      <c r="S93" s="5">
        <v>10915.605</v>
      </c>
      <c r="T93" s="8">
        <v>3.51</v>
      </c>
      <c r="U93" s="5">
        <v>1790.1</v>
      </c>
      <c r="AL93" s="5" t="str">
        <f t="shared" si="16"/>
        <v/>
      </c>
      <c r="AN93" s="5" t="str">
        <f t="shared" si="17"/>
        <v/>
      </c>
      <c r="AP93" s="5" t="str">
        <f t="shared" si="18"/>
        <v/>
      </c>
      <c r="AS93" s="5">
        <f t="shared" si="19"/>
        <v>29678.16</v>
      </c>
      <c r="AT93" s="11">
        <f t="shared" si="21"/>
        <v>0.95111251009377884</v>
      </c>
      <c r="AU93" s="5">
        <f t="shared" si="20"/>
        <v>951.11251009377884</v>
      </c>
    </row>
    <row r="94" spans="1:47" x14ac:dyDescent="0.3">
      <c r="A94" s="1" t="s">
        <v>151</v>
      </c>
      <c r="B94" s="1" t="s">
        <v>152</v>
      </c>
      <c r="C94" s="1" t="s">
        <v>153</v>
      </c>
      <c r="D94" s="1" t="s">
        <v>182</v>
      </c>
      <c r="E94" s="1" t="s">
        <v>64</v>
      </c>
      <c r="F94" s="1" t="s">
        <v>149</v>
      </c>
      <c r="G94" s="1" t="s">
        <v>53</v>
      </c>
      <c r="H94" s="1" t="s">
        <v>150</v>
      </c>
      <c r="I94" s="2">
        <v>80</v>
      </c>
      <c r="J94" s="2">
        <v>0.08</v>
      </c>
      <c r="K94" s="2">
        <f t="shared" si="14"/>
        <v>0.06</v>
      </c>
      <c r="L94" s="2">
        <f t="shared" si="15"/>
        <v>0</v>
      </c>
      <c r="P94" s="6">
        <v>0.02</v>
      </c>
      <c r="Q94" s="5">
        <v>58.83</v>
      </c>
      <c r="R94" s="7">
        <v>0.04</v>
      </c>
      <c r="S94" s="5">
        <v>68.010000000000005</v>
      </c>
      <c r="AL94" s="5" t="str">
        <f t="shared" si="16"/>
        <v/>
      </c>
      <c r="AN94" s="5" t="str">
        <f t="shared" si="17"/>
        <v/>
      </c>
      <c r="AP94" s="5" t="str">
        <f t="shared" si="18"/>
        <v/>
      </c>
      <c r="AS94" s="5">
        <f t="shared" si="19"/>
        <v>126.84</v>
      </c>
      <c r="AT94" s="11">
        <f t="shared" si="21"/>
        <v>4.0649120693565539E-3</v>
      </c>
      <c r="AU94" s="5">
        <f t="shared" si="20"/>
        <v>4.0649120693565539</v>
      </c>
    </row>
    <row r="95" spans="1:47" x14ac:dyDescent="0.3">
      <c r="A95" s="1" t="s">
        <v>151</v>
      </c>
      <c r="B95" s="1" t="s">
        <v>152</v>
      </c>
      <c r="C95" s="1" t="s">
        <v>153</v>
      </c>
      <c r="D95" s="1" t="s">
        <v>182</v>
      </c>
      <c r="E95" s="1" t="s">
        <v>73</v>
      </c>
      <c r="F95" s="1" t="s">
        <v>149</v>
      </c>
      <c r="G95" s="1" t="s">
        <v>53</v>
      </c>
      <c r="H95" s="1" t="s">
        <v>150</v>
      </c>
      <c r="I95" s="2">
        <v>80</v>
      </c>
      <c r="J95" s="2">
        <v>40.14</v>
      </c>
      <c r="K95" s="2">
        <f t="shared" si="14"/>
        <v>20.009999999999998</v>
      </c>
      <c r="L95" s="2">
        <f t="shared" si="15"/>
        <v>0</v>
      </c>
      <c r="P95" s="6">
        <v>0.74</v>
      </c>
      <c r="Q95" s="5">
        <v>2176.71</v>
      </c>
      <c r="R95" s="7">
        <v>9.9</v>
      </c>
      <c r="S95" s="5">
        <v>16832.474999999999</v>
      </c>
      <c r="T95" s="8">
        <v>9.3699999999999992</v>
      </c>
      <c r="U95" s="5">
        <v>4778.7</v>
      </c>
      <c r="AL95" s="5" t="str">
        <f t="shared" si="16"/>
        <v/>
      </c>
      <c r="AN95" s="5" t="str">
        <f t="shared" si="17"/>
        <v/>
      </c>
      <c r="AP95" s="5" t="str">
        <f t="shared" si="18"/>
        <v/>
      </c>
      <c r="AS95" s="5">
        <f t="shared" si="19"/>
        <v>23787.884999999998</v>
      </c>
      <c r="AT95" s="11">
        <f t="shared" si="21"/>
        <v>0.76234358909622923</v>
      </c>
      <c r="AU95" s="5">
        <f t="shared" si="20"/>
        <v>762.34358909622927</v>
      </c>
    </row>
    <row r="96" spans="1:47" x14ac:dyDescent="0.3">
      <c r="A96" s="1" t="s">
        <v>154</v>
      </c>
      <c r="B96" s="1" t="s">
        <v>155</v>
      </c>
      <c r="C96" s="1" t="s">
        <v>156</v>
      </c>
      <c r="D96" s="1" t="s">
        <v>178</v>
      </c>
      <c r="E96" s="1" t="s">
        <v>51</v>
      </c>
      <c r="F96" s="1" t="s">
        <v>157</v>
      </c>
      <c r="G96" s="1" t="s">
        <v>158</v>
      </c>
      <c r="H96" s="1" t="s">
        <v>54</v>
      </c>
      <c r="I96" s="2">
        <v>25.25</v>
      </c>
      <c r="J96" s="2">
        <v>23.84</v>
      </c>
      <c r="K96" s="2">
        <f t="shared" si="14"/>
        <v>7.06</v>
      </c>
      <c r="L96" s="2">
        <f t="shared" si="15"/>
        <v>0</v>
      </c>
      <c r="P96" s="6">
        <v>3.78</v>
      </c>
      <c r="Q96" s="5">
        <v>7412.58</v>
      </c>
      <c r="Z96" s="9">
        <v>3.28</v>
      </c>
      <c r="AA96" s="5">
        <v>446.08</v>
      </c>
      <c r="AL96" s="5" t="str">
        <f t="shared" si="16"/>
        <v/>
      </c>
      <c r="AN96" s="5" t="str">
        <f t="shared" si="17"/>
        <v/>
      </c>
      <c r="AP96" s="5" t="str">
        <f t="shared" si="18"/>
        <v/>
      </c>
      <c r="AS96" s="5">
        <f t="shared" si="19"/>
        <v>7858.66</v>
      </c>
      <c r="AT96" s="11">
        <f t="shared" si="21"/>
        <v>0.25185085054375256</v>
      </c>
      <c r="AU96" s="5">
        <f t="shared" si="20"/>
        <v>251.85085054375256</v>
      </c>
    </row>
    <row r="97" spans="1:47" x14ac:dyDescent="0.3">
      <c r="A97" s="1" t="s">
        <v>159</v>
      </c>
      <c r="B97" s="1" t="s">
        <v>160</v>
      </c>
      <c r="C97" s="1" t="s">
        <v>161</v>
      </c>
      <c r="D97" s="1" t="s">
        <v>190</v>
      </c>
      <c r="E97" s="1" t="s">
        <v>58</v>
      </c>
      <c r="F97" s="1" t="s">
        <v>157</v>
      </c>
      <c r="G97" s="1" t="s">
        <v>158</v>
      </c>
      <c r="H97" s="1" t="s">
        <v>54</v>
      </c>
      <c r="I97" s="2">
        <v>134.34</v>
      </c>
      <c r="J97" s="2">
        <v>39.880000000000003</v>
      </c>
      <c r="K97" s="2">
        <f t="shared" si="14"/>
        <v>27.8</v>
      </c>
      <c r="L97" s="2">
        <f t="shared" si="15"/>
        <v>0</v>
      </c>
      <c r="P97" s="6">
        <v>27.8</v>
      </c>
      <c r="Q97" s="5">
        <v>54515.8</v>
      </c>
      <c r="AL97" s="5" t="str">
        <f t="shared" si="16"/>
        <v/>
      </c>
      <c r="AN97" s="5" t="str">
        <f t="shared" si="17"/>
        <v/>
      </c>
      <c r="AP97" s="5" t="str">
        <f t="shared" si="18"/>
        <v/>
      </c>
      <c r="AS97" s="5">
        <f t="shared" si="19"/>
        <v>54515.8</v>
      </c>
      <c r="AT97" s="11">
        <f t="shared" si="21"/>
        <v>1.7470981818876381</v>
      </c>
      <c r="AU97" s="5">
        <f t="shared" si="20"/>
        <v>1747.098181887638</v>
      </c>
    </row>
    <row r="98" spans="1:47" x14ac:dyDescent="0.3">
      <c r="A98" s="1" t="s">
        <v>159</v>
      </c>
      <c r="B98" s="1" t="s">
        <v>160</v>
      </c>
      <c r="C98" s="1" t="s">
        <v>161</v>
      </c>
      <c r="D98" s="1" t="s">
        <v>190</v>
      </c>
      <c r="E98" s="1" t="s">
        <v>51</v>
      </c>
      <c r="F98" s="1" t="s">
        <v>157</v>
      </c>
      <c r="G98" s="1" t="s">
        <v>158</v>
      </c>
      <c r="H98" s="1" t="s">
        <v>54</v>
      </c>
      <c r="I98" s="2">
        <v>134.34</v>
      </c>
      <c r="J98" s="2">
        <v>15.99</v>
      </c>
      <c r="K98" s="2">
        <f t="shared" si="14"/>
        <v>0.04</v>
      </c>
      <c r="L98" s="2">
        <f t="shared" si="15"/>
        <v>0</v>
      </c>
      <c r="P98" s="6">
        <v>0.04</v>
      </c>
      <c r="Q98" s="5">
        <v>78.44</v>
      </c>
      <c r="AL98" s="5" t="str">
        <f t="shared" si="16"/>
        <v/>
      </c>
      <c r="AN98" s="5" t="str">
        <f t="shared" si="17"/>
        <v/>
      </c>
      <c r="AP98" s="5" t="str">
        <f t="shared" si="18"/>
        <v/>
      </c>
      <c r="AS98" s="5">
        <f t="shared" si="19"/>
        <v>78.44</v>
      </c>
      <c r="AT98" s="11">
        <f t="shared" si="21"/>
        <v>2.5138103336512776E-3</v>
      </c>
      <c r="AU98" s="5">
        <f t="shared" si="20"/>
        <v>2.5138103336512776</v>
      </c>
    </row>
    <row r="99" spans="1:47" x14ac:dyDescent="0.3">
      <c r="A99" s="1" t="s">
        <v>159</v>
      </c>
      <c r="B99" s="1" t="s">
        <v>160</v>
      </c>
      <c r="C99" s="1" t="s">
        <v>161</v>
      </c>
      <c r="D99" s="1" t="s">
        <v>190</v>
      </c>
      <c r="E99" s="1" t="s">
        <v>69</v>
      </c>
      <c r="F99" s="1" t="s">
        <v>157</v>
      </c>
      <c r="G99" s="1" t="s">
        <v>158</v>
      </c>
      <c r="H99" s="1" t="s">
        <v>54</v>
      </c>
      <c r="I99" s="2">
        <v>134.34</v>
      </c>
      <c r="J99" s="2">
        <v>39.07</v>
      </c>
      <c r="K99" s="2">
        <f t="shared" ref="K99:K116" si="22">SUM(N99,P99,R99,T99,V99,X99,Z99,AB99,AE99,AG99,AI99)</f>
        <v>0.32</v>
      </c>
      <c r="L99" s="2">
        <f t="shared" ref="L99:L130" si="23">SUM(M99,AD99,AK99,AM99,AO99,AQ99,AR99)</f>
        <v>0</v>
      </c>
      <c r="P99" s="6">
        <v>0.32</v>
      </c>
      <c r="Q99" s="5">
        <v>627.52</v>
      </c>
      <c r="AL99" s="5" t="str">
        <f t="shared" ref="AL99:AL128" si="24">IF(AK99&gt;0,AK99*$AL$1,"")</f>
        <v/>
      </c>
      <c r="AN99" s="5" t="str">
        <f t="shared" ref="AN99:AN128" si="25">IF(AM99&gt;0,AM99*$AN$1,"")</f>
        <v/>
      </c>
      <c r="AP99" s="5" t="str">
        <f t="shared" ref="AP99:AP128" si="26">IF(AO99&gt;0,AO99*$AP$1,"")</f>
        <v/>
      </c>
      <c r="AS99" s="5">
        <f t="shared" ref="AS99:AS128" si="27">SUM(O99,Q99,S99,U99,W99,Y99,AA99,AC99,AF99,AH99,AJ99)</f>
        <v>627.52</v>
      </c>
      <c r="AT99" s="11">
        <f t="shared" si="21"/>
        <v>2.0110482669210221E-2</v>
      </c>
      <c r="AU99" s="5">
        <f t="shared" si="20"/>
        <v>20.110482669210221</v>
      </c>
    </row>
    <row r="100" spans="1:47" x14ac:dyDescent="0.3">
      <c r="A100" s="1" t="s">
        <v>162</v>
      </c>
      <c r="B100" s="1" t="s">
        <v>92</v>
      </c>
      <c r="C100" s="1" t="s">
        <v>93</v>
      </c>
      <c r="D100" s="1" t="s">
        <v>187</v>
      </c>
      <c r="E100" s="1" t="s">
        <v>84</v>
      </c>
      <c r="F100" s="1" t="s">
        <v>157</v>
      </c>
      <c r="G100" s="1" t="s">
        <v>158</v>
      </c>
      <c r="H100" s="1" t="s">
        <v>54</v>
      </c>
      <c r="I100" s="2">
        <v>80.260000000000005</v>
      </c>
      <c r="J100" s="2">
        <v>37.24</v>
      </c>
      <c r="K100" s="2">
        <f t="shared" si="22"/>
        <v>4.84</v>
      </c>
      <c r="L100" s="2">
        <f t="shared" si="23"/>
        <v>0</v>
      </c>
      <c r="P100" s="6">
        <v>3.35</v>
      </c>
      <c r="Q100" s="5">
        <v>6569.35</v>
      </c>
      <c r="R100" s="7">
        <v>1.49</v>
      </c>
      <c r="S100" s="5">
        <v>1688.915</v>
      </c>
      <c r="AL100" s="5" t="str">
        <f t="shared" si="24"/>
        <v/>
      </c>
      <c r="AN100" s="5" t="str">
        <f t="shared" si="25"/>
        <v/>
      </c>
      <c r="AP100" s="5" t="str">
        <f t="shared" si="26"/>
        <v/>
      </c>
      <c r="AS100" s="5">
        <f t="shared" si="27"/>
        <v>8258.2649999999994</v>
      </c>
      <c r="AT100" s="11">
        <f t="shared" si="21"/>
        <v>0.26465721436806056</v>
      </c>
      <c r="AU100" s="5">
        <f t="shared" si="20"/>
        <v>264.65721436806052</v>
      </c>
    </row>
    <row r="101" spans="1:47" x14ac:dyDescent="0.3">
      <c r="A101" s="1" t="s">
        <v>162</v>
      </c>
      <c r="B101" s="1" t="s">
        <v>92</v>
      </c>
      <c r="C101" s="1" t="s">
        <v>93</v>
      </c>
      <c r="D101" s="1" t="s">
        <v>187</v>
      </c>
      <c r="E101" s="1" t="s">
        <v>83</v>
      </c>
      <c r="F101" s="1" t="s">
        <v>157</v>
      </c>
      <c r="G101" s="1" t="s">
        <v>158</v>
      </c>
      <c r="H101" s="1" t="s">
        <v>54</v>
      </c>
      <c r="I101" s="2">
        <v>80.260000000000005</v>
      </c>
      <c r="J101" s="2">
        <v>39.630000000000003</v>
      </c>
      <c r="K101" s="2">
        <f t="shared" si="22"/>
        <v>19.73</v>
      </c>
      <c r="L101" s="2">
        <f t="shared" si="23"/>
        <v>0</v>
      </c>
      <c r="P101" s="6">
        <v>13.86</v>
      </c>
      <c r="Q101" s="5">
        <v>27179.46</v>
      </c>
      <c r="R101" s="7">
        <v>5.27</v>
      </c>
      <c r="S101" s="5">
        <v>5973.5449999999992</v>
      </c>
      <c r="T101" s="8">
        <v>0.6</v>
      </c>
      <c r="U101" s="5">
        <v>204</v>
      </c>
      <c r="AL101" s="5" t="str">
        <f t="shared" si="24"/>
        <v/>
      </c>
      <c r="AN101" s="5" t="str">
        <f t="shared" si="25"/>
        <v/>
      </c>
      <c r="AP101" s="5" t="str">
        <f t="shared" si="26"/>
        <v/>
      </c>
      <c r="AS101" s="5">
        <f t="shared" si="27"/>
        <v>33357.004999999997</v>
      </c>
      <c r="AT101" s="11">
        <f t="shared" si="21"/>
        <v>1.0690105031700323</v>
      </c>
      <c r="AU101" s="5">
        <f t="shared" si="20"/>
        <v>1069.0105031700323</v>
      </c>
    </row>
    <row r="102" spans="1:47" x14ac:dyDescent="0.3">
      <c r="A102" s="1" t="s">
        <v>163</v>
      </c>
      <c r="B102" s="1" t="s">
        <v>164</v>
      </c>
      <c r="C102" s="1" t="s">
        <v>165</v>
      </c>
      <c r="D102" s="1" t="s">
        <v>178</v>
      </c>
      <c r="E102" s="1" t="s">
        <v>104</v>
      </c>
      <c r="F102" s="1" t="s">
        <v>166</v>
      </c>
      <c r="G102" s="1" t="s">
        <v>158</v>
      </c>
      <c r="H102" s="1" t="s">
        <v>54</v>
      </c>
      <c r="I102" s="2">
        <v>148.96</v>
      </c>
      <c r="J102" s="2">
        <v>39.479999999999997</v>
      </c>
      <c r="K102" s="2">
        <f t="shared" si="22"/>
        <v>14.53</v>
      </c>
      <c r="L102" s="2">
        <f t="shared" si="23"/>
        <v>0</v>
      </c>
      <c r="R102" s="7">
        <v>5.49</v>
      </c>
      <c r="S102" s="5">
        <v>6222.915</v>
      </c>
      <c r="T102" s="8">
        <v>9.0399999999999991</v>
      </c>
      <c r="U102" s="5">
        <v>3073.6</v>
      </c>
      <c r="AL102" s="5" t="str">
        <f t="shared" si="24"/>
        <v/>
      </c>
      <c r="AN102" s="5" t="str">
        <f t="shared" si="25"/>
        <v/>
      </c>
      <c r="AP102" s="5" t="str">
        <f t="shared" si="26"/>
        <v/>
      </c>
      <c r="AS102" s="5">
        <f t="shared" si="27"/>
        <v>9296.5149999999994</v>
      </c>
      <c r="AT102" s="11">
        <f t="shared" si="21"/>
        <v>0.29793058992789528</v>
      </c>
      <c r="AU102" s="5">
        <f t="shared" si="20"/>
        <v>297.93058992789526</v>
      </c>
    </row>
    <row r="103" spans="1:47" x14ac:dyDescent="0.3">
      <c r="A103" s="1" t="s">
        <v>163</v>
      </c>
      <c r="B103" s="1" t="s">
        <v>164</v>
      </c>
      <c r="C103" s="1" t="s">
        <v>165</v>
      </c>
      <c r="D103" s="1" t="s">
        <v>178</v>
      </c>
      <c r="E103" s="1" t="s">
        <v>78</v>
      </c>
      <c r="F103" s="1" t="s">
        <v>166</v>
      </c>
      <c r="G103" s="1" t="s">
        <v>158</v>
      </c>
      <c r="H103" s="1" t="s">
        <v>54</v>
      </c>
      <c r="I103" s="2">
        <v>148.96</v>
      </c>
      <c r="J103" s="2">
        <v>38.86</v>
      </c>
      <c r="K103" s="2">
        <f t="shared" si="22"/>
        <v>1.36</v>
      </c>
      <c r="L103" s="2">
        <f t="shared" si="23"/>
        <v>0</v>
      </c>
      <c r="T103" s="8">
        <v>1.36</v>
      </c>
      <c r="U103" s="5">
        <v>462.4</v>
      </c>
      <c r="AL103" s="5" t="str">
        <f t="shared" si="24"/>
        <v/>
      </c>
      <c r="AN103" s="5" t="str">
        <f t="shared" si="25"/>
        <v/>
      </c>
      <c r="AP103" s="5" t="str">
        <f t="shared" si="26"/>
        <v/>
      </c>
      <c r="AS103" s="5">
        <f t="shared" si="27"/>
        <v>462.4</v>
      </c>
      <c r="AT103" s="11">
        <f t="shared" si="21"/>
        <v>1.4818790136159493E-2</v>
      </c>
      <c r="AU103" s="5">
        <f t="shared" si="20"/>
        <v>14.818790136159494</v>
      </c>
    </row>
    <row r="104" spans="1:47" x14ac:dyDescent="0.3">
      <c r="A104" s="1" t="s">
        <v>167</v>
      </c>
      <c r="B104" s="1" t="s">
        <v>168</v>
      </c>
      <c r="C104" s="1" t="s">
        <v>169</v>
      </c>
      <c r="D104" s="1" t="s">
        <v>180</v>
      </c>
      <c r="E104" s="1" t="s">
        <v>104</v>
      </c>
      <c r="F104" s="1" t="s">
        <v>166</v>
      </c>
      <c r="G104" s="1" t="s">
        <v>158</v>
      </c>
      <c r="H104" s="1" t="s">
        <v>54</v>
      </c>
      <c r="I104" s="2">
        <v>320.08</v>
      </c>
      <c r="J104" s="2">
        <v>7.0000000000000007E-2</v>
      </c>
      <c r="K104" s="2">
        <f t="shared" si="22"/>
        <v>0.06</v>
      </c>
      <c r="L104" s="2">
        <f t="shared" si="23"/>
        <v>0</v>
      </c>
      <c r="R104" s="7">
        <v>0.02</v>
      </c>
      <c r="S104" s="5">
        <v>22.67</v>
      </c>
      <c r="T104" s="8">
        <v>0.04</v>
      </c>
      <c r="U104" s="5">
        <v>13.6</v>
      </c>
      <c r="AL104" s="5" t="str">
        <f t="shared" si="24"/>
        <v/>
      </c>
      <c r="AN104" s="5" t="str">
        <f t="shared" si="25"/>
        <v/>
      </c>
      <c r="AP104" s="5" t="str">
        <f t="shared" si="26"/>
        <v/>
      </c>
      <c r="AS104" s="5">
        <f t="shared" si="27"/>
        <v>36.270000000000003</v>
      </c>
      <c r="AT104" s="11">
        <f t="shared" si="21"/>
        <v>1.1623648750832721E-3</v>
      </c>
      <c r="AU104" s="5">
        <f t="shared" si="20"/>
        <v>1.162364875083272</v>
      </c>
    </row>
    <row r="105" spans="1:47" x14ac:dyDescent="0.3">
      <c r="A105" s="1" t="s">
        <v>167</v>
      </c>
      <c r="B105" s="1" t="s">
        <v>168</v>
      </c>
      <c r="C105" s="1" t="s">
        <v>169</v>
      </c>
      <c r="D105" s="1" t="s">
        <v>180</v>
      </c>
      <c r="E105" s="1" t="s">
        <v>78</v>
      </c>
      <c r="F105" s="1" t="s">
        <v>166</v>
      </c>
      <c r="G105" s="1" t="s">
        <v>158</v>
      </c>
      <c r="H105" s="1" t="s">
        <v>54</v>
      </c>
      <c r="I105" s="2">
        <v>320.08</v>
      </c>
      <c r="J105" s="2">
        <v>0.06</v>
      </c>
      <c r="K105" s="2">
        <f t="shared" si="22"/>
        <v>0.03</v>
      </c>
      <c r="L105" s="2">
        <f t="shared" si="23"/>
        <v>0</v>
      </c>
      <c r="T105" s="8">
        <v>0.03</v>
      </c>
      <c r="U105" s="5">
        <v>10.199999999999999</v>
      </c>
      <c r="AL105" s="5" t="str">
        <f t="shared" si="24"/>
        <v/>
      </c>
      <c r="AN105" s="5" t="str">
        <f t="shared" si="25"/>
        <v/>
      </c>
      <c r="AP105" s="5" t="str">
        <f t="shared" si="26"/>
        <v/>
      </c>
      <c r="AS105" s="5">
        <f t="shared" si="27"/>
        <v>10.199999999999999</v>
      </c>
      <c r="AT105" s="11">
        <f t="shared" si="21"/>
        <v>3.2688507653293002E-4</v>
      </c>
      <c r="AU105" s="5">
        <f t="shared" si="20"/>
        <v>0.32688507653293003</v>
      </c>
    </row>
    <row r="106" spans="1:47" x14ac:dyDescent="0.3">
      <c r="A106" s="1" t="s">
        <v>167</v>
      </c>
      <c r="B106" s="1" t="s">
        <v>168</v>
      </c>
      <c r="C106" s="1" t="s">
        <v>169</v>
      </c>
      <c r="D106" s="1" t="s">
        <v>180</v>
      </c>
      <c r="E106" s="1" t="s">
        <v>71</v>
      </c>
      <c r="F106" s="1" t="s">
        <v>166</v>
      </c>
      <c r="G106" s="1" t="s">
        <v>158</v>
      </c>
      <c r="H106" s="1" t="s">
        <v>54</v>
      </c>
      <c r="I106" s="2">
        <v>320.08</v>
      </c>
      <c r="J106" s="2">
        <v>40.75</v>
      </c>
      <c r="K106" s="2">
        <f t="shared" si="22"/>
        <v>14.629999999999999</v>
      </c>
      <c r="L106" s="2">
        <f t="shared" si="23"/>
        <v>0</v>
      </c>
      <c r="P106" s="6">
        <v>0.26</v>
      </c>
      <c r="Q106" s="5">
        <v>509.86</v>
      </c>
      <c r="R106" s="7">
        <v>14.37</v>
      </c>
      <c r="S106" s="5">
        <v>16288.395</v>
      </c>
      <c r="AL106" s="5" t="str">
        <f t="shared" si="24"/>
        <v/>
      </c>
      <c r="AN106" s="5" t="str">
        <f t="shared" si="25"/>
        <v/>
      </c>
      <c r="AP106" s="5" t="str">
        <f t="shared" si="26"/>
        <v/>
      </c>
      <c r="AS106" s="5">
        <f t="shared" si="27"/>
        <v>16798.255000000001</v>
      </c>
      <c r="AT106" s="11">
        <f t="shared" si="21"/>
        <v>0.53834302659751709</v>
      </c>
      <c r="AU106" s="5">
        <f t="shared" si="20"/>
        <v>538.343026597517</v>
      </c>
    </row>
    <row r="107" spans="1:47" x14ac:dyDescent="0.3">
      <c r="A107" s="1" t="s">
        <v>167</v>
      </c>
      <c r="B107" s="1" t="s">
        <v>168</v>
      </c>
      <c r="C107" s="1" t="s">
        <v>169</v>
      </c>
      <c r="D107" s="1" t="s">
        <v>180</v>
      </c>
      <c r="E107" s="1" t="s">
        <v>62</v>
      </c>
      <c r="F107" s="1" t="s">
        <v>166</v>
      </c>
      <c r="G107" s="1" t="s">
        <v>158</v>
      </c>
      <c r="H107" s="1" t="s">
        <v>54</v>
      </c>
      <c r="I107" s="2">
        <v>320.08</v>
      </c>
      <c r="J107" s="2">
        <v>38.880000000000003</v>
      </c>
      <c r="K107" s="2">
        <f t="shared" si="22"/>
        <v>32.489999999999995</v>
      </c>
      <c r="L107" s="2">
        <f t="shared" si="23"/>
        <v>0</v>
      </c>
      <c r="R107" s="7">
        <v>18.63</v>
      </c>
      <c r="S107" s="5">
        <v>21117.105</v>
      </c>
      <c r="T107" s="8">
        <v>13.86</v>
      </c>
      <c r="U107" s="5">
        <v>4712.3999999999996</v>
      </c>
      <c r="AL107" s="5" t="str">
        <f t="shared" si="24"/>
        <v/>
      </c>
      <c r="AN107" s="5" t="str">
        <f t="shared" si="25"/>
        <v/>
      </c>
      <c r="AP107" s="5" t="str">
        <f t="shared" si="26"/>
        <v/>
      </c>
      <c r="AS107" s="5">
        <f t="shared" si="27"/>
        <v>25829.504999999997</v>
      </c>
      <c r="AT107" s="11">
        <f t="shared" si="21"/>
        <v>0.82777252144438218</v>
      </c>
      <c r="AU107" s="5">
        <f t="shared" si="20"/>
        <v>827.77252144438216</v>
      </c>
    </row>
    <row r="108" spans="1:47" x14ac:dyDescent="0.3">
      <c r="A108" s="1" t="s">
        <v>167</v>
      </c>
      <c r="B108" s="1" t="s">
        <v>168</v>
      </c>
      <c r="C108" s="1" t="s">
        <v>169</v>
      </c>
      <c r="D108" s="1" t="s">
        <v>180</v>
      </c>
      <c r="E108" s="1" t="s">
        <v>114</v>
      </c>
      <c r="F108" s="1" t="s">
        <v>166</v>
      </c>
      <c r="G108" s="1" t="s">
        <v>158</v>
      </c>
      <c r="H108" s="1" t="s">
        <v>54</v>
      </c>
      <c r="I108" s="2">
        <v>320.08</v>
      </c>
      <c r="J108" s="2">
        <v>40.06</v>
      </c>
      <c r="K108" s="2">
        <f t="shared" si="22"/>
        <v>40</v>
      </c>
      <c r="L108" s="2">
        <f t="shared" si="23"/>
        <v>0</v>
      </c>
      <c r="P108" s="6">
        <v>2.2000000000000002</v>
      </c>
      <c r="Q108" s="5">
        <v>4314.2000000000007</v>
      </c>
      <c r="R108" s="7">
        <v>23.06</v>
      </c>
      <c r="S108" s="5">
        <v>26138.51</v>
      </c>
      <c r="T108" s="8">
        <v>14.74</v>
      </c>
      <c r="U108" s="5">
        <v>5011.6000000000004</v>
      </c>
      <c r="AL108" s="5" t="str">
        <f t="shared" si="24"/>
        <v/>
      </c>
      <c r="AN108" s="5" t="str">
        <f t="shared" si="25"/>
        <v/>
      </c>
      <c r="AP108" s="5" t="str">
        <f t="shared" si="26"/>
        <v/>
      </c>
      <c r="AS108" s="5">
        <f t="shared" si="27"/>
        <v>35464.31</v>
      </c>
      <c r="AT108" s="11">
        <f t="shared" si="21"/>
        <v>1.1365444792683876</v>
      </c>
      <c r="AU108" s="5">
        <f t="shared" si="20"/>
        <v>1136.5444792683875</v>
      </c>
    </row>
    <row r="109" spans="1:47" x14ac:dyDescent="0.3">
      <c r="A109" s="1" t="s">
        <v>167</v>
      </c>
      <c r="B109" s="1" t="s">
        <v>168</v>
      </c>
      <c r="C109" s="1" t="s">
        <v>169</v>
      </c>
      <c r="D109" s="1" t="s">
        <v>180</v>
      </c>
      <c r="E109" s="1" t="s">
        <v>110</v>
      </c>
      <c r="F109" s="1" t="s">
        <v>166</v>
      </c>
      <c r="G109" s="1" t="s">
        <v>158</v>
      </c>
      <c r="H109" s="1" t="s">
        <v>54</v>
      </c>
      <c r="I109" s="2">
        <v>320.08</v>
      </c>
      <c r="J109" s="2">
        <v>39.479999999999997</v>
      </c>
      <c r="K109" s="2">
        <f t="shared" si="22"/>
        <v>34.79</v>
      </c>
      <c r="L109" s="2">
        <f t="shared" si="23"/>
        <v>4.7</v>
      </c>
      <c r="N109" s="4">
        <v>1.24</v>
      </c>
      <c r="O109" s="5">
        <v>2885.48</v>
      </c>
      <c r="P109" s="6">
        <v>26.79</v>
      </c>
      <c r="Q109" s="5">
        <v>52535.19</v>
      </c>
      <c r="R109" s="7">
        <v>6.7</v>
      </c>
      <c r="S109" s="5">
        <v>7594.45</v>
      </c>
      <c r="T109" s="8">
        <v>0.06</v>
      </c>
      <c r="U109" s="5">
        <v>20.399999999999999</v>
      </c>
      <c r="AL109" s="5" t="str">
        <f t="shared" si="24"/>
        <v/>
      </c>
      <c r="AN109" s="5" t="str">
        <f t="shared" si="25"/>
        <v/>
      </c>
      <c r="AP109" s="5" t="str">
        <f t="shared" si="26"/>
        <v/>
      </c>
      <c r="AR109" s="2">
        <v>4.7</v>
      </c>
      <c r="AS109" s="5">
        <f t="shared" si="27"/>
        <v>63035.520000000004</v>
      </c>
      <c r="AT109" s="11">
        <f t="shared" si="21"/>
        <v>2.0201343901463766</v>
      </c>
      <c r="AU109" s="5">
        <f t="shared" si="20"/>
        <v>2020.1343901463765</v>
      </c>
    </row>
    <row r="110" spans="1:47" x14ac:dyDescent="0.3">
      <c r="A110" s="1" t="s">
        <v>167</v>
      </c>
      <c r="B110" s="1" t="s">
        <v>168</v>
      </c>
      <c r="C110" s="1" t="s">
        <v>169</v>
      </c>
      <c r="D110" s="1" t="s">
        <v>180</v>
      </c>
      <c r="E110" s="1" t="s">
        <v>64</v>
      </c>
      <c r="F110" s="1" t="s">
        <v>166</v>
      </c>
      <c r="G110" s="1" t="s">
        <v>158</v>
      </c>
      <c r="H110" s="1" t="s">
        <v>54</v>
      </c>
      <c r="I110" s="2">
        <v>320.08</v>
      </c>
      <c r="J110" s="2">
        <v>37.159999999999997</v>
      </c>
      <c r="K110" s="2">
        <f t="shared" si="22"/>
        <v>32.89</v>
      </c>
      <c r="L110" s="2">
        <f t="shared" si="23"/>
        <v>4.2699999999999996</v>
      </c>
      <c r="N110" s="4">
        <v>4.7</v>
      </c>
      <c r="O110" s="5">
        <v>10936.9</v>
      </c>
      <c r="P110" s="6">
        <v>11.55</v>
      </c>
      <c r="Q110" s="5">
        <v>22649.55</v>
      </c>
      <c r="R110" s="7">
        <v>16.64</v>
      </c>
      <c r="S110" s="5">
        <v>18861.439999999999</v>
      </c>
      <c r="AL110" s="5" t="str">
        <f t="shared" si="24"/>
        <v/>
      </c>
      <c r="AN110" s="5" t="str">
        <f t="shared" si="25"/>
        <v/>
      </c>
      <c r="AP110" s="5" t="str">
        <f t="shared" si="26"/>
        <v/>
      </c>
      <c r="AR110" s="2">
        <v>4.2699999999999996</v>
      </c>
      <c r="AS110" s="5">
        <f t="shared" si="27"/>
        <v>52447.89</v>
      </c>
      <c r="AT110" s="11">
        <f t="shared" si="21"/>
        <v>1.6808267192784998</v>
      </c>
      <c r="AU110" s="5">
        <f t="shared" si="20"/>
        <v>1680.8267192784997</v>
      </c>
    </row>
    <row r="111" spans="1:47" x14ac:dyDescent="0.3">
      <c r="A111" s="1" t="s">
        <v>167</v>
      </c>
      <c r="B111" s="1" t="s">
        <v>168</v>
      </c>
      <c r="C111" s="1" t="s">
        <v>169</v>
      </c>
      <c r="D111" s="1" t="s">
        <v>180</v>
      </c>
      <c r="E111" s="1" t="s">
        <v>73</v>
      </c>
      <c r="F111" s="1" t="s">
        <v>166</v>
      </c>
      <c r="G111" s="1" t="s">
        <v>158</v>
      </c>
      <c r="H111" s="1" t="s">
        <v>54</v>
      </c>
      <c r="I111" s="2">
        <v>320.08</v>
      </c>
      <c r="J111" s="2">
        <v>38.44</v>
      </c>
      <c r="K111" s="2">
        <f t="shared" si="22"/>
        <v>32.549999999999997</v>
      </c>
      <c r="L111" s="2">
        <f t="shared" si="23"/>
        <v>1.89</v>
      </c>
      <c r="P111" s="6">
        <v>24.3</v>
      </c>
      <c r="Q111" s="5">
        <v>47652.3</v>
      </c>
      <c r="R111" s="7">
        <v>8.25</v>
      </c>
      <c r="S111" s="5">
        <v>9351.375</v>
      </c>
      <c r="AL111" s="5" t="str">
        <f t="shared" si="24"/>
        <v/>
      </c>
      <c r="AN111" s="5" t="str">
        <f t="shared" si="25"/>
        <v/>
      </c>
      <c r="AP111" s="5" t="str">
        <f t="shared" si="26"/>
        <v/>
      </c>
      <c r="AR111" s="2">
        <v>1.89</v>
      </c>
      <c r="AS111" s="5">
        <f t="shared" si="27"/>
        <v>57003.675000000003</v>
      </c>
      <c r="AT111" s="11">
        <f t="shared" si="21"/>
        <v>1.8268284965718893</v>
      </c>
      <c r="AU111" s="5">
        <f t="shared" si="20"/>
        <v>1826.8284965718892</v>
      </c>
    </row>
    <row r="112" spans="1:47" x14ac:dyDescent="0.3">
      <c r="A112" s="1" t="s">
        <v>167</v>
      </c>
      <c r="B112" s="1" t="s">
        <v>168</v>
      </c>
      <c r="C112" s="1" t="s">
        <v>169</v>
      </c>
      <c r="D112" s="1" t="s">
        <v>180</v>
      </c>
      <c r="E112" s="1" t="s">
        <v>74</v>
      </c>
      <c r="F112" s="1" t="s">
        <v>166</v>
      </c>
      <c r="G112" s="1" t="s">
        <v>158</v>
      </c>
      <c r="H112" s="1" t="s">
        <v>54</v>
      </c>
      <c r="I112" s="2">
        <v>320.08</v>
      </c>
      <c r="J112" s="2">
        <v>37.03</v>
      </c>
      <c r="K112" s="2">
        <f t="shared" si="22"/>
        <v>5.76</v>
      </c>
      <c r="L112" s="2">
        <f t="shared" si="23"/>
        <v>0.84</v>
      </c>
      <c r="P112" s="6">
        <v>5.76</v>
      </c>
      <c r="Q112" s="5">
        <v>11295.36</v>
      </c>
      <c r="AL112" s="5" t="str">
        <f t="shared" si="24"/>
        <v/>
      </c>
      <c r="AN112" s="5" t="str">
        <f t="shared" si="25"/>
        <v/>
      </c>
      <c r="AP112" s="5" t="str">
        <f t="shared" si="26"/>
        <v/>
      </c>
      <c r="AR112" s="2">
        <v>0.84</v>
      </c>
      <c r="AS112" s="5">
        <f t="shared" si="27"/>
        <v>11295.36</v>
      </c>
      <c r="AT112" s="11">
        <f t="shared" si="21"/>
        <v>0.36198868804578399</v>
      </c>
      <c r="AU112" s="5">
        <f t="shared" si="20"/>
        <v>361.98868804578399</v>
      </c>
    </row>
    <row r="113" spans="1:47" x14ac:dyDescent="0.3">
      <c r="A113" s="1" t="s">
        <v>170</v>
      </c>
      <c r="B113" s="1" t="s">
        <v>171</v>
      </c>
      <c r="C113" s="1" t="s">
        <v>172</v>
      </c>
      <c r="D113" s="1" t="s">
        <v>185</v>
      </c>
      <c r="E113" s="1" t="s">
        <v>58</v>
      </c>
      <c r="F113" s="1" t="s">
        <v>157</v>
      </c>
      <c r="G113" s="1" t="s">
        <v>158</v>
      </c>
      <c r="H113" s="1" t="s">
        <v>54</v>
      </c>
      <c r="I113" s="2">
        <v>148.1</v>
      </c>
      <c r="J113" s="2">
        <v>0.09</v>
      </c>
      <c r="K113" s="2">
        <f t="shared" si="22"/>
        <v>0.06</v>
      </c>
      <c r="L113" s="2">
        <f t="shared" si="23"/>
        <v>0</v>
      </c>
      <c r="P113" s="6">
        <v>0.06</v>
      </c>
      <c r="Q113" s="5">
        <v>117.66</v>
      </c>
      <c r="AL113" s="5" t="str">
        <f t="shared" si="24"/>
        <v/>
      </c>
      <c r="AN113" s="5" t="str">
        <f t="shared" si="25"/>
        <v/>
      </c>
      <c r="AP113" s="5" t="str">
        <f t="shared" si="26"/>
        <v/>
      </c>
      <c r="AS113" s="5">
        <f t="shared" si="27"/>
        <v>117.66</v>
      </c>
      <c r="AT113" s="11">
        <f t="shared" si="21"/>
        <v>3.770715500476916E-3</v>
      </c>
      <c r="AU113" s="5">
        <f t="shared" si="20"/>
        <v>3.7707155004769164</v>
      </c>
    </row>
    <row r="114" spans="1:47" x14ac:dyDescent="0.3">
      <c r="A114" s="1" t="s">
        <v>170</v>
      </c>
      <c r="B114" s="1" t="s">
        <v>171</v>
      </c>
      <c r="C114" s="1" t="s">
        <v>172</v>
      </c>
      <c r="D114" s="1" t="s">
        <v>185</v>
      </c>
      <c r="E114" s="1" t="s">
        <v>84</v>
      </c>
      <c r="F114" s="1" t="s">
        <v>173</v>
      </c>
      <c r="G114" s="1" t="s">
        <v>158</v>
      </c>
      <c r="H114" s="1" t="s">
        <v>54</v>
      </c>
      <c r="I114" s="2">
        <v>148.1</v>
      </c>
      <c r="J114" s="2">
        <v>28.08</v>
      </c>
      <c r="K114" s="2">
        <f t="shared" si="22"/>
        <v>6.07</v>
      </c>
      <c r="L114" s="2">
        <f t="shared" si="23"/>
        <v>0</v>
      </c>
      <c r="P114" s="6">
        <v>6.07</v>
      </c>
      <c r="Q114" s="5">
        <v>11903.27</v>
      </c>
      <c r="AL114" s="5" t="str">
        <f t="shared" si="24"/>
        <v/>
      </c>
      <c r="AN114" s="5" t="str">
        <f t="shared" si="25"/>
        <v/>
      </c>
      <c r="AP114" s="5" t="str">
        <f t="shared" si="26"/>
        <v/>
      </c>
      <c r="AS114" s="5">
        <f t="shared" si="27"/>
        <v>11903.27</v>
      </c>
      <c r="AT114" s="11">
        <f t="shared" si="21"/>
        <v>0.3814707181315814</v>
      </c>
      <c r="AU114" s="5">
        <f t="shared" si="20"/>
        <v>381.47071813158141</v>
      </c>
    </row>
    <row r="115" spans="1:47" x14ac:dyDescent="0.3">
      <c r="A115" s="1" t="s">
        <v>170</v>
      </c>
      <c r="B115" s="1" t="s">
        <v>171</v>
      </c>
      <c r="C115" s="1" t="s">
        <v>172</v>
      </c>
      <c r="D115" s="1" t="s">
        <v>185</v>
      </c>
      <c r="E115" s="1" t="s">
        <v>83</v>
      </c>
      <c r="F115" s="1" t="s">
        <v>173</v>
      </c>
      <c r="G115" s="1" t="s">
        <v>158</v>
      </c>
      <c r="H115" s="1" t="s">
        <v>54</v>
      </c>
      <c r="I115" s="2">
        <v>148.1</v>
      </c>
      <c r="J115" s="2">
        <v>40.9</v>
      </c>
      <c r="K115" s="2">
        <f t="shared" si="22"/>
        <v>34.82</v>
      </c>
      <c r="L115" s="2">
        <f t="shared" si="23"/>
        <v>0</v>
      </c>
      <c r="P115" s="6">
        <v>34.82</v>
      </c>
      <c r="Q115" s="5">
        <v>68282.02</v>
      </c>
      <c r="AL115" s="5" t="str">
        <f t="shared" si="24"/>
        <v/>
      </c>
      <c r="AN115" s="5" t="str">
        <f t="shared" si="25"/>
        <v/>
      </c>
      <c r="AP115" s="5" t="str">
        <f t="shared" si="26"/>
        <v/>
      </c>
      <c r="AS115" s="5">
        <f t="shared" si="27"/>
        <v>68282.02</v>
      </c>
      <c r="AT115" s="11">
        <f t="shared" si="21"/>
        <v>2.1882718954434375</v>
      </c>
      <c r="AU115" s="5">
        <f t="shared" si="20"/>
        <v>2188.2718954434376</v>
      </c>
    </row>
    <row r="116" spans="1:47" x14ac:dyDescent="0.3">
      <c r="A116" s="1" t="s">
        <v>170</v>
      </c>
      <c r="B116" s="1" t="s">
        <v>171</v>
      </c>
      <c r="C116" s="1" t="s">
        <v>172</v>
      </c>
      <c r="D116" s="1" t="s">
        <v>185</v>
      </c>
      <c r="E116" s="1" t="s">
        <v>104</v>
      </c>
      <c r="F116" s="1" t="s">
        <v>173</v>
      </c>
      <c r="G116" s="1" t="s">
        <v>158</v>
      </c>
      <c r="H116" s="1" t="s">
        <v>54</v>
      </c>
      <c r="I116" s="2">
        <v>148.1</v>
      </c>
      <c r="J116" s="2">
        <v>39.97</v>
      </c>
      <c r="K116" s="2">
        <f t="shared" si="22"/>
        <v>13.58</v>
      </c>
      <c r="L116" s="2">
        <f t="shared" si="23"/>
        <v>1.33</v>
      </c>
      <c r="P116" s="6">
        <v>13.58</v>
      </c>
      <c r="Q116" s="5">
        <v>26630.38</v>
      </c>
      <c r="AL116" s="5" t="str">
        <f t="shared" si="24"/>
        <v/>
      </c>
      <c r="AN116" s="5" t="str">
        <f t="shared" si="25"/>
        <v/>
      </c>
      <c r="AP116" s="5" t="str">
        <f t="shared" si="26"/>
        <v/>
      </c>
      <c r="AR116" s="2">
        <v>1.33</v>
      </c>
      <c r="AS116" s="5">
        <f t="shared" si="27"/>
        <v>26630.38</v>
      </c>
      <c r="AT116" s="11">
        <f t="shared" si="21"/>
        <v>0.85343860827460871</v>
      </c>
      <c r="AU116" s="5">
        <f t="shared" si="20"/>
        <v>853.43860827460878</v>
      </c>
    </row>
    <row r="117" spans="1:47" x14ac:dyDescent="0.3">
      <c r="B117" s="29" t="s">
        <v>194</v>
      </c>
      <c r="AS117" s="5">
        <f t="shared" si="27"/>
        <v>0</v>
      </c>
      <c r="AT117" s="11">
        <f t="shared" si="21"/>
        <v>0</v>
      </c>
      <c r="AU117" s="5">
        <f t="shared" si="20"/>
        <v>0</v>
      </c>
    </row>
    <row r="118" spans="1:47" x14ac:dyDescent="0.3">
      <c r="B118" s="30" t="s">
        <v>174</v>
      </c>
      <c r="C118" s="1" t="s">
        <v>198</v>
      </c>
      <c r="D118" s="1" t="s">
        <v>185</v>
      </c>
      <c r="K118" s="2">
        <f>SUM(N118,P118,R118,T118,V118,X118,Z118,AB118,AE118,AG118,AI118)</f>
        <v>35.570000000000007</v>
      </c>
      <c r="L118" s="2">
        <f>SUM(M118,AD118,AK118,AM118,AO118,AQ118,AR118)</f>
        <v>0</v>
      </c>
      <c r="AG118" s="9">
        <v>35.570000000000007</v>
      </c>
      <c r="AH118" s="5">
        <v>79422.780000000013</v>
      </c>
      <c r="AL118" s="5" t="str">
        <f t="shared" si="24"/>
        <v/>
      </c>
      <c r="AN118" s="5" t="str">
        <f t="shared" si="25"/>
        <v/>
      </c>
      <c r="AP118" s="5" t="str">
        <f t="shared" si="26"/>
        <v/>
      </c>
      <c r="AS118" s="5">
        <f t="shared" si="27"/>
        <v>79422.780000000013</v>
      </c>
      <c r="AT118" s="11">
        <f t="shared" si="21"/>
        <v>2.5453060312507914</v>
      </c>
      <c r="AU118" s="5">
        <f t="shared" si="20"/>
        <v>2545.3060312507914</v>
      </c>
    </row>
    <row r="119" spans="1:47" x14ac:dyDescent="0.3">
      <c r="B119" s="30" t="s">
        <v>175</v>
      </c>
      <c r="C119" s="1" t="s">
        <v>198</v>
      </c>
      <c r="D119" s="1" t="s">
        <v>185</v>
      </c>
      <c r="K119" s="2">
        <f>SUM(N119,P119,R119,T119,V119,X119,Z119,AB119,AE119,AG119,AI119)</f>
        <v>11.33</v>
      </c>
      <c r="L119" s="2">
        <f>SUM(M119,AD119,AK119,AM119,AO119,AQ119,AR119)</f>
        <v>0</v>
      </c>
      <c r="AG119" s="9">
        <v>11.33</v>
      </c>
      <c r="AH119" s="5">
        <v>21510.99</v>
      </c>
      <c r="AL119" s="5" t="str">
        <f t="shared" si="24"/>
        <v/>
      </c>
      <c r="AN119" s="5" t="str">
        <f t="shared" si="25"/>
        <v/>
      </c>
      <c r="AP119" s="5" t="str">
        <f t="shared" si="26"/>
        <v/>
      </c>
      <c r="AS119" s="5">
        <f t="shared" si="27"/>
        <v>21510.99</v>
      </c>
      <c r="AT119" s="11">
        <f t="shared" si="21"/>
        <v>0.68937466788716606</v>
      </c>
      <c r="AU119" s="5">
        <f t="shared" si="20"/>
        <v>689.37466788716608</v>
      </c>
    </row>
    <row r="120" spans="1:47" x14ac:dyDescent="0.3">
      <c r="B120" s="31" t="s">
        <v>195</v>
      </c>
      <c r="AS120" s="5">
        <f t="shared" si="27"/>
        <v>0</v>
      </c>
      <c r="AT120" s="11">
        <f t="shared" si="21"/>
        <v>0</v>
      </c>
      <c r="AU120" s="5">
        <f t="shared" si="20"/>
        <v>0</v>
      </c>
    </row>
    <row r="121" spans="1:47" x14ac:dyDescent="0.3">
      <c r="B121" s="30" t="s">
        <v>191</v>
      </c>
      <c r="C121" s="1" t="s">
        <v>199</v>
      </c>
      <c r="D121" s="1" t="s">
        <v>185</v>
      </c>
      <c r="K121" s="2">
        <f>SUM(N121,P121,R121,T121,V121,X121,Z121,AB121,AE121,AG121,AI121)</f>
        <v>7.5399999999999983</v>
      </c>
      <c r="L121" s="2">
        <f>SUM(M121,AD121,AK121,AM121,AO121,AQ121,AR121)</f>
        <v>0</v>
      </c>
      <c r="AG121" s="9">
        <v>7.5399999999999983</v>
      </c>
      <c r="AH121" s="5">
        <v>11830.26</v>
      </c>
      <c r="AL121" s="5" t="str">
        <f t="shared" si="24"/>
        <v/>
      </c>
      <c r="AN121" s="5" t="str">
        <f t="shared" si="25"/>
        <v/>
      </c>
      <c r="AP121" s="5" t="str">
        <f t="shared" si="26"/>
        <v/>
      </c>
      <c r="AS121" s="5">
        <f t="shared" si="27"/>
        <v>11830.26</v>
      </c>
      <c r="AT121" s="11">
        <f t="shared" si="21"/>
        <v>0.3791309260298491</v>
      </c>
      <c r="AU121" s="5">
        <f t="shared" si="20"/>
        <v>379.13092602984909</v>
      </c>
    </row>
    <row r="122" spans="1:47" x14ac:dyDescent="0.3">
      <c r="B122" s="30" t="s">
        <v>192</v>
      </c>
      <c r="C122" s="1" t="s">
        <v>199</v>
      </c>
      <c r="D122" s="1" t="s">
        <v>185</v>
      </c>
      <c r="K122" s="2">
        <f>SUM(N122,P122,R122,T122,V122,X122,Z122,AB122,AE122,AG122,AI122)</f>
        <v>3.7899999999999991</v>
      </c>
      <c r="L122" s="2">
        <f>SUM(M122,AD122,AK122,AM122,AO122,AQ122,AR122)</f>
        <v>0</v>
      </c>
      <c r="AG122" s="9">
        <v>3.7899999999999991</v>
      </c>
      <c r="AH122" s="5">
        <v>5946.51</v>
      </c>
      <c r="AL122" s="5" t="str">
        <f t="shared" si="24"/>
        <v/>
      </c>
      <c r="AN122" s="5" t="str">
        <f t="shared" si="25"/>
        <v/>
      </c>
      <c r="AP122" s="5" t="str">
        <f t="shared" si="26"/>
        <v/>
      </c>
      <c r="AS122" s="5">
        <f t="shared" si="27"/>
        <v>5946.51</v>
      </c>
      <c r="AT122" s="11">
        <f t="shared" si="21"/>
        <v>0.19057111533861118</v>
      </c>
      <c r="AU122" s="5">
        <f t="shared" si="20"/>
        <v>190.57111533861118</v>
      </c>
    </row>
    <row r="123" spans="1:47" x14ac:dyDescent="0.3">
      <c r="B123" s="31" t="s">
        <v>196</v>
      </c>
      <c r="AS123" s="5">
        <f t="shared" si="27"/>
        <v>0</v>
      </c>
      <c r="AT123" s="11">
        <f t="shared" si="21"/>
        <v>0</v>
      </c>
      <c r="AU123" s="5">
        <f t="shared" si="20"/>
        <v>0</v>
      </c>
    </row>
    <row r="124" spans="1:47" x14ac:dyDescent="0.3">
      <c r="B124" s="30" t="s">
        <v>193</v>
      </c>
      <c r="C124" s="1" t="s">
        <v>200</v>
      </c>
      <c r="D124" s="1" t="s">
        <v>201</v>
      </c>
      <c r="K124" s="2">
        <f>SUM(N124,P124,R124,T124,V124,X124,Z124,AB124,AE124,AG124,AI124)</f>
        <v>1.1299999999999999</v>
      </c>
      <c r="L124" s="2">
        <f>SUM(M124,AD124,AK124,AM124,AO124,AQ124,AR124)</f>
        <v>0</v>
      </c>
      <c r="AG124" s="9">
        <v>1.1299999999999999</v>
      </c>
      <c r="AH124" s="5">
        <v>2659.4549999999999</v>
      </c>
      <c r="AL124" s="5" t="str">
        <f t="shared" si="24"/>
        <v/>
      </c>
      <c r="AN124" s="5" t="str">
        <f t="shared" si="25"/>
        <v/>
      </c>
      <c r="AP124" s="5" t="str">
        <f t="shared" si="26"/>
        <v/>
      </c>
      <c r="AS124" s="5">
        <f t="shared" si="27"/>
        <v>2659.4549999999999</v>
      </c>
      <c r="AT124" s="11">
        <f t="shared" si="21"/>
        <v>8.5229034432439552E-2</v>
      </c>
      <c r="AU124" s="5">
        <f t="shared" si="20"/>
        <v>85.229034432439548</v>
      </c>
    </row>
    <row r="125" spans="1:47" x14ac:dyDescent="0.3">
      <c r="B125" s="31" t="s">
        <v>197</v>
      </c>
      <c r="AS125" s="5">
        <f t="shared" si="27"/>
        <v>0</v>
      </c>
      <c r="AT125" s="11">
        <f t="shared" si="21"/>
        <v>0</v>
      </c>
      <c r="AU125" s="5">
        <f t="shared" si="20"/>
        <v>0</v>
      </c>
    </row>
    <row r="126" spans="1:47" ht="14.25" customHeight="1" x14ac:dyDescent="0.3">
      <c r="B126" s="30" t="s">
        <v>191</v>
      </c>
      <c r="C126" s="1" t="s">
        <v>202</v>
      </c>
      <c r="D126" s="1" t="s">
        <v>184</v>
      </c>
      <c r="K126" s="2">
        <f>SUM(N126,P126,R126,T126,V126,X126,Z126,AB126,AE126,AG126,AI126)</f>
        <v>8.7000000000000011</v>
      </c>
      <c r="L126" s="2">
        <f>SUM(M126,AD126,AK126,AM126,AO126,AQ126,AR126)</f>
        <v>0</v>
      </c>
      <c r="AG126" s="9">
        <v>8.7000000000000011</v>
      </c>
      <c r="AH126" s="5">
        <v>17753.235000000001</v>
      </c>
      <c r="AL126" s="5" t="str">
        <f t="shared" si="24"/>
        <v/>
      </c>
      <c r="AN126" s="5" t="str">
        <f t="shared" si="25"/>
        <v/>
      </c>
      <c r="AP126" s="5" t="str">
        <f t="shared" si="26"/>
        <v/>
      </c>
      <c r="AS126" s="5">
        <f t="shared" si="27"/>
        <v>17753.235000000001</v>
      </c>
      <c r="AT126" s="11">
        <f t="shared" si="21"/>
        <v>0.56894780212569529</v>
      </c>
      <c r="AU126" s="5">
        <f t="shared" si="20"/>
        <v>568.94780212569538</v>
      </c>
    </row>
    <row r="127" spans="1:47" x14ac:dyDescent="0.3">
      <c r="B127" s="30" t="s">
        <v>193</v>
      </c>
      <c r="C127" s="1" t="s">
        <v>202</v>
      </c>
      <c r="D127" s="1" t="s">
        <v>184</v>
      </c>
      <c r="K127" s="2">
        <f>SUM(N127,P127,R127,T127,V127,X127,Z127,AB127,AE127,AG127,AI127)</f>
        <v>2.5499999999999998</v>
      </c>
      <c r="L127" s="2">
        <f>SUM(M127,AD127,AK127,AM127,AO127,AQ127,AR127)</f>
        <v>0</v>
      </c>
      <c r="AG127" s="9">
        <v>2.5499999999999998</v>
      </c>
      <c r="AH127" s="5">
        <v>6001.4249999999993</v>
      </c>
      <c r="AL127" s="5" t="str">
        <f t="shared" si="24"/>
        <v/>
      </c>
      <c r="AN127" s="5" t="str">
        <f t="shared" si="25"/>
        <v/>
      </c>
      <c r="AP127" s="5" t="str">
        <f t="shared" si="26"/>
        <v/>
      </c>
      <c r="AS127" s="5">
        <f t="shared" si="27"/>
        <v>6001.4249999999993</v>
      </c>
      <c r="AT127" s="11">
        <f t="shared" si="21"/>
        <v>0.19233100690506269</v>
      </c>
      <c r="AU127" s="5">
        <f t="shared" si="20"/>
        <v>192.33100690506268</v>
      </c>
    </row>
    <row r="128" spans="1:47" ht="15" thickBot="1" x14ac:dyDescent="0.35">
      <c r="B128" s="30" t="s">
        <v>192</v>
      </c>
      <c r="C128" s="1" t="s">
        <v>202</v>
      </c>
      <c r="D128" s="1" t="s">
        <v>184</v>
      </c>
      <c r="K128" s="2">
        <f>SUM(N128,P128,R128,T128,V128,X128,Z128,AB128,AE128,AG128,AI128)</f>
        <v>1.72</v>
      </c>
      <c r="L128" s="2">
        <f>SUM(M128,AD128,AK128,AM128,AO128,AQ128,AR128)</f>
        <v>0</v>
      </c>
      <c r="AG128" s="9">
        <v>1.72</v>
      </c>
      <c r="AH128" s="5">
        <v>2698.68</v>
      </c>
      <c r="AL128" s="5" t="str">
        <f t="shared" si="24"/>
        <v/>
      </c>
      <c r="AN128" s="5" t="str">
        <f t="shared" si="25"/>
        <v/>
      </c>
      <c r="AP128" s="5" t="str">
        <f t="shared" si="26"/>
        <v/>
      </c>
      <c r="AS128" s="5">
        <f t="shared" si="27"/>
        <v>2698.68</v>
      </c>
      <c r="AT128" s="11">
        <f t="shared" si="21"/>
        <v>8.6486099837047803E-2</v>
      </c>
      <c r="AU128" s="5">
        <f t="shared" si="20"/>
        <v>86.486099837047803</v>
      </c>
    </row>
    <row r="129" spans="1:47" ht="15" thickTop="1" x14ac:dyDescent="0.3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>
        <f>SUM(K3:K128)</f>
        <v>1720.0199999999986</v>
      </c>
      <c r="L129" s="20">
        <f t="shared" ref="L129:AU129" si="28">SUM(L3:L128)</f>
        <v>33.64</v>
      </c>
      <c r="M129" s="21">
        <f t="shared" si="28"/>
        <v>0</v>
      </c>
      <c r="N129" s="22">
        <f t="shared" si="28"/>
        <v>129.59</v>
      </c>
      <c r="O129" s="23">
        <f t="shared" si="28"/>
        <v>367840.52500000002</v>
      </c>
      <c r="P129" s="24">
        <f t="shared" si="28"/>
        <v>718.13999999999987</v>
      </c>
      <c r="Q129" s="23">
        <f t="shared" si="28"/>
        <v>1713693.3874999997</v>
      </c>
      <c r="R129" s="25">
        <f t="shared" si="28"/>
        <v>581.52999999999986</v>
      </c>
      <c r="S129" s="23">
        <f t="shared" si="28"/>
        <v>805323.41249999986</v>
      </c>
      <c r="T129" s="26">
        <f t="shared" si="28"/>
        <v>189.46999999999997</v>
      </c>
      <c r="U129" s="23">
        <f t="shared" si="28"/>
        <v>80729.60000000002</v>
      </c>
      <c r="V129" s="20">
        <f t="shared" si="28"/>
        <v>0</v>
      </c>
      <c r="W129" s="23">
        <f t="shared" si="28"/>
        <v>0</v>
      </c>
      <c r="X129" s="20">
        <f t="shared" si="28"/>
        <v>0</v>
      </c>
      <c r="Y129" s="23">
        <f t="shared" si="28"/>
        <v>0</v>
      </c>
      <c r="Z129" s="27">
        <f t="shared" si="28"/>
        <v>28.96</v>
      </c>
      <c r="AA129" s="23">
        <f t="shared" si="28"/>
        <v>4952.4399999999996</v>
      </c>
      <c r="AB129" s="28">
        <f t="shared" si="28"/>
        <v>0</v>
      </c>
      <c r="AC129" s="23">
        <f t="shared" si="28"/>
        <v>0</v>
      </c>
      <c r="AD129" s="20">
        <f t="shared" si="28"/>
        <v>0</v>
      </c>
      <c r="AE129" s="20">
        <f t="shared" si="28"/>
        <v>0</v>
      </c>
      <c r="AF129" s="23">
        <f t="shared" si="28"/>
        <v>0</v>
      </c>
      <c r="AG129" s="27">
        <f t="shared" si="28"/>
        <v>72.33</v>
      </c>
      <c r="AH129" s="23">
        <f t="shared" si="28"/>
        <v>147823.33499999999</v>
      </c>
      <c r="AI129" s="20">
        <f t="shared" si="28"/>
        <v>0</v>
      </c>
      <c r="AJ129" s="23">
        <f t="shared" si="28"/>
        <v>0</v>
      </c>
      <c r="AK129" s="21">
        <f t="shared" si="28"/>
        <v>0</v>
      </c>
      <c r="AL129" s="23">
        <f t="shared" si="28"/>
        <v>0</v>
      </c>
      <c r="AM129" s="21">
        <f t="shared" si="28"/>
        <v>0</v>
      </c>
      <c r="AN129" s="23">
        <f t="shared" si="28"/>
        <v>0</v>
      </c>
      <c r="AO129" s="20">
        <f t="shared" si="28"/>
        <v>0</v>
      </c>
      <c r="AP129" s="23">
        <f t="shared" si="28"/>
        <v>0</v>
      </c>
      <c r="AQ129" s="20">
        <f t="shared" si="28"/>
        <v>0</v>
      </c>
      <c r="AR129" s="20">
        <f t="shared" si="28"/>
        <v>33.64</v>
      </c>
      <c r="AS129" s="23">
        <f t="shared" si="28"/>
        <v>3120362.6999999993</v>
      </c>
      <c r="AT129" s="20">
        <f t="shared" si="28"/>
        <v>100.00000000000004</v>
      </c>
      <c r="AU129" s="23">
        <f t="shared" si="28"/>
        <v>99999.999999999927</v>
      </c>
    </row>
    <row r="132" spans="1:47" x14ac:dyDescent="0.3">
      <c r="B132" s="29" t="s">
        <v>176</v>
      </c>
      <c r="C132" s="1">
        <f>SUM(K129,L129)</f>
        <v>1753.6599999999987</v>
      </c>
    </row>
  </sheetData>
  <autoFilter ref="A2:AU129" xr:uid="{00000000-0001-0000-0000-000000000000}"/>
  <conditionalFormatting sqref="I131:I192">
    <cfRule type="notContainsText" dxfId="10" priority="13" operator="notContains" text="#########">
      <formula>ISERROR(SEARCH("#########",I131))</formula>
    </cfRule>
  </conditionalFormatting>
  <conditionalFormatting sqref="J132">
    <cfRule type="notContainsText" dxfId="9" priority="86" operator="notContains" text="#########">
      <formula>ISERROR(SEARCH("#########",J132))</formula>
    </cfRule>
  </conditionalFormatting>
  <conditionalFormatting sqref="J142">
    <cfRule type="notContainsText" dxfId="8" priority="87" operator="notContains" text="#########">
      <formula>ISERROR(SEARCH("#########",J142))</formula>
    </cfRule>
  </conditionalFormatting>
  <conditionalFormatting sqref="J146">
    <cfRule type="notContainsText" dxfId="7" priority="88" operator="notContains" text="#########">
      <formula>ISERROR(SEARCH("#########",J146))</formula>
    </cfRule>
  </conditionalFormatting>
  <conditionalFormatting sqref="J152">
    <cfRule type="notContainsText" dxfId="6" priority="89" operator="notContains" text="#########">
      <formula>ISERROR(SEARCH("#########",J152))</formula>
    </cfRule>
  </conditionalFormatting>
  <conditionalFormatting sqref="J160">
    <cfRule type="notContainsText" dxfId="5" priority="90" operator="notContains" text="#########">
      <formula>ISERROR(SEARCH("#########",J160))</formula>
    </cfRule>
  </conditionalFormatting>
  <conditionalFormatting sqref="J163">
    <cfRule type="notContainsText" dxfId="4" priority="91" operator="notContains" text="#########">
      <formula>ISERROR(SEARCH("#########",J163))</formula>
    </cfRule>
  </conditionalFormatting>
  <conditionalFormatting sqref="J188:J189">
    <cfRule type="notContainsText" dxfId="3" priority="92" operator="notContains" text="#########">
      <formula>ISERROR(SEARCH("#########",J188))</formula>
    </cfRule>
  </conditionalFormatting>
  <conditionalFormatting sqref="K134:L134">
    <cfRule type="notContainsText" dxfId="2" priority="108" operator="notContains" text="#########">
      <formula>ISERROR(SEARCH("#########",K134))</formula>
    </cfRule>
  </conditionalFormatting>
  <conditionalFormatting sqref="K140:L140">
    <cfRule type="notContainsText" dxfId="1" priority="110" operator="notContains" text="#########">
      <formula>ISERROR(SEARCH("#########",K140))</formula>
    </cfRule>
  </conditionalFormatting>
  <conditionalFormatting sqref="K171:L171">
    <cfRule type="notContainsText" dxfId="0" priority="112" operator="notContains" text="#########">
      <formula>ISERROR(SEARCH("#########",K171))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86e58739-8685-4d29-a2ec-7c9c68f6c483">
      <Terms xmlns="http://schemas.microsoft.com/office/infopath/2007/PartnerControls"/>
    </lcf76f155ced4ddcb4097134ff3c332f>
    <TaxCatchAll xmlns="0443536a-32f8-43be-b347-138dc7c4b70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F471694366554EA47E0857EFF9B72E" ma:contentTypeVersion="20" ma:contentTypeDescription="Create a new document." ma:contentTypeScope="" ma:versionID="22676a9f3a131e9a817a7a51bae7789c">
  <xsd:schema xmlns:xsd="http://www.w3.org/2001/XMLSchema" xmlns:xs="http://www.w3.org/2001/XMLSchema" xmlns:p="http://schemas.microsoft.com/office/2006/metadata/properties" xmlns:ns1="http://schemas.microsoft.com/sharepoint/v3" xmlns:ns2="86e58739-8685-4d29-a2ec-7c9c68f6c483" xmlns:ns3="0443536a-32f8-43be-b347-138dc7c4b70d" targetNamespace="http://schemas.microsoft.com/office/2006/metadata/properties" ma:root="true" ma:fieldsID="c5ab0336aa613c45916f997427e8746c" ns1:_="" ns2:_="" ns3:_="">
    <xsd:import namespace="http://schemas.microsoft.com/sharepoint/v3"/>
    <xsd:import namespace="86e58739-8685-4d29-a2ec-7c9c68f6c483"/>
    <xsd:import namespace="0443536a-32f8-43be-b347-138dc7c4b7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e58739-8685-4d29-a2ec-7c9c68f6c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bccc17c-46ff-49d2-8759-2bb659646c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3536a-32f8-43be-b347-138dc7c4b70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914a0cd-eb9a-4db4-97f4-816251a3ff74}" ma:internalName="TaxCatchAll" ma:showField="CatchAllData" ma:web="0443536a-32f8-43be-b347-138dc7c4b7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4A9C84-71AA-4F16-ABF4-9806BFE3DBD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86e58739-8685-4d29-a2ec-7c9c68f6c483"/>
    <ds:schemaRef ds:uri="0443536a-32f8-43be-b347-138dc7c4b70d"/>
  </ds:schemaRefs>
</ds:datastoreItem>
</file>

<file path=customXml/itemProps2.xml><?xml version="1.0" encoding="utf-8"?>
<ds:datastoreItem xmlns:ds="http://schemas.openxmlformats.org/officeDocument/2006/customXml" ds:itemID="{F9CB2899-F63D-461D-BA51-A1ED6BF587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6e58739-8685-4d29-a2ec-7c9c68f6c483"/>
    <ds:schemaRef ds:uri="0443536a-32f8-43be-b347-138dc7c4b7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B4016B-647D-44FF-834F-DC97C40D34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Derek Ebertowski</cp:lastModifiedBy>
  <dcterms:created xsi:type="dcterms:W3CDTF">2025-02-06T19:48:45Z</dcterms:created>
  <dcterms:modified xsi:type="dcterms:W3CDTF">2025-02-19T18:05:35Z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0x01010099F471694366554EA47E0857EFF9B72E</vt:lpwstr>
  </property>
  <property fmtid="{D5CDD505-2E9C-101B-9397-08002B2CF9AE}" pid="3" name="MediaServiceImageTags">
    <vt:lpwstr/>
  </property>
</Properties>
</file>