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42 Cottonwood Group 1\GIS\Data\3_Tabular_Reports\Group_3\JD26\Tabular2\"/>
    </mc:Choice>
  </mc:AlternateContent>
  <xr:revisionPtr revIDLastSave="0" documentId="13_ncr:1_{8BF1ED7D-7E6C-4732-8916-E1D45569767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3" i="1"/>
  <c r="L83" i="1"/>
  <c r="K84" i="1"/>
  <c r="L84" i="1"/>
  <c r="K85" i="1"/>
  <c r="L85" i="1"/>
  <c r="K86" i="1"/>
  <c r="L86" i="1"/>
  <c r="K88" i="1"/>
  <c r="L88" i="1"/>
  <c r="K89" i="1"/>
  <c r="L89" i="1"/>
  <c r="K90" i="1"/>
  <c r="L90" i="1"/>
  <c r="K91" i="1"/>
  <c r="L91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R92" i="1"/>
  <c r="AQ92" i="1"/>
  <c r="AO92" i="1"/>
  <c r="AM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AP91" i="1"/>
  <c r="AN91" i="1"/>
  <c r="AL91" i="1"/>
  <c r="AP90" i="1"/>
  <c r="AN90" i="1"/>
  <c r="AL90" i="1"/>
  <c r="AP89" i="1"/>
  <c r="AN89" i="1"/>
  <c r="AL89" i="1"/>
  <c r="AP88" i="1"/>
  <c r="AN88" i="1"/>
  <c r="AL88" i="1"/>
  <c r="AP86" i="1"/>
  <c r="AN86" i="1"/>
  <c r="AL86" i="1"/>
  <c r="AP85" i="1"/>
  <c r="AN85" i="1"/>
  <c r="AL85" i="1"/>
  <c r="AP84" i="1"/>
  <c r="AN84" i="1"/>
  <c r="AL84" i="1"/>
  <c r="AP83" i="1"/>
  <c r="AN83" i="1"/>
  <c r="AL83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N73" i="1"/>
  <c r="AL73" i="1"/>
  <c r="AP72" i="1"/>
  <c r="AN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P62" i="1"/>
  <c r="AN62" i="1"/>
  <c r="AL62" i="1"/>
  <c r="AP61" i="1"/>
  <c r="AN61" i="1"/>
  <c r="AL61" i="1"/>
  <c r="AP60" i="1"/>
  <c r="AN60" i="1"/>
  <c r="AL60" i="1"/>
  <c r="AP59" i="1"/>
  <c r="AN59" i="1"/>
  <c r="AL59" i="1"/>
  <c r="AP58" i="1"/>
  <c r="AN58" i="1"/>
  <c r="AL58" i="1"/>
  <c r="AP57" i="1"/>
  <c r="AN57" i="1"/>
  <c r="AL57" i="1"/>
  <c r="AP56" i="1"/>
  <c r="AN56" i="1"/>
  <c r="AL56" i="1"/>
  <c r="AP55" i="1"/>
  <c r="AN55" i="1"/>
  <c r="AL55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P92" i="1" s="1"/>
  <c r="AN3" i="1"/>
  <c r="AL3" i="1"/>
  <c r="L3" i="1"/>
  <c r="K3" i="1"/>
  <c r="AT79" i="1" l="1"/>
  <c r="AU79" i="1" s="1"/>
  <c r="AT51" i="1"/>
  <c r="AU51" i="1" s="1"/>
  <c r="AT39" i="1"/>
  <c r="AU39" i="1" s="1"/>
  <c r="AT15" i="1"/>
  <c r="AU15" i="1" s="1"/>
  <c r="AT55" i="1"/>
  <c r="AU55" i="1" s="1"/>
  <c r="AT31" i="1"/>
  <c r="AU31" i="1" s="1"/>
  <c r="AT83" i="1"/>
  <c r="AU83" i="1" s="1"/>
  <c r="AT35" i="1"/>
  <c r="AU35" i="1" s="1"/>
  <c r="AT23" i="1"/>
  <c r="AU23" i="1" s="1"/>
  <c r="AT43" i="1"/>
  <c r="AU43" i="1" s="1"/>
  <c r="AT70" i="1"/>
  <c r="AU70" i="1" s="1"/>
  <c r="AT46" i="1"/>
  <c r="AU46" i="1" s="1"/>
  <c r="AT88" i="1"/>
  <c r="AU88" i="1" s="1"/>
  <c r="AT22" i="1"/>
  <c r="AU22" i="1" s="1"/>
  <c r="AT78" i="1"/>
  <c r="AU78" i="1" s="1"/>
  <c r="AT58" i="1"/>
  <c r="AU58" i="1" s="1"/>
  <c r="AT10" i="1"/>
  <c r="AU10" i="1" s="1"/>
  <c r="AT74" i="1"/>
  <c r="AU74" i="1" s="1"/>
  <c r="AT54" i="1"/>
  <c r="AU54" i="1" s="1"/>
  <c r="AT30" i="1"/>
  <c r="AU30" i="1" s="1"/>
  <c r="AT26" i="1"/>
  <c r="AU26" i="1" s="1"/>
  <c r="AT14" i="1"/>
  <c r="AU14" i="1" s="1"/>
  <c r="AT76" i="1"/>
  <c r="AU76" i="1" s="1"/>
  <c r="AT72" i="1"/>
  <c r="AU72" i="1" s="1"/>
  <c r="AT64" i="1"/>
  <c r="AU64" i="1" s="1"/>
  <c r="AT52" i="1"/>
  <c r="AU52" i="1" s="1"/>
  <c r="AT48" i="1"/>
  <c r="AU48" i="1" s="1"/>
  <c r="AT40" i="1"/>
  <c r="AU40" i="1" s="1"/>
  <c r="AT28" i="1"/>
  <c r="AU28" i="1" s="1"/>
  <c r="AT24" i="1"/>
  <c r="AU24" i="1" s="1"/>
  <c r="AT16" i="1"/>
  <c r="AU16" i="1" s="1"/>
  <c r="AT4" i="1"/>
  <c r="AU4" i="1" s="1"/>
  <c r="AL92" i="1"/>
  <c r="AN92" i="1"/>
  <c r="K92" i="1"/>
  <c r="L92" i="1"/>
  <c r="AS92" i="1"/>
  <c r="AT27" i="1" s="1"/>
  <c r="AU27" i="1" s="1"/>
  <c r="AT20" i="1" l="1"/>
  <c r="AU20" i="1" s="1"/>
  <c r="AT44" i="1"/>
  <c r="AU44" i="1" s="1"/>
  <c r="AT68" i="1"/>
  <c r="AU68" i="1" s="1"/>
  <c r="AT18" i="1"/>
  <c r="AU18" i="1" s="1"/>
  <c r="AT62" i="1"/>
  <c r="AU62" i="1" s="1"/>
  <c r="AT66" i="1"/>
  <c r="AU66" i="1" s="1"/>
  <c r="AT6" i="1"/>
  <c r="AU6" i="1" s="1"/>
  <c r="AT11" i="1"/>
  <c r="AU11" i="1" s="1"/>
  <c r="AT7" i="1"/>
  <c r="AU7" i="1" s="1"/>
  <c r="AT87" i="1"/>
  <c r="AU87" i="1" s="1"/>
  <c r="AT17" i="1"/>
  <c r="AU17" i="1" s="1"/>
  <c r="AT73" i="1"/>
  <c r="AU73" i="1" s="1"/>
  <c r="AT89" i="1"/>
  <c r="AU89" i="1" s="1"/>
  <c r="AT25" i="1"/>
  <c r="AU25" i="1" s="1"/>
  <c r="AT85" i="1"/>
  <c r="AU85" i="1" s="1"/>
  <c r="AT5" i="1"/>
  <c r="AU5" i="1" s="1"/>
  <c r="AT9" i="1"/>
  <c r="AU9" i="1" s="1"/>
  <c r="AT13" i="1"/>
  <c r="AU13" i="1" s="1"/>
  <c r="AT29" i="1"/>
  <c r="AU29" i="1" s="1"/>
  <c r="AT33" i="1"/>
  <c r="AU33" i="1" s="1"/>
  <c r="AT37" i="1"/>
  <c r="AU37" i="1" s="1"/>
  <c r="AT41" i="1"/>
  <c r="AU41" i="1" s="1"/>
  <c r="AT45" i="1"/>
  <c r="AU45" i="1" s="1"/>
  <c r="AT49" i="1"/>
  <c r="AU49" i="1" s="1"/>
  <c r="AT53" i="1"/>
  <c r="AU53" i="1" s="1"/>
  <c r="AT61" i="1"/>
  <c r="AU61" i="1" s="1"/>
  <c r="AT69" i="1"/>
  <c r="AU69" i="1" s="1"/>
  <c r="AT91" i="1"/>
  <c r="AU91" i="1" s="1"/>
  <c r="AT21" i="1"/>
  <c r="AU21" i="1" s="1"/>
  <c r="AT57" i="1"/>
  <c r="AU57" i="1" s="1"/>
  <c r="AT65" i="1"/>
  <c r="AU65" i="1" s="1"/>
  <c r="AT77" i="1"/>
  <c r="AU77" i="1" s="1"/>
  <c r="AT81" i="1"/>
  <c r="AU81" i="1" s="1"/>
  <c r="AT8" i="1"/>
  <c r="AU8" i="1" s="1"/>
  <c r="AT32" i="1"/>
  <c r="AU32" i="1" s="1"/>
  <c r="AT56" i="1"/>
  <c r="AU56" i="1" s="1"/>
  <c r="AT80" i="1"/>
  <c r="AU80" i="1" s="1"/>
  <c r="AT34" i="1"/>
  <c r="AU34" i="1" s="1"/>
  <c r="AT38" i="1"/>
  <c r="AU38" i="1" s="1"/>
  <c r="AT86" i="1"/>
  <c r="AU86" i="1" s="1"/>
  <c r="AT82" i="1"/>
  <c r="AU82" i="1" s="1"/>
  <c r="AT59" i="1"/>
  <c r="AU59" i="1" s="1"/>
  <c r="AT67" i="1"/>
  <c r="AU67" i="1" s="1"/>
  <c r="AT63" i="1"/>
  <c r="AU63" i="1" s="1"/>
  <c r="AT12" i="1"/>
  <c r="AU12" i="1" s="1"/>
  <c r="AT36" i="1"/>
  <c r="AU36" i="1" s="1"/>
  <c r="AT60" i="1"/>
  <c r="AU60" i="1" s="1"/>
  <c r="AT84" i="1"/>
  <c r="AU84" i="1" s="1"/>
  <c r="AT42" i="1"/>
  <c r="AU42" i="1" s="1"/>
  <c r="AT50" i="1"/>
  <c r="AU50" i="1" s="1"/>
  <c r="AT90" i="1"/>
  <c r="AU90" i="1" s="1"/>
  <c r="AT47" i="1"/>
  <c r="AU47" i="1" s="1"/>
  <c r="AT71" i="1"/>
  <c r="AU71" i="1" s="1"/>
  <c r="AT19" i="1"/>
  <c r="AU19" i="1" s="1"/>
  <c r="AT75" i="1"/>
  <c r="AU75" i="1" s="1"/>
  <c r="AT3" i="1"/>
  <c r="AU3" i="1" s="1"/>
  <c r="C95" i="1"/>
  <c r="AT92" i="1" l="1"/>
  <c r="AU92" i="1"/>
</calcChain>
</file>

<file path=xl/sharedStrings.xml><?xml version="1.0" encoding="utf-8"?>
<sst xmlns="http://schemas.openxmlformats.org/spreadsheetml/2006/main" count="702" uniqueCount="176">
  <si>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</si>
  <si>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</si>
  <si>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</si>
  <si>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</si>
  <si>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</si>
  <si>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</si>
  <si>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</si>
  <si>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</si>
  <si>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</si>
  <si>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</si>
  <si>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</si>
  <si>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</si>
  <si>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</si>
  <si>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</si>
  <si>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</si>
  <si>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</si>
  <si>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</si>
  <si>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</si>
  <si>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</si>
  <si>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</si>
  <si>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</si>
  <si>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</si>
  <si>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</si>
  <si>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</si>
  <si>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</si>
  <si>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</si>
  <si>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</si>
  <si>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</si>
  <si>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</si>
  <si>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</si>
  <si>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</si>
  <si>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</si>
  <si>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</si>
  <si>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</si>
  <si>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</si>
  <si>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</si>
  <si>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</si>
  <si>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</si>
  <si>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</si>
  <si>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</si>
  <si>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</si>
  <si>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</si>
  <si>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</si>
  <si>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</si>
  <si>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</si>
  <si>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</si>
  <si>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</si>
  <si>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</si>
  <si>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01-016-0101</t>
  </si>
  <si>
    <t>NICKEL/MARLOW &amp; MARILYN/TSTEE</t>
  </si>
  <si>
    <t>46060 COUNTY RD 53</t>
  </si>
  <si>
    <t>SWNE</t>
  </si>
  <si>
    <t>16</t>
  </si>
  <si>
    <t>107</t>
  </si>
  <si>
    <t>036</t>
  </si>
  <si>
    <t>01-016-0201</t>
  </si>
  <si>
    <t>HSJ LANDS INC</t>
  </si>
  <si>
    <t>301 S OCONNELL ST</t>
  </si>
  <si>
    <t>SENW</t>
  </si>
  <si>
    <t>01-016-0300</t>
  </si>
  <si>
    <t>HOLCK/KIM &amp; JEANNE</t>
  </si>
  <si>
    <t>219 COUNTY RD 4 N</t>
  </si>
  <si>
    <t>SWSW</t>
  </si>
  <si>
    <t>01-016-0301</t>
  </si>
  <si>
    <t>HOLCK/KIM G &amp; JEANNE M</t>
  </si>
  <si>
    <t>219 COUNTY ROAD 4 NORTH</t>
  </si>
  <si>
    <t>NWSW</t>
  </si>
  <si>
    <t>NESW</t>
  </si>
  <si>
    <t>SESW</t>
  </si>
  <si>
    <t>01-016-0302</t>
  </si>
  <si>
    <t>MILLER/STEPHEN M &amp; DIANNE R</t>
  </si>
  <si>
    <t>301 SOUTH OCONNELL ST</t>
  </si>
  <si>
    <t>01-016-0400</t>
  </si>
  <si>
    <t>WEIS/JAMES &amp; ROBIN</t>
  </si>
  <si>
    <t>45892 COUNTY RD 53</t>
  </si>
  <si>
    <t>SESE</t>
  </si>
  <si>
    <t>01-016-0401</t>
  </si>
  <si>
    <t>NICKEL/MARILYN &amp; MARLOW/TSTEE</t>
  </si>
  <si>
    <t>SWSE</t>
  </si>
  <si>
    <t>NWSE</t>
  </si>
  <si>
    <t>NESE</t>
  </si>
  <si>
    <t>01-017-0200</t>
  </si>
  <si>
    <t>QUADE/JAMES L &amp; JOLEEN R</t>
  </si>
  <si>
    <t>44570 COUNTY RD 53</t>
  </si>
  <si>
    <t>17</t>
  </si>
  <si>
    <t>01-017-0201</t>
  </si>
  <si>
    <t>SIMARD FARMS LLC</t>
  </si>
  <si>
    <t>301 S O'CONNELL ST</t>
  </si>
  <si>
    <t>01-017-0202</t>
  </si>
  <si>
    <t>SENE</t>
  </si>
  <si>
    <t>01-017-0301</t>
  </si>
  <si>
    <t>01-017-0400</t>
  </si>
  <si>
    <t>GOEMAN/ELTON S &amp; SUSAN K</t>
  </si>
  <si>
    <t>31296 COUNTY ROAD 52</t>
  </si>
  <si>
    <t>01-017-0500</t>
  </si>
  <si>
    <t>QUADE/RICHARD &amp; BEVERLY/TRSTEE</t>
  </si>
  <si>
    <t>47502 270TH ST</t>
  </si>
  <si>
    <t>01-019-0400</t>
  </si>
  <si>
    <t>19</t>
  </si>
  <si>
    <t>01-019-0401</t>
  </si>
  <si>
    <t>DUROE/CODY C/ ETAL</t>
  </si>
  <si>
    <t>PO BOX 128</t>
  </si>
  <si>
    <t>NENE</t>
  </si>
  <si>
    <t>01-020-0100</t>
  </si>
  <si>
    <t>NICKEL/MARJORIE A</t>
  </si>
  <si>
    <t>45783 COUNTY RD 10</t>
  </si>
  <si>
    <t>20</t>
  </si>
  <si>
    <t>NWNE</t>
  </si>
  <si>
    <t>01-020-0200</t>
  </si>
  <si>
    <t>VELASQUEZ/NANCY/RCD</t>
  </si>
  <si>
    <t>718 9TH STREET N</t>
  </si>
  <si>
    <t>01-020-0300</t>
  </si>
  <si>
    <t>01-020-0400</t>
  </si>
  <si>
    <t>WESTERMAN/FLOYD &amp; JUDY</t>
  </si>
  <si>
    <t>29048 443RD AVE</t>
  </si>
  <si>
    <t>NWNW</t>
  </si>
  <si>
    <t>01-020-0401</t>
  </si>
  <si>
    <t>SOUTH CENTRAL ELECTRIC ASSN</t>
  </si>
  <si>
    <t>PO BOX 150</t>
  </si>
  <si>
    <t>01-020-0402</t>
  </si>
  <si>
    <t>HUBLEY/JOHN &amp; MARGARET</t>
  </si>
  <si>
    <t>29041 443RD AVE</t>
  </si>
  <si>
    <t>01-020-0500</t>
  </si>
  <si>
    <t>01-020-0700</t>
  </si>
  <si>
    <t>NENW</t>
  </si>
  <si>
    <t>01-020-0701</t>
  </si>
  <si>
    <t>01-020-0800</t>
  </si>
  <si>
    <t>SIMONSON/LINCOLN P &amp; RENEE M</t>
  </si>
  <si>
    <t>407 STEWART AVE N</t>
  </si>
  <si>
    <t>01-020-0801</t>
  </si>
  <si>
    <t>DAMMANN/GERALD LEE</t>
  </si>
  <si>
    <t>213 E DUROE ST</t>
  </si>
  <si>
    <t>01-021-0100</t>
  </si>
  <si>
    <t>HULS/EDWARD L</t>
  </si>
  <si>
    <t>PO BOX 162</t>
  </si>
  <si>
    <t>21</t>
  </si>
  <si>
    <t>01-021-0200</t>
  </si>
  <si>
    <t>01-021-0300</t>
  </si>
  <si>
    <t>SCHENK/RANDY</t>
  </si>
  <si>
    <t>630 SOUTH SHORE DR</t>
  </si>
  <si>
    <t>SWNW</t>
  </si>
  <si>
    <t>01-021-0301</t>
  </si>
  <si>
    <t>CITY OF JEFFERS</t>
  </si>
  <si>
    <t>PO BOX 127</t>
  </si>
  <si>
    <t>01-021-0400</t>
  </si>
  <si>
    <t>TIMOTHY R CARLBLOM IRRV TRUST</t>
  </si>
  <si>
    <t>41188 STATE HWY 30</t>
  </si>
  <si>
    <t>01-022-0200</t>
  </si>
  <si>
    <t>DOUBLE G LAND LLC</t>
  </si>
  <si>
    <t>26114 470TH AVE</t>
  </si>
  <si>
    <t>22</t>
  </si>
  <si>
    <t>01-022-0301</t>
  </si>
  <si>
    <t>HANSEN/DENNIS/&amp; CONNIE OBERLE</t>
  </si>
  <si>
    <t>13163 US HIGHWAY 71</t>
  </si>
  <si>
    <t>CSAH 53</t>
  </si>
  <si>
    <t>CSAH 4</t>
  </si>
  <si>
    <t>CSAH 52</t>
  </si>
  <si>
    <t>CSAH 32</t>
  </si>
  <si>
    <t>4180</t>
  </si>
  <si>
    <t>TOTAL WATERSHED ACRES:</t>
  </si>
  <si>
    <t>450TH AVE</t>
  </si>
  <si>
    <t>COURTHOUSE AVE</t>
  </si>
  <si>
    <t>460TH AVE</t>
  </si>
  <si>
    <t xml:space="preserve"> 1355 9TH AVE</t>
  </si>
  <si>
    <t>WINDOM MN 56101</t>
  </si>
  <si>
    <t>AMBOY TWP RDS</t>
  </si>
  <si>
    <t>COTTONWOOD CTY RDS</t>
  </si>
  <si>
    <t xml:space="preserve"> 106 S DEAVER AVE</t>
  </si>
  <si>
    <t>JEFFERS MN 56145</t>
  </si>
  <si>
    <t>MOUNTAIN LAKE MN 56159</t>
  </si>
  <si>
    <t>JEFFERS MN 56145-2019</t>
  </si>
  <si>
    <t>SANBORN MN 56093</t>
  </si>
  <si>
    <t>SANBORN MN 56083</t>
  </si>
  <si>
    <t>MARSHALL MN 56258</t>
  </si>
  <si>
    <t>ST JAMES MN 56081</t>
  </si>
  <si>
    <t>C/O PEGGY HUBLEY 29041 443RD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</si>
</sst>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2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5"/>
  <sheetViews>
    <sheetView tabSelected="1" workbookViewId="0">
      <pane xSplit="1" ySplit="2" topLeftCell="B72" activePane="bottomRight" state="frozen"/>
      <selection pane="topRight" activeCell="B1" sqref="B1"/>
      <selection pane="bottomLeft" activeCell="A3" sqref="A3"/>
      <selection pane="bottomRight" activeCell="E89" sqref="E89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9" width="17.7109375" style="2" customWidth="1"/>
    <col min="10" max="10" width="17.7109375" style="2" hidden="1" customWidth="1"/>
    <col min="11" max="12" width="17.7109375" style="2" customWidth="1"/>
    <col min="13" max="13" width="20.7109375" style="3" hidden="1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hidden="1" customWidth="1"/>
    <col min="29" max="29" width="17.7109375" style="5" hidden="1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9101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168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150</v>
      </c>
      <c r="J3" s="2">
        <v>39.54</v>
      </c>
      <c r="K3" s="2">
        <f t="shared" ref="K3:K34" si="0">SUM(N3,P3,R3,T3,V3,X3,Z3,AB3,AE3,AG3,AI3)</f>
        <v>0.22</v>
      </c>
      <c r="L3" s="2">
        <f t="shared" ref="L3:L34" si="1">SUM(M3,AD3,AK3,AM3,AO3,AQ3,AR3)</f>
        <v>0</v>
      </c>
      <c r="P3" s="6">
        <v>0.08</v>
      </c>
      <c r="Q3" s="5">
        <v>253.38</v>
      </c>
      <c r="R3" s="7">
        <v>0.04</v>
      </c>
      <c r="S3" s="5">
        <v>73.320000000000007</v>
      </c>
      <c r="T3" s="8">
        <v>0.1</v>
      </c>
      <c r="U3" s="5">
        <v>54.975000000000001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" si="5">SUM(O3,Q3,S3,U3,W3,Y3,AA3,AC3,AF3,AH3,AJ3)</f>
        <v>381.67500000000001</v>
      </c>
      <c r="AT3" s="11">
        <f>(AS3/$AS$92)*100</f>
        <v>1.2409794880969854E-2</v>
      </c>
      <c r="AU3" s="5">
        <f t="shared" ref="AU3:AU66" si="6">(AT3/100)*$AU$1</f>
        <v>12.409794880969855</v>
      </c>
    </row>
    <row r="4" spans="1:47" x14ac:dyDescent="0.25">
      <c r="A4" s="1" t="s">
        <v>55</v>
      </c>
      <c r="B4" s="1" t="s">
        <v>56</v>
      </c>
      <c r="C4" s="1" t="s">
        <v>57</v>
      </c>
      <c r="D4" s="1" t="s">
        <v>173</v>
      </c>
      <c r="E4" s="1" t="s">
        <v>58</v>
      </c>
      <c r="F4" s="1" t="s">
        <v>52</v>
      </c>
      <c r="G4" s="1" t="s">
        <v>53</v>
      </c>
      <c r="H4" s="1" t="s">
        <v>54</v>
      </c>
      <c r="I4" s="2">
        <v>158.84</v>
      </c>
      <c r="J4" s="2">
        <v>39.130000000000003</v>
      </c>
      <c r="K4" s="2">
        <f t="shared" si="0"/>
        <v>0.34</v>
      </c>
      <c r="L4" s="2">
        <f t="shared" si="1"/>
        <v>0</v>
      </c>
      <c r="P4" s="6">
        <v>0.14000000000000001</v>
      </c>
      <c r="Q4" s="5">
        <v>443.41500000000002</v>
      </c>
      <c r="R4" s="7">
        <v>0.2</v>
      </c>
      <c r="S4" s="5">
        <v>366.6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67" si="7">SUM(O4,Q4,S4,U4,W4,Y4,AA4,AC4,AF4,AH4,AJ4)</f>
        <v>810.0150000000001</v>
      </c>
      <c r="AT4" s="11">
        <f t="shared" ref="AT4:AT67" si="8">(AS4/$AS$92)*100</f>
        <v>2.6336857275191718E-2</v>
      </c>
      <c r="AU4" s="5">
        <f t="shared" si="6"/>
        <v>26.336857275191718</v>
      </c>
    </row>
    <row r="5" spans="1:47" x14ac:dyDescent="0.25">
      <c r="A5" s="1" t="s">
        <v>59</v>
      </c>
      <c r="B5" s="1" t="s">
        <v>60</v>
      </c>
      <c r="C5" s="1" t="s">
        <v>61</v>
      </c>
      <c r="D5" s="1" t="s">
        <v>168</v>
      </c>
      <c r="E5" s="1" t="s">
        <v>62</v>
      </c>
      <c r="F5" s="1" t="s">
        <v>52</v>
      </c>
      <c r="G5" s="1" t="s">
        <v>53</v>
      </c>
      <c r="H5" s="1" t="s">
        <v>54</v>
      </c>
      <c r="I5" s="2">
        <v>12.44</v>
      </c>
      <c r="J5" s="2">
        <v>11.46</v>
      </c>
      <c r="K5" s="2">
        <f t="shared" si="0"/>
        <v>8.24</v>
      </c>
      <c r="L5" s="2">
        <f t="shared" si="1"/>
        <v>3.21</v>
      </c>
      <c r="P5" s="6">
        <v>0.02</v>
      </c>
      <c r="Q5" s="5">
        <v>52.787500000000001</v>
      </c>
      <c r="R5" s="7">
        <v>3.27</v>
      </c>
      <c r="S5" s="5">
        <v>5605.9249999999993</v>
      </c>
      <c r="Z5" s="9">
        <v>4.95</v>
      </c>
      <c r="AA5" s="5">
        <v>1119.26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3.21</v>
      </c>
      <c r="AS5" s="5">
        <f t="shared" si="7"/>
        <v>6777.9724999999999</v>
      </c>
      <c r="AT5" s="11">
        <f t="shared" si="8"/>
        <v>0.22037924525801911</v>
      </c>
      <c r="AU5" s="5">
        <f t="shared" si="6"/>
        <v>220.37924525801913</v>
      </c>
    </row>
    <row r="6" spans="1:47" x14ac:dyDescent="0.25">
      <c r="A6" s="1" t="s">
        <v>63</v>
      </c>
      <c r="B6" s="1" t="s">
        <v>64</v>
      </c>
      <c r="C6" s="1" t="s">
        <v>65</v>
      </c>
      <c r="D6" s="1" t="s">
        <v>168</v>
      </c>
      <c r="E6" s="1" t="s">
        <v>62</v>
      </c>
      <c r="F6" s="1" t="s">
        <v>52</v>
      </c>
      <c r="G6" s="1" t="s">
        <v>53</v>
      </c>
      <c r="H6" s="1" t="s">
        <v>54</v>
      </c>
      <c r="I6" s="2">
        <v>67.58</v>
      </c>
      <c r="J6" s="2">
        <v>26.36</v>
      </c>
      <c r="K6" s="2">
        <f t="shared" si="0"/>
        <v>26.279999999999998</v>
      </c>
      <c r="L6" s="2">
        <f t="shared" si="1"/>
        <v>0.08</v>
      </c>
      <c r="R6" s="7">
        <v>24.2</v>
      </c>
      <c r="S6" s="5">
        <v>47685.495000000003</v>
      </c>
      <c r="T6" s="8">
        <v>2.06</v>
      </c>
      <c r="U6" s="5">
        <v>1156.3074999999999</v>
      </c>
      <c r="Z6" s="9">
        <v>0.02</v>
      </c>
      <c r="AA6" s="5">
        <v>4.3949999999999996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R6" s="2">
        <v>0.08</v>
      </c>
      <c r="AS6" s="5">
        <f t="shared" si="7"/>
        <v>48846.197500000002</v>
      </c>
      <c r="AT6" s="11">
        <f t="shared" si="8"/>
        <v>1.588187048379754</v>
      </c>
      <c r="AU6" s="5">
        <f t="shared" si="6"/>
        <v>1588.1870483797541</v>
      </c>
    </row>
    <row r="7" spans="1:47" x14ac:dyDescent="0.25">
      <c r="A7" s="1" t="s">
        <v>63</v>
      </c>
      <c r="B7" s="1" t="s">
        <v>64</v>
      </c>
      <c r="C7" s="1" t="s">
        <v>65</v>
      </c>
      <c r="D7" s="1" t="s">
        <v>168</v>
      </c>
      <c r="E7" s="1" t="s">
        <v>66</v>
      </c>
      <c r="F7" s="1" t="s">
        <v>52</v>
      </c>
      <c r="G7" s="1" t="s">
        <v>53</v>
      </c>
      <c r="H7" s="1" t="s">
        <v>54</v>
      </c>
      <c r="I7" s="2">
        <v>67.58</v>
      </c>
      <c r="J7" s="2">
        <v>0.08</v>
      </c>
      <c r="K7" s="2">
        <f t="shared" si="0"/>
        <v>9.0000000000000011E-2</v>
      </c>
      <c r="L7" s="2">
        <f t="shared" si="1"/>
        <v>0</v>
      </c>
      <c r="R7" s="7">
        <v>7.0000000000000007E-2</v>
      </c>
      <c r="S7" s="5">
        <v>140.53</v>
      </c>
      <c r="T7" s="8">
        <v>0.02</v>
      </c>
      <c r="U7" s="5">
        <v>11.911250000000001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152.44125</v>
      </c>
      <c r="AT7" s="11">
        <f t="shared" si="8"/>
        <v>4.9564803665386667E-3</v>
      </c>
      <c r="AU7" s="5">
        <f t="shared" si="6"/>
        <v>4.956480366538667</v>
      </c>
    </row>
    <row r="8" spans="1:47" x14ac:dyDescent="0.25">
      <c r="A8" s="1" t="s">
        <v>63</v>
      </c>
      <c r="B8" s="1" t="s">
        <v>64</v>
      </c>
      <c r="C8" s="1" t="s">
        <v>65</v>
      </c>
      <c r="D8" s="1" t="s">
        <v>168</v>
      </c>
      <c r="E8" s="1" t="s">
        <v>67</v>
      </c>
      <c r="F8" s="1" t="s">
        <v>52</v>
      </c>
      <c r="G8" s="1" t="s">
        <v>53</v>
      </c>
      <c r="H8" s="1" t="s">
        <v>54</v>
      </c>
      <c r="I8" s="2">
        <v>67.58</v>
      </c>
      <c r="J8" s="2">
        <v>0.08</v>
      </c>
      <c r="K8" s="2">
        <f t="shared" si="0"/>
        <v>0.08</v>
      </c>
      <c r="L8" s="2">
        <f t="shared" si="1"/>
        <v>0</v>
      </c>
      <c r="P8" s="6">
        <v>0.02</v>
      </c>
      <c r="Q8" s="5">
        <v>63.344999999999999</v>
      </c>
      <c r="R8" s="7">
        <v>0.06</v>
      </c>
      <c r="S8" s="5">
        <v>109.98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7"/>
        <v>173.32499999999999</v>
      </c>
      <c r="AT8" s="11">
        <f t="shared" si="8"/>
        <v>5.6354953762863692E-3</v>
      </c>
      <c r="AU8" s="5">
        <f t="shared" si="6"/>
        <v>5.6354953762863689</v>
      </c>
    </row>
    <row r="9" spans="1:47" x14ac:dyDescent="0.25">
      <c r="A9" s="1" t="s">
        <v>63</v>
      </c>
      <c r="B9" s="1" t="s">
        <v>64</v>
      </c>
      <c r="C9" s="1" t="s">
        <v>65</v>
      </c>
      <c r="D9" s="1" t="s">
        <v>168</v>
      </c>
      <c r="E9" s="1" t="s">
        <v>68</v>
      </c>
      <c r="F9" s="1" t="s">
        <v>52</v>
      </c>
      <c r="G9" s="1" t="s">
        <v>53</v>
      </c>
      <c r="H9" s="1" t="s">
        <v>54</v>
      </c>
      <c r="I9" s="2">
        <v>67.58</v>
      </c>
      <c r="J9" s="2">
        <v>37.380000000000003</v>
      </c>
      <c r="K9" s="2">
        <f t="shared" si="0"/>
        <v>37.379999999999995</v>
      </c>
      <c r="L9" s="2">
        <f t="shared" si="1"/>
        <v>0</v>
      </c>
      <c r="P9" s="6">
        <v>12.99</v>
      </c>
      <c r="Q9" s="5">
        <v>41142.577499999999</v>
      </c>
      <c r="R9" s="7">
        <v>21.91</v>
      </c>
      <c r="S9" s="5">
        <v>40161.03</v>
      </c>
      <c r="T9" s="8">
        <v>2.48</v>
      </c>
      <c r="U9" s="5">
        <v>1363.38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7"/>
        <v>82666.987500000003</v>
      </c>
      <c r="AT9" s="11">
        <f t="shared" si="8"/>
        <v>2.6878374488837333</v>
      </c>
      <c r="AU9" s="5">
        <f t="shared" si="6"/>
        <v>2687.837448883733</v>
      </c>
    </row>
    <row r="10" spans="1:47" x14ac:dyDescent="0.25">
      <c r="A10" s="1" t="s">
        <v>69</v>
      </c>
      <c r="B10" s="1" t="s">
        <v>70</v>
      </c>
      <c r="C10" s="1" t="s">
        <v>71</v>
      </c>
      <c r="D10" s="1" t="s">
        <v>173</v>
      </c>
      <c r="E10" s="1" t="s">
        <v>66</v>
      </c>
      <c r="F10" s="1" t="s">
        <v>52</v>
      </c>
      <c r="G10" s="1" t="s">
        <v>53</v>
      </c>
      <c r="H10" s="1" t="s">
        <v>54</v>
      </c>
      <c r="I10" s="2">
        <v>79.97</v>
      </c>
      <c r="J10" s="2">
        <v>39.369999999999997</v>
      </c>
      <c r="K10" s="2">
        <f t="shared" si="0"/>
        <v>36.380000000000003</v>
      </c>
      <c r="L10" s="2">
        <f t="shared" si="1"/>
        <v>0</v>
      </c>
      <c r="R10" s="7">
        <v>19.03</v>
      </c>
      <c r="S10" s="5">
        <v>39724.165000000001</v>
      </c>
      <c r="T10" s="8">
        <v>17.350000000000001</v>
      </c>
      <c r="U10" s="5">
        <v>10788.84375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50513.008750000001</v>
      </c>
      <c r="AT10" s="11">
        <f t="shared" si="8"/>
        <v>1.6423818102001324</v>
      </c>
      <c r="AU10" s="5">
        <f t="shared" si="6"/>
        <v>1642.3818102001323</v>
      </c>
    </row>
    <row r="11" spans="1:47" x14ac:dyDescent="0.25">
      <c r="A11" s="1" t="s">
        <v>69</v>
      </c>
      <c r="B11" s="1" t="s">
        <v>70</v>
      </c>
      <c r="C11" s="1" t="s">
        <v>71</v>
      </c>
      <c r="D11" s="1" t="s">
        <v>173</v>
      </c>
      <c r="E11" s="1" t="s">
        <v>67</v>
      </c>
      <c r="F11" s="1" t="s">
        <v>52</v>
      </c>
      <c r="G11" s="1" t="s">
        <v>53</v>
      </c>
      <c r="H11" s="1" t="s">
        <v>54</v>
      </c>
      <c r="I11" s="2">
        <v>79.97</v>
      </c>
      <c r="J11" s="2">
        <v>39.32</v>
      </c>
      <c r="K11" s="2">
        <f t="shared" si="0"/>
        <v>36.549999999999997</v>
      </c>
      <c r="L11" s="2">
        <f t="shared" si="1"/>
        <v>0</v>
      </c>
      <c r="P11" s="6">
        <v>7.25</v>
      </c>
      <c r="Q11" s="5">
        <v>22962.5625</v>
      </c>
      <c r="R11" s="7">
        <v>19.239999999999998</v>
      </c>
      <c r="S11" s="5">
        <v>35266.92</v>
      </c>
      <c r="T11" s="8">
        <v>10.06</v>
      </c>
      <c r="U11" s="5">
        <v>5562.55375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63792.036249999997</v>
      </c>
      <c r="AT11" s="11">
        <f t="shared" si="8"/>
        <v>2.0741365950138033</v>
      </c>
      <c r="AU11" s="5">
        <f t="shared" si="6"/>
        <v>2074.1365950138033</v>
      </c>
    </row>
    <row r="12" spans="1:47" x14ac:dyDescent="0.25">
      <c r="A12" s="1" t="s">
        <v>72</v>
      </c>
      <c r="B12" s="1" t="s">
        <v>73</v>
      </c>
      <c r="C12" s="1" t="s">
        <v>74</v>
      </c>
      <c r="D12" s="1" t="s">
        <v>168</v>
      </c>
      <c r="E12" s="1" t="s">
        <v>75</v>
      </c>
      <c r="F12" s="1" t="s">
        <v>52</v>
      </c>
      <c r="G12" s="1" t="s">
        <v>53</v>
      </c>
      <c r="H12" s="1" t="s">
        <v>54</v>
      </c>
      <c r="I12" s="2">
        <v>10</v>
      </c>
      <c r="J12" s="2">
        <v>8.5299999999999994</v>
      </c>
      <c r="K12" s="2">
        <f t="shared" si="0"/>
        <v>0.24000000000000002</v>
      </c>
      <c r="L12" s="2">
        <f t="shared" si="1"/>
        <v>1.04</v>
      </c>
      <c r="P12" s="6">
        <v>0.03</v>
      </c>
      <c r="Q12" s="5">
        <v>110.85375000000001</v>
      </c>
      <c r="R12" s="7">
        <v>0.14000000000000001</v>
      </c>
      <c r="S12" s="5">
        <v>299.39</v>
      </c>
      <c r="T12" s="8">
        <v>7.0000000000000007E-2</v>
      </c>
      <c r="U12" s="5">
        <v>44.896250000000002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1.04</v>
      </c>
      <c r="AS12" s="5">
        <f t="shared" si="7"/>
        <v>455.14</v>
      </c>
      <c r="AT12" s="11">
        <f t="shared" si="8"/>
        <v>1.4798438572410087E-2</v>
      </c>
      <c r="AU12" s="5">
        <f t="shared" si="6"/>
        <v>14.798438572410086</v>
      </c>
    </row>
    <row r="13" spans="1:47" x14ac:dyDescent="0.25">
      <c r="A13" s="1" t="s">
        <v>76</v>
      </c>
      <c r="B13" s="1" t="s">
        <v>77</v>
      </c>
      <c r="C13" s="1" t="s">
        <v>50</v>
      </c>
      <c r="D13" s="1" t="s">
        <v>168</v>
      </c>
      <c r="E13" s="1" t="s">
        <v>67</v>
      </c>
      <c r="F13" s="1" t="s">
        <v>52</v>
      </c>
      <c r="G13" s="1" t="s">
        <v>53</v>
      </c>
      <c r="H13" s="1" t="s">
        <v>54</v>
      </c>
      <c r="I13" s="2">
        <v>150</v>
      </c>
      <c r="J13" s="2">
        <v>0.06</v>
      </c>
      <c r="K13" s="2">
        <f t="shared" si="0"/>
        <v>6.0000000000000005E-2</v>
      </c>
      <c r="L13" s="2">
        <f t="shared" si="1"/>
        <v>0</v>
      </c>
      <c r="P13" s="6">
        <v>0.05</v>
      </c>
      <c r="Q13" s="5">
        <v>158.36250000000001</v>
      </c>
      <c r="R13" s="7">
        <v>0.01</v>
      </c>
      <c r="S13" s="5">
        <v>18.329999999999998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176.6925</v>
      </c>
      <c r="AT13" s="11">
        <f t="shared" si="8"/>
        <v>5.7449863941986404E-3</v>
      </c>
      <c r="AU13" s="5">
        <f t="shared" si="6"/>
        <v>5.7449863941986408</v>
      </c>
    </row>
    <row r="14" spans="1:47" x14ac:dyDescent="0.25">
      <c r="A14" s="1" t="s">
        <v>76</v>
      </c>
      <c r="B14" s="1" t="s">
        <v>77</v>
      </c>
      <c r="C14" s="1" t="s">
        <v>50</v>
      </c>
      <c r="D14" s="1" t="s">
        <v>168</v>
      </c>
      <c r="E14" s="1" t="s">
        <v>68</v>
      </c>
      <c r="F14" s="1" t="s">
        <v>52</v>
      </c>
      <c r="G14" s="1" t="s">
        <v>53</v>
      </c>
      <c r="H14" s="1" t="s">
        <v>54</v>
      </c>
      <c r="I14" s="2">
        <v>150</v>
      </c>
      <c r="J14" s="2">
        <v>0.06</v>
      </c>
      <c r="K14" s="2">
        <f t="shared" si="0"/>
        <v>6.0000000000000005E-2</v>
      </c>
      <c r="L14" s="2">
        <f t="shared" si="1"/>
        <v>0</v>
      </c>
      <c r="R14" s="7">
        <v>0.05</v>
      </c>
      <c r="S14" s="5">
        <v>91.65</v>
      </c>
      <c r="T14" s="8">
        <v>0.01</v>
      </c>
      <c r="U14" s="5">
        <v>5.4974999999999996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97.147500000000008</v>
      </c>
      <c r="AT14" s="11">
        <f t="shared" si="8"/>
        <v>3.1586573608410797E-3</v>
      </c>
      <c r="AU14" s="5">
        <f t="shared" si="6"/>
        <v>3.1586573608410795</v>
      </c>
    </row>
    <row r="15" spans="1:47" x14ac:dyDescent="0.25">
      <c r="A15" s="1" t="s">
        <v>76</v>
      </c>
      <c r="B15" s="1" t="s">
        <v>77</v>
      </c>
      <c r="C15" s="1" t="s">
        <v>50</v>
      </c>
      <c r="D15" s="1" t="s">
        <v>168</v>
      </c>
      <c r="E15" s="1" t="s">
        <v>78</v>
      </c>
      <c r="F15" s="1" t="s">
        <v>52</v>
      </c>
      <c r="G15" s="1" t="s">
        <v>53</v>
      </c>
      <c r="H15" s="1" t="s">
        <v>54</v>
      </c>
      <c r="I15" s="2">
        <v>150</v>
      </c>
      <c r="J15" s="2">
        <v>38.32</v>
      </c>
      <c r="K15" s="2">
        <f t="shared" si="0"/>
        <v>38.32</v>
      </c>
      <c r="L15" s="2">
        <f t="shared" si="1"/>
        <v>0</v>
      </c>
      <c r="P15" s="6">
        <v>4.8900000000000006</v>
      </c>
      <c r="Q15" s="5">
        <v>15635.657499999999</v>
      </c>
      <c r="R15" s="7">
        <v>30.08</v>
      </c>
      <c r="S15" s="5">
        <v>57223.205000000002</v>
      </c>
      <c r="T15" s="8">
        <v>3.35</v>
      </c>
      <c r="U15" s="5">
        <v>1888.3912499999999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74747.253750000003</v>
      </c>
      <c r="AT15" s="11">
        <f t="shared" si="8"/>
        <v>2.4303349366694302</v>
      </c>
      <c r="AU15" s="5">
        <f t="shared" si="6"/>
        <v>2430.3349366694301</v>
      </c>
    </row>
    <row r="16" spans="1:47" x14ac:dyDescent="0.25">
      <c r="A16" s="1" t="s">
        <v>76</v>
      </c>
      <c r="B16" s="1" t="s">
        <v>77</v>
      </c>
      <c r="C16" s="1" t="s">
        <v>50</v>
      </c>
      <c r="D16" s="1" t="s">
        <v>168</v>
      </c>
      <c r="E16" s="1" t="s">
        <v>79</v>
      </c>
      <c r="F16" s="1" t="s">
        <v>52</v>
      </c>
      <c r="G16" s="1" t="s">
        <v>53</v>
      </c>
      <c r="H16" s="1" t="s">
        <v>54</v>
      </c>
      <c r="I16" s="2">
        <v>150</v>
      </c>
      <c r="J16" s="2">
        <v>40.270000000000003</v>
      </c>
      <c r="K16" s="2">
        <f t="shared" si="0"/>
        <v>24.47</v>
      </c>
      <c r="L16" s="2">
        <f t="shared" si="1"/>
        <v>0</v>
      </c>
      <c r="P16" s="6">
        <v>2.81</v>
      </c>
      <c r="Q16" s="5">
        <v>8899.9724999999999</v>
      </c>
      <c r="R16" s="7">
        <v>14.61</v>
      </c>
      <c r="S16" s="5">
        <v>26780.13</v>
      </c>
      <c r="T16" s="8">
        <v>7.05</v>
      </c>
      <c r="U16" s="5">
        <v>3875.7375000000002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7"/>
        <v>39555.840000000004</v>
      </c>
      <c r="AT16" s="11">
        <f t="shared" si="8"/>
        <v>1.2861200255307859</v>
      </c>
      <c r="AU16" s="5">
        <f t="shared" si="6"/>
        <v>1286.1200255307858</v>
      </c>
    </row>
    <row r="17" spans="1:47" x14ac:dyDescent="0.25">
      <c r="A17" s="1" t="s">
        <v>76</v>
      </c>
      <c r="B17" s="1" t="s">
        <v>77</v>
      </c>
      <c r="C17" s="1" t="s">
        <v>50</v>
      </c>
      <c r="D17" s="1" t="s">
        <v>168</v>
      </c>
      <c r="E17" s="1" t="s">
        <v>80</v>
      </c>
      <c r="F17" s="1" t="s">
        <v>52</v>
      </c>
      <c r="G17" s="1" t="s">
        <v>53</v>
      </c>
      <c r="H17" s="1" t="s">
        <v>54</v>
      </c>
      <c r="I17" s="2">
        <v>150</v>
      </c>
      <c r="J17" s="2">
        <v>39.26</v>
      </c>
      <c r="K17" s="2">
        <f t="shared" si="0"/>
        <v>5.31</v>
      </c>
      <c r="L17" s="2">
        <f t="shared" si="1"/>
        <v>0</v>
      </c>
      <c r="R17" s="7">
        <v>0.5</v>
      </c>
      <c r="S17" s="5">
        <v>916.5</v>
      </c>
      <c r="T17" s="8">
        <v>4.8099999999999996</v>
      </c>
      <c r="U17" s="5">
        <v>2741.42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7"/>
        <v>3657.92</v>
      </c>
      <c r="AT17" s="11">
        <f t="shared" si="8"/>
        <v>0.11893374439247331</v>
      </c>
      <c r="AU17" s="5">
        <f t="shared" si="6"/>
        <v>118.9337443924733</v>
      </c>
    </row>
    <row r="18" spans="1:47" x14ac:dyDescent="0.25">
      <c r="A18" s="1" t="s">
        <v>76</v>
      </c>
      <c r="B18" s="1" t="s">
        <v>77</v>
      </c>
      <c r="C18" s="1" t="s">
        <v>50</v>
      </c>
      <c r="D18" s="1" t="s">
        <v>168</v>
      </c>
      <c r="E18" s="1" t="s">
        <v>75</v>
      </c>
      <c r="F18" s="1" t="s">
        <v>52</v>
      </c>
      <c r="G18" s="1" t="s">
        <v>53</v>
      </c>
      <c r="H18" s="1" t="s">
        <v>54</v>
      </c>
      <c r="I18" s="2">
        <v>150</v>
      </c>
      <c r="J18" s="2">
        <v>28.55</v>
      </c>
      <c r="K18" s="2">
        <f t="shared" si="0"/>
        <v>19.21</v>
      </c>
      <c r="L18" s="2">
        <f t="shared" si="1"/>
        <v>0</v>
      </c>
      <c r="P18" s="6">
        <v>2</v>
      </c>
      <c r="Q18" s="5">
        <v>7390.25</v>
      </c>
      <c r="R18" s="7">
        <v>7.85</v>
      </c>
      <c r="S18" s="5">
        <v>16787.224999999999</v>
      </c>
      <c r="T18" s="8">
        <v>9.36</v>
      </c>
      <c r="U18" s="5">
        <v>5965.7037499999997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7"/>
        <v>30143.178749999999</v>
      </c>
      <c r="AT18" s="11">
        <f t="shared" si="8"/>
        <v>0.98007641409028434</v>
      </c>
      <c r="AU18" s="5">
        <f t="shared" si="6"/>
        <v>980.07641409028429</v>
      </c>
    </row>
    <row r="19" spans="1:47" x14ac:dyDescent="0.25">
      <c r="A19" s="1" t="s">
        <v>81</v>
      </c>
      <c r="B19" s="1" t="s">
        <v>82</v>
      </c>
      <c r="C19" s="1" t="s">
        <v>83</v>
      </c>
      <c r="D19" s="1" t="s">
        <v>168</v>
      </c>
      <c r="E19" s="1" t="s">
        <v>78</v>
      </c>
      <c r="F19" s="1" t="s">
        <v>84</v>
      </c>
      <c r="G19" s="1" t="s">
        <v>53</v>
      </c>
      <c r="H19" s="1" t="s">
        <v>54</v>
      </c>
      <c r="I19" s="2">
        <v>11.59</v>
      </c>
      <c r="J19" s="2">
        <v>10.88</v>
      </c>
      <c r="K19" s="2">
        <f t="shared" si="0"/>
        <v>4.5</v>
      </c>
      <c r="L19" s="2">
        <f t="shared" si="1"/>
        <v>6.39</v>
      </c>
      <c r="N19" s="4">
        <v>0.02</v>
      </c>
      <c r="O19" s="5">
        <v>62.25</v>
      </c>
      <c r="P19" s="6">
        <v>0.83000000000000007</v>
      </c>
      <c r="Q19" s="5">
        <v>2232.9112500000001</v>
      </c>
      <c r="R19" s="7">
        <v>0.63</v>
      </c>
      <c r="S19" s="5">
        <v>1347.2550000000001</v>
      </c>
      <c r="Z19" s="9">
        <v>3.02</v>
      </c>
      <c r="AA19" s="5">
        <v>689.28250000000003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6.39</v>
      </c>
      <c r="AS19" s="5">
        <f t="shared" si="7"/>
        <v>4331.6987500000005</v>
      </c>
      <c r="AT19" s="11">
        <f t="shared" si="8"/>
        <v>0.14084101126260176</v>
      </c>
      <c r="AU19" s="5">
        <f t="shared" si="6"/>
        <v>140.84101126260177</v>
      </c>
    </row>
    <row r="20" spans="1:47" x14ac:dyDescent="0.25">
      <c r="A20" s="1" t="s">
        <v>81</v>
      </c>
      <c r="B20" s="1" t="s">
        <v>82</v>
      </c>
      <c r="C20" s="1" t="s">
        <v>83</v>
      </c>
      <c r="D20" s="1" t="s">
        <v>168</v>
      </c>
      <c r="E20" s="1" t="s">
        <v>68</v>
      </c>
      <c r="F20" s="1" t="s">
        <v>84</v>
      </c>
      <c r="G20" s="1" t="s">
        <v>53</v>
      </c>
      <c r="H20" s="1" t="s">
        <v>54</v>
      </c>
      <c r="I20" s="2">
        <v>11.59</v>
      </c>
      <c r="J20" s="2">
        <v>0.04</v>
      </c>
      <c r="K20" s="2">
        <f t="shared" si="0"/>
        <v>0.01</v>
      </c>
      <c r="L20" s="2">
        <f t="shared" si="1"/>
        <v>0.03</v>
      </c>
      <c r="Z20" s="9">
        <v>0.01</v>
      </c>
      <c r="AA20" s="5">
        <v>2.5637500000000002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0.03</v>
      </c>
      <c r="AS20" s="5">
        <f t="shared" si="7"/>
        <v>2.5637500000000002</v>
      </c>
      <c r="AT20" s="11">
        <f t="shared" si="8"/>
        <v>8.335786107574892E-5</v>
      </c>
      <c r="AU20" s="5">
        <f t="shared" si="6"/>
        <v>8.3357861075748926E-2</v>
      </c>
    </row>
    <row r="21" spans="1:47" x14ac:dyDescent="0.25">
      <c r="A21" s="1" t="s">
        <v>85</v>
      </c>
      <c r="B21" s="1" t="s">
        <v>86</v>
      </c>
      <c r="C21" s="1" t="s">
        <v>87</v>
      </c>
      <c r="D21" s="1" t="s">
        <v>173</v>
      </c>
      <c r="E21" s="1" t="s">
        <v>78</v>
      </c>
      <c r="F21" s="1" t="s">
        <v>84</v>
      </c>
      <c r="G21" s="1" t="s">
        <v>53</v>
      </c>
      <c r="H21" s="1" t="s">
        <v>54</v>
      </c>
      <c r="I21" s="2">
        <v>1.47</v>
      </c>
      <c r="J21" s="2">
        <v>1.18</v>
      </c>
      <c r="K21" s="2">
        <f t="shared" si="0"/>
        <v>1.19</v>
      </c>
      <c r="L21" s="2">
        <f t="shared" si="1"/>
        <v>0</v>
      </c>
      <c r="P21" s="6">
        <v>0.27</v>
      </c>
      <c r="Q21" s="5">
        <v>765.41875000000005</v>
      </c>
      <c r="R21" s="7">
        <v>0.09</v>
      </c>
      <c r="S21" s="5">
        <v>192.465</v>
      </c>
      <c r="Z21" s="9">
        <v>0.83</v>
      </c>
      <c r="AA21" s="5">
        <v>177.63124999999999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1135.5150000000001</v>
      </c>
      <c r="AT21" s="11">
        <f t="shared" si="8"/>
        <v>3.6920176155798748E-2</v>
      </c>
      <c r="AU21" s="5">
        <f t="shared" si="6"/>
        <v>36.920176155798742</v>
      </c>
    </row>
    <row r="22" spans="1:47" x14ac:dyDescent="0.25">
      <c r="A22" s="1" t="s">
        <v>88</v>
      </c>
      <c r="B22" s="1" t="s">
        <v>86</v>
      </c>
      <c r="C22" s="1" t="s">
        <v>87</v>
      </c>
      <c r="D22" s="1" t="s">
        <v>173</v>
      </c>
      <c r="E22" s="1" t="s">
        <v>78</v>
      </c>
      <c r="F22" s="1" t="s">
        <v>84</v>
      </c>
      <c r="G22" s="1" t="s">
        <v>53</v>
      </c>
      <c r="H22" s="1" t="s">
        <v>54</v>
      </c>
      <c r="I22" s="2">
        <v>226.94</v>
      </c>
      <c r="J22" s="2">
        <v>20.63</v>
      </c>
      <c r="K22" s="2">
        <f t="shared" si="0"/>
        <v>18.100000000000001</v>
      </c>
      <c r="L22" s="2">
        <f t="shared" si="1"/>
        <v>2.54</v>
      </c>
      <c r="N22" s="4">
        <v>6.43</v>
      </c>
      <c r="O22" s="5">
        <v>24433.125</v>
      </c>
      <c r="P22" s="6">
        <v>11.64</v>
      </c>
      <c r="Q22" s="5">
        <v>37384.107499999998</v>
      </c>
      <c r="R22" s="7">
        <v>0.03</v>
      </c>
      <c r="S22" s="5">
        <v>64.155000000000001</v>
      </c>
      <c r="AL22" s="5" t="str">
        <f t="shared" si="2"/>
        <v/>
      </c>
      <c r="AN22" s="5" t="str">
        <f t="shared" si="3"/>
        <v/>
      </c>
      <c r="AO22" s="2">
        <v>0.37</v>
      </c>
      <c r="AP22" s="5">
        <f t="shared" si="4"/>
        <v>0.37</v>
      </c>
      <c r="AQ22" s="2">
        <v>0.52</v>
      </c>
      <c r="AR22" s="2">
        <v>1.65</v>
      </c>
      <c r="AS22" s="5">
        <f t="shared" si="7"/>
        <v>61881.387499999997</v>
      </c>
      <c r="AT22" s="11">
        <f t="shared" si="8"/>
        <v>2.0120136918184635</v>
      </c>
      <c r="AU22" s="5">
        <f t="shared" si="6"/>
        <v>2012.0136918184637</v>
      </c>
    </row>
    <row r="23" spans="1:47" x14ac:dyDescent="0.25">
      <c r="A23" s="1" t="s">
        <v>88</v>
      </c>
      <c r="B23" s="1" t="s">
        <v>86</v>
      </c>
      <c r="C23" s="1" t="s">
        <v>87</v>
      </c>
      <c r="D23" s="1" t="s">
        <v>173</v>
      </c>
      <c r="E23" s="1" t="s">
        <v>79</v>
      </c>
      <c r="F23" s="1" t="s">
        <v>84</v>
      </c>
      <c r="G23" s="1" t="s">
        <v>53</v>
      </c>
      <c r="H23" s="1" t="s">
        <v>54</v>
      </c>
      <c r="I23" s="2">
        <v>226.94</v>
      </c>
      <c r="J23" s="2">
        <v>34.43</v>
      </c>
      <c r="K23" s="2">
        <f t="shared" si="0"/>
        <v>19.020000000000003</v>
      </c>
      <c r="L23" s="2">
        <f t="shared" si="1"/>
        <v>3.8600000000000003</v>
      </c>
      <c r="N23" s="4">
        <v>0.01</v>
      </c>
      <c r="O23" s="5">
        <v>43.575000000000003</v>
      </c>
      <c r="P23" s="6">
        <v>19.010000000000002</v>
      </c>
      <c r="Q23" s="5">
        <v>70244.326250000013</v>
      </c>
      <c r="AL23" s="5" t="str">
        <f t="shared" si="2"/>
        <v/>
      </c>
      <c r="AN23" s="5" t="str">
        <f t="shared" si="3"/>
        <v/>
      </c>
      <c r="AO23" s="2">
        <v>0.68</v>
      </c>
      <c r="AP23" s="5">
        <f t="shared" si="4"/>
        <v>0.68</v>
      </c>
      <c r="AQ23" s="2">
        <v>1.02</v>
      </c>
      <c r="AR23" s="2">
        <v>2.16</v>
      </c>
      <c r="AS23" s="5">
        <f t="shared" si="7"/>
        <v>70287.90125000001</v>
      </c>
      <c r="AT23" s="11">
        <f t="shared" si="8"/>
        <v>2.2853433867200232</v>
      </c>
      <c r="AU23" s="5">
        <f t="shared" si="6"/>
        <v>2285.3433867200233</v>
      </c>
    </row>
    <row r="24" spans="1:47" x14ac:dyDescent="0.25">
      <c r="A24" s="1" t="s">
        <v>88</v>
      </c>
      <c r="B24" s="1" t="s">
        <v>86</v>
      </c>
      <c r="C24" s="1" t="s">
        <v>87</v>
      </c>
      <c r="D24" s="1" t="s">
        <v>173</v>
      </c>
      <c r="E24" s="1" t="s">
        <v>89</v>
      </c>
      <c r="F24" s="1" t="s">
        <v>84</v>
      </c>
      <c r="G24" s="1" t="s">
        <v>53</v>
      </c>
      <c r="H24" s="1" t="s">
        <v>54</v>
      </c>
      <c r="I24" s="2">
        <v>226.94</v>
      </c>
      <c r="J24" s="2">
        <v>45.02</v>
      </c>
      <c r="K24" s="2">
        <f t="shared" si="0"/>
        <v>0.4</v>
      </c>
      <c r="L24" s="2">
        <f t="shared" si="1"/>
        <v>0</v>
      </c>
      <c r="R24" s="7">
        <v>0.4</v>
      </c>
      <c r="S24" s="5">
        <v>855.40000000000009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855.40000000000009</v>
      </c>
      <c r="AT24" s="11">
        <f t="shared" si="8"/>
        <v>2.781250682172428E-2</v>
      </c>
      <c r="AU24" s="5">
        <f t="shared" si="6"/>
        <v>27.812506821724277</v>
      </c>
    </row>
    <row r="25" spans="1:47" x14ac:dyDescent="0.25">
      <c r="A25" s="1" t="s">
        <v>88</v>
      </c>
      <c r="B25" s="1" t="s">
        <v>86</v>
      </c>
      <c r="C25" s="1" t="s">
        <v>87</v>
      </c>
      <c r="D25" s="1" t="s">
        <v>173</v>
      </c>
      <c r="E25" s="1" t="s">
        <v>80</v>
      </c>
      <c r="F25" s="1" t="s">
        <v>84</v>
      </c>
      <c r="G25" s="1" t="s">
        <v>53</v>
      </c>
      <c r="H25" s="1" t="s">
        <v>54</v>
      </c>
      <c r="I25" s="2">
        <v>226.94</v>
      </c>
      <c r="J25" s="2">
        <v>44.67</v>
      </c>
      <c r="K25" s="2">
        <f t="shared" si="0"/>
        <v>39.32</v>
      </c>
      <c r="L25" s="2">
        <f t="shared" si="1"/>
        <v>0</v>
      </c>
      <c r="P25" s="6">
        <v>14.83</v>
      </c>
      <c r="Q25" s="5">
        <v>54798.703750000001</v>
      </c>
      <c r="R25" s="7">
        <v>24.49</v>
      </c>
      <c r="S25" s="5">
        <v>52371.864999999998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107170.56875000001</v>
      </c>
      <c r="AT25" s="11">
        <f t="shared" si="8"/>
        <v>3.4845477840161863</v>
      </c>
      <c r="AU25" s="5">
        <f t="shared" si="6"/>
        <v>3484.5477840161861</v>
      </c>
    </row>
    <row r="26" spans="1:47" x14ac:dyDescent="0.25">
      <c r="A26" s="1" t="s">
        <v>88</v>
      </c>
      <c r="B26" s="1" t="s">
        <v>86</v>
      </c>
      <c r="C26" s="1" t="s">
        <v>87</v>
      </c>
      <c r="D26" s="1" t="s">
        <v>173</v>
      </c>
      <c r="E26" s="1" t="s">
        <v>75</v>
      </c>
      <c r="F26" s="1" t="s">
        <v>84</v>
      </c>
      <c r="G26" s="1" t="s">
        <v>53</v>
      </c>
      <c r="H26" s="1" t="s">
        <v>54</v>
      </c>
      <c r="I26" s="2">
        <v>226.94</v>
      </c>
      <c r="J26" s="2">
        <v>42.19</v>
      </c>
      <c r="K26" s="2">
        <f t="shared" si="0"/>
        <v>42.18</v>
      </c>
      <c r="L26" s="2">
        <f t="shared" si="1"/>
        <v>0</v>
      </c>
      <c r="N26" s="4">
        <v>0.8600000000000001</v>
      </c>
      <c r="O26" s="5">
        <v>3075.15</v>
      </c>
      <c r="P26" s="6">
        <v>24.22</v>
      </c>
      <c r="Q26" s="5">
        <v>74694.312499999985</v>
      </c>
      <c r="R26" s="7">
        <v>17.100000000000001</v>
      </c>
      <c r="S26" s="5">
        <v>34423.74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112193.20249999998</v>
      </c>
      <c r="AT26" s="11">
        <f t="shared" si="8"/>
        <v>3.6478538810876113</v>
      </c>
      <c r="AU26" s="5">
        <f t="shared" si="6"/>
        <v>3647.8538810876116</v>
      </c>
    </row>
    <row r="27" spans="1:47" x14ac:dyDescent="0.25">
      <c r="A27" s="1" t="s">
        <v>88</v>
      </c>
      <c r="B27" s="1" t="s">
        <v>86</v>
      </c>
      <c r="C27" s="1" t="s">
        <v>87</v>
      </c>
      <c r="D27" s="1" t="s">
        <v>173</v>
      </c>
      <c r="E27" s="1" t="s">
        <v>67</v>
      </c>
      <c r="F27" s="1" t="s">
        <v>84</v>
      </c>
      <c r="G27" s="1" t="s">
        <v>53</v>
      </c>
      <c r="H27" s="1" t="s">
        <v>54</v>
      </c>
      <c r="I27" s="2">
        <v>226.94</v>
      </c>
      <c r="J27" s="2">
        <v>0.1</v>
      </c>
      <c r="K27" s="2">
        <f t="shared" si="0"/>
        <v>0.05</v>
      </c>
      <c r="L27" s="2">
        <f t="shared" si="1"/>
        <v>0</v>
      </c>
      <c r="P27" s="6">
        <v>0.05</v>
      </c>
      <c r="Q27" s="5">
        <v>184.75624999999999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184.75624999999999</v>
      </c>
      <c r="AT27" s="11">
        <f t="shared" si="8"/>
        <v>6.0071714560219732E-3</v>
      </c>
      <c r="AU27" s="5">
        <f t="shared" si="6"/>
        <v>6.0071714560219736</v>
      </c>
    </row>
    <row r="28" spans="1:47" x14ac:dyDescent="0.25">
      <c r="A28" s="1" t="s">
        <v>90</v>
      </c>
      <c r="B28" s="1" t="s">
        <v>86</v>
      </c>
      <c r="C28" s="1" t="s">
        <v>87</v>
      </c>
      <c r="D28" s="1" t="s">
        <v>173</v>
      </c>
      <c r="E28" s="1" t="s">
        <v>67</v>
      </c>
      <c r="F28" s="1" t="s">
        <v>84</v>
      </c>
      <c r="G28" s="1" t="s">
        <v>53</v>
      </c>
      <c r="H28" s="1" t="s">
        <v>54</v>
      </c>
      <c r="I28" s="2">
        <v>118.65</v>
      </c>
      <c r="J28" s="2">
        <v>39.75</v>
      </c>
      <c r="K28" s="2">
        <f t="shared" si="0"/>
        <v>6.26</v>
      </c>
      <c r="L28" s="2">
        <f t="shared" si="1"/>
        <v>0</v>
      </c>
      <c r="P28" s="6">
        <v>6.26</v>
      </c>
      <c r="Q28" s="5">
        <v>23131.482499999998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7"/>
        <v>23131.482499999998</v>
      </c>
      <c r="AT28" s="11">
        <f t="shared" si="8"/>
        <v>0.75209786629395103</v>
      </c>
      <c r="AU28" s="5">
        <f t="shared" si="6"/>
        <v>752.09786629395103</v>
      </c>
    </row>
    <row r="29" spans="1:47" x14ac:dyDescent="0.25">
      <c r="A29" s="1" t="s">
        <v>91</v>
      </c>
      <c r="B29" s="1" t="s">
        <v>92</v>
      </c>
      <c r="C29" s="1" t="s">
        <v>93</v>
      </c>
      <c r="D29" s="1" t="s">
        <v>170</v>
      </c>
      <c r="E29" s="1" t="s">
        <v>62</v>
      </c>
      <c r="F29" s="1" t="s">
        <v>84</v>
      </c>
      <c r="G29" s="1" t="s">
        <v>53</v>
      </c>
      <c r="H29" s="1" t="s">
        <v>54</v>
      </c>
      <c r="I29" s="2">
        <v>70</v>
      </c>
      <c r="J29" s="2">
        <v>35.79</v>
      </c>
      <c r="K29" s="2">
        <f t="shared" si="0"/>
        <v>13.170000000000002</v>
      </c>
      <c r="L29" s="2">
        <f t="shared" si="1"/>
        <v>0</v>
      </c>
      <c r="P29" s="6">
        <v>2.13</v>
      </c>
      <c r="Q29" s="5">
        <v>7870.61625</v>
      </c>
      <c r="R29" s="7">
        <v>10.06</v>
      </c>
      <c r="S29" s="5">
        <v>24143.665000000001</v>
      </c>
      <c r="T29" s="8">
        <v>0.98</v>
      </c>
      <c r="U29" s="5">
        <v>718.34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7"/>
        <v>32732.62125</v>
      </c>
      <c r="AT29" s="11">
        <f t="shared" si="8"/>
        <v>1.0642696420487983</v>
      </c>
      <c r="AU29" s="5">
        <f t="shared" si="6"/>
        <v>1064.2696420487982</v>
      </c>
    </row>
    <row r="30" spans="1:47" x14ac:dyDescent="0.25">
      <c r="A30" s="1" t="s">
        <v>91</v>
      </c>
      <c r="B30" s="1" t="s">
        <v>92</v>
      </c>
      <c r="C30" s="1" t="s">
        <v>93</v>
      </c>
      <c r="D30" s="1" t="s">
        <v>170</v>
      </c>
      <c r="E30" s="1" t="s">
        <v>67</v>
      </c>
      <c r="F30" s="1" t="s">
        <v>84</v>
      </c>
      <c r="G30" s="1" t="s">
        <v>53</v>
      </c>
      <c r="H30" s="1" t="s">
        <v>54</v>
      </c>
      <c r="I30" s="2">
        <v>70</v>
      </c>
      <c r="J30" s="2">
        <v>0.06</v>
      </c>
      <c r="K30" s="2">
        <f t="shared" si="0"/>
        <v>0.02</v>
      </c>
      <c r="L30" s="2">
        <f t="shared" si="1"/>
        <v>0</v>
      </c>
      <c r="P30" s="6">
        <v>0.02</v>
      </c>
      <c r="Q30" s="5">
        <v>73.902500000000003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7"/>
        <v>73.902500000000003</v>
      </c>
      <c r="AT30" s="11">
        <f t="shared" si="8"/>
        <v>2.4028685824087894E-3</v>
      </c>
      <c r="AU30" s="5">
        <f t="shared" si="6"/>
        <v>2.4028685824087894</v>
      </c>
    </row>
    <row r="31" spans="1:47" x14ac:dyDescent="0.25">
      <c r="A31" s="1" t="s">
        <v>91</v>
      </c>
      <c r="B31" s="1" t="s">
        <v>92</v>
      </c>
      <c r="C31" s="1" t="s">
        <v>93</v>
      </c>
      <c r="D31" s="1" t="s">
        <v>170</v>
      </c>
      <c r="E31" s="1" t="s">
        <v>68</v>
      </c>
      <c r="F31" s="1" t="s">
        <v>84</v>
      </c>
      <c r="G31" s="1" t="s">
        <v>53</v>
      </c>
      <c r="H31" s="1" t="s">
        <v>54</v>
      </c>
      <c r="I31" s="2">
        <v>70</v>
      </c>
      <c r="J31" s="2">
        <v>28.21</v>
      </c>
      <c r="K31" s="2">
        <f t="shared" si="0"/>
        <v>19.64</v>
      </c>
      <c r="L31" s="2">
        <f t="shared" si="1"/>
        <v>0</v>
      </c>
      <c r="N31" s="4">
        <v>0.82</v>
      </c>
      <c r="O31" s="5">
        <v>3573.15</v>
      </c>
      <c r="P31" s="6">
        <v>18.82</v>
      </c>
      <c r="Q31" s="5">
        <v>69542.252499999988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7"/>
        <v>73115.402499999982</v>
      </c>
      <c r="AT31" s="11">
        <f t="shared" si="8"/>
        <v>2.3772768655650758</v>
      </c>
      <c r="AU31" s="5">
        <f t="shared" si="6"/>
        <v>2377.2768655650757</v>
      </c>
    </row>
    <row r="32" spans="1:47" x14ac:dyDescent="0.25">
      <c r="A32" s="1" t="s">
        <v>94</v>
      </c>
      <c r="B32" s="1" t="s">
        <v>95</v>
      </c>
      <c r="C32" s="1" t="s">
        <v>96</v>
      </c>
      <c r="D32" s="1" t="s">
        <v>171</v>
      </c>
      <c r="E32" s="1" t="s">
        <v>67</v>
      </c>
      <c r="F32" s="1" t="s">
        <v>84</v>
      </c>
      <c r="G32" s="1" t="s">
        <v>53</v>
      </c>
      <c r="H32" s="1" t="s">
        <v>54</v>
      </c>
      <c r="I32" s="2">
        <v>10</v>
      </c>
      <c r="J32" s="2">
        <v>0.02</v>
      </c>
      <c r="K32" s="2">
        <f t="shared" si="0"/>
        <v>0.02</v>
      </c>
      <c r="L32" s="2">
        <f t="shared" si="1"/>
        <v>0</v>
      </c>
      <c r="P32" s="6">
        <v>0.02</v>
      </c>
      <c r="Q32" s="5">
        <v>73.902500000000003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7"/>
        <v>73.902500000000003</v>
      </c>
      <c r="AT32" s="11">
        <f t="shared" si="8"/>
        <v>2.4028685824087894E-3</v>
      </c>
      <c r="AU32" s="5">
        <f t="shared" si="6"/>
        <v>2.4028685824087894</v>
      </c>
    </row>
    <row r="33" spans="1:47" x14ac:dyDescent="0.25">
      <c r="A33" s="1" t="s">
        <v>94</v>
      </c>
      <c r="B33" s="1" t="s">
        <v>95</v>
      </c>
      <c r="C33" s="1" t="s">
        <v>96</v>
      </c>
      <c r="D33" s="1" t="s">
        <v>171</v>
      </c>
      <c r="E33" s="1" t="s">
        <v>68</v>
      </c>
      <c r="F33" s="1" t="s">
        <v>84</v>
      </c>
      <c r="G33" s="1" t="s">
        <v>53</v>
      </c>
      <c r="H33" s="1" t="s">
        <v>54</v>
      </c>
      <c r="I33" s="2">
        <v>10</v>
      </c>
      <c r="J33" s="2">
        <v>9.5</v>
      </c>
      <c r="K33" s="2">
        <f t="shared" si="0"/>
        <v>7.72</v>
      </c>
      <c r="L33" s="2">
        <f t="shared" si="1"/>
        <v>1.77</v>
      </c>
      <c r="N33" s="4">
        <v>3.36</v>
      </c>
      <c r="O33" s="5">
        <v>14641.2</v>
      </c>
      <c r="P33" s="6">
        <v>3.66</v>
      </c>
      <c r="Q33" s="5">
        <v>13524.157499999999</v>
      </c>
      <c r="Z33" s="9">
        <v>0.7</v>
      </c>
      <c r="AA33" s="5">
        <v>179.46250000000001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1.77</v>
      </c>
      <c r="AS33" s="5">
        <f t="shared" si="7"/>
        <v>28344.82</v>
      </c>
      <c r="AT33" s="11">
        <f t="shared" si="8"/>
        <v>0.92160451205348004</v>
      </c>
      <c r="AU33" s="5">
        <f t="shared" si="6"/>
        <v>921.60451205347999</v>
      </c>
    </row>
    <row r="34" spans="1:47" x14ac:dyDescent="0.25">
      <c r="A34" s="1" t="s">
        <v>97</v>
      </c>
      <c r="B34" s="1" t="s">
        <v>64</v>
      </c>
      <c r="C34" s="1" t="s">
        <v>65</v>
      </c>
      <c r="D34" s="1" t="s">
        <v>168</v>
      </c>
      <c r="E34" s="1" t="s">
        <v>89</v>
      </c>
      <c r="F34" s="1" t="s">
        <v>98</v>
      </c>
      <c r="G34" s="1" t="s">
        <v>53</v>
      </c>
      <c r="H34" s="1" t="s">
        <v>54</v>
      </c>
      <c r="I34" s="2">
        <v>8.4700000000000006</v>
      </c>
      <c r="J34" s="2">
        <v>7.92</v>
      </c>
      <c r="K34" s="2">
        <f t="shared" si="0"/>
        <v>0.53</v>
      </c>
      <c r="L34" s="2">
        <f t="shared" si="1"/>
        <v>1.41</v>
      </c>
      <c r="T34" s="8">
        <v>0.53</v>
      </c>
      <c r="U34" s="5">
        <v>388.49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1.41</v>
      </c>
      <c r="AS34" s="5">
        <f t="shared" si="7"/>
        <v>388.49</v>
      </c>
      <c r="AT34" s="11">
        <f t="shared" si="8"/>
        <v>1.2631378039714361E-2</v>
      </c>
      <c r="AU34" s="5">
        <f t="shared" si="6"/>
        <v>12.63137803971436</v>
      </c>
    </row>
    <row r="35" spans="1:47" x14ac:dyDescent="0.25">
      <c r="A35" s="1" t="s">
        <v>99</v>
      </c>
      <c r="B35" s="1" t="s">
        <v>100</v>
      </c>
      <c r="C35" s="1" t="s">
        <v>101</v>
      </c>
      <c r="D35" s="1" t="s">
        <v>168</v>
      </c>
      <c r="E35" s="1" t="s">
        <v>102</v>
      </c>
      <c r="F35" s="1" t="s">
        <v>98</v>
      </c>
      <c r="G35" s="1" t="s">
        <v>53</v>
      </c>
      <c r="H35" s="1" t="s">
        <v>54</v>
      </c>
      <c r="I35" s="2">
        <v>142.33000000000001</v>
      </c>
      <c r="J35" s="2">
        <v>36.799999999999997</v>
      </c>
      <c r="K35" s="2">
        <f t="shared" ref="K35:K66" si="9">SUM(N35,P35,R35,T35,V35,X35,Z35,AB35,AE35,AG35,AI35)</f>
        <v>4.74</v>
      </c>
      <c r="L35" s="2">
        <f t="shared" ref="L35:L66" si="10">SUM(M35,AD35,AK35,AM35,AO35,AQ35,AR35)</f>
        <v>0</v>
      </c>
      <c r="P35" s="6">
        <v>0.46</v>
      </c>
      <c r="Q35" s="5">
        <v>1942.58</v>
      </c>
      <c r="R35" s="7">
        <v>3.15</v>
      </c>
      <c r="S35" s="5">
        <v>7698.5999999999995</v>
      </c>
      <c r="T35" s="8">
        <v>1.1299999999999999</v>
      </c>
      <c r="U35" s="5">
        <v>828.29</v>
      </c>
      <c r="AL35" s="5" t="str">
        <f t="shared" ref="AL35:AL66" si="11">IF(AK35&gt;0,AK35*$AL$1,"")</f>
        <v/>
      </c>
      <c r="AN35" s="5" t="str">
        <f t="shared" ref="AN35:AN66" si="12">IF(AM35&gt;0,AM35*$AN$1,"")</f>
        <v/>
      </c>
      <c r="AP35" s="5" t="str">
        <f t="shared" ref="AP35:AP66" si="13">IF(AO35&gt;0,AO35*$AP$1,"")</f>
        <v/>
      </c>
      <c r="AS35" s="5">
        <f t="shared" si="7"/>
        <v>10469.470000000001</v>
      </c>
      <c r="AT35" s="11">
        <f t="shared" si="8"/>
        <v>0.34040472971105645</v>
      </c>
      <c r="AU35" s="5">
        <f t="shared" si="6"/>
        <v>340.40472971105646</v>
      </c>
    </row>
    <row r="36" spans="1:47" x14ac:dyDescent="0.25">
      <c r="A36" s="1" t="s">
        <v>99</v>
      </c>
      <c r="B36" s="1" t="s">
        <v>100</v>
      </c>
      <c r="C36" s="1" t="s">
        <v>101</v>
      </c>
      <c r="D36" s="1" t="s">
        <v>168</v>
      </c>
      <c r="E36" s="1" t="s">
        <v>89</v>
      </c>
      <c r="F36" s="1" t="s">
        <v>98</v>
      </c>
      <c r="G36" s="1" t="s">
        <v>53</v>
      </c>
      <c r="H36" s="1" t="s">
        <v>54</v>
      </c>
      <c r="I36" s="2">
        <v>142.33000000000001</v>
      </c>
      <c r="J36" s="2">
        <v>24.25</v>
      </c>
      <c r="K36" s="2">
        <f t="shared" si="9"/>
        <v>0.75</v>
      </c>
      <c r="L36" s="2">
        <f t="shared" si="10"/>
        <v>0</v>
      </c>
      <c r="T36" s="8">
        <v>0.75</v>
      </c>
      <c r="U36" s="5">
        <v>549.75</v>
      </c>
      <c r="AL36" s="5" t="str">
        <f t="shared" si="11"/>
        <v/>
      </c>
      <c r="AN36" s="5" t="str">
        <f t="shared" si="12"/>
        <v/>
      </c>
      <c r="AP36" s="5" t="str">
        <f t="shared" si="13"/>
        <v/>
      </c>
      <c r="AS36" s="5">
        <f t="shared" si="7"/>
        <v>549.75</v>
      </c>
      <c r="AT36" s="11">
        <f t="shared" si="8"/>
        <v>1.7874591565633528E-2</v>
      </c>
      <c r="AU36" s="5">
        <f t="shared" si="6"/>
        <v>17.874591565633526</v>
      </c>
    </row>
    <row r="37" spans="1:47" x14ac:dyDescent="0.25">
      <c r="A37" s="1" t="s">
        <v>103</v>
      </c>
      <c r="B37" s="1" t="s">
        <v>104</v>
      </c>
      <c r="C37" s="1" t="s">
        <v>105</v>
      </c>
      <c r="D37" s="1" t="s">
        <v>172</v>
      </c>
      <c r="E37" s="1" t="s">
        <v>51</v>
      </c>
      <c r="F37" s="1" t="s">
        <v>106</v>
      </c>
      <c r="G37" s="1" t="s">
        <v>53</v>
      </c>
      <c r="H37" s="1" t="s">
        <v>54</v>
      </c>
      <c r="I37" s="2">
        <v>150</v>
      </c>
      <c r="J37" s="2">
        <v>22.93</v>
      </c>
      <c r="K37" s="2">
        <f t="shared" si="9"/>
        <v>22.93</v>
      </c>
      <c r="L37" s="2">
        <f t="shared" si="10"/>
        <v>0</v>
      </c>
      <c r="P37" s="6">
        <v>1.95</v>
      </c>
      <c r="Q37" s="5">
        <v>5695.7712499999998</v>
      </c>
      <c r="R37" s="7">
        <v>20.71</v>
      </c>
      <c r="S37" s="5">
        <v>32141.654999999999</v>
      </c>
      <c r="T37" s="8">
        <v>0.03</v>
      </c>
      <c r="U37" s="5">
        <v>13.74375</v>
      </c>
      <c r="AG37" s="9">
        <v>0.24</v>
      </c>
      <c r="AH37" s="5">
        <v>521.70249999999999</v>
      </c>
      <c r="AL37" s="5" t="str">
        <f t="shared" si="11"/>
        <v/>
      </c>
      <c r="AN37" s="5" t="str">
        <f t="shared" si="12"/>
        <v/>
      </c>
      <c r="AP37" s="5" t="str">
        <f t="shared" si="13"/>
        <v/>
      </c>
      <c r="AS37" s="5">
        <f t="shared" si="7"/>
        <v>38372.872499999998</v>
      </c>
      <c r="AT37" s="11">
        <f t="shared" si="8"/>
        <v>1.2476569770579915</v>
      </c>
      <c r="AU37" s="5">
        <f t="shared" si="6"/>
        <v>1247.6569770579915</v>
      </c>
    </row>
    <row r="38" spans="1:47" x14ac:dyDescent="0.25">
      <c r="A38" s="1" t="s">
        <v>103</v>
      </c>
      <c r="B38" s="1" t="s">
        <v>104</v>
      </c>
      <c r="C38" s="1" t="s">
        <v>105</v>
      </c>
      <c r="D38" s="1" t="s">
        <v>172</v>
      </c>
      <c r="E38" s="1" t="s">
        <v>107</v>
      </c>
      <c r="F38" s="1" t="s">
        <v>106</v>
      </c>
      <c r="G38" s="1" t="s">
        <v>53</v>
      </c>
      <c r="H38" s="1" t="s">
        <v>54</v>
      </c>
      <c r="I38" s="2">
        <v>150</v>
      </c>
      <c r="J38" s="2">
        <v>30.93</v>
      </c>
      <c r="K38" s="2">
        <f t="shared" si="9"/>
        <v>30.930000000000003</v>
      </c>
      <c r="L38" s="2">
        <f t="shared" si="10"/>
        <v>0</v>
      </c>
      <c r="P38" s="6">
        <v>15.39</v>
      </c>
      <c r="Q38" s="5">
        <v>49984.483749999992</v>
      </c>
      <c r="R38" s="7">
        <v>15.1</v>
      </c>
      <c r="S38" s="5">
        <v>27305.59</v>
      </c>
      <c r="AG38" s="9">
        <v>0.44</v>
      </c>
      <c r="AH38" s="5">
        <v>1317.085</v>
      </c>
      <c r="AL38" s="5" t="str">
        <f t="shared" si="11"/>
        <v/>
      </c>
      <c r="AN38" s="5" t="str">
        <f t="shared" si="12"/>
        <v/>
      </c>
      <c r="AP38" s="5" t="str">
        <f t="shared" si="13"/>
        <v/>
      </c>
      <c r="AS38" s="5">
        <f t="shared" si="7"/>
        <v>78607.158750000002</v>
      </c>
      <c r="AT38" s="11">
        <f t="shared" si="8"/>
        <v>2.5558360287242672</v>
      </c>
      <c r="AU38" s="5">
        <f t="shared" si="6"/>
        <v>2555.8360287242672</v>
      </c>
    </row>
    <row r="39" spans="1:47" x14ac:dyDescent="0.25">
      <c r="A39" s="1" t="s">
        <v>103</v>
      </c>
      <c r="B39" s="1" t="s">
        <v>104</v>
      </c>
      <c r="C39" s="1" t="s">
        <v>105</v>
      </c>
      <c r="D39" s="1" t="s">
        <v>172</v>
      </c>
      <c r="E39" s="1" t="s">
        <v>102</v>
      </c>
      <c r="F39" s="1" t="s">
        <v>106</v>
      </c>
      <c r="G39" s="1" t="s">
        <v>53</v>
      </c>
      <c r="H39" s="1" t="s">
        <v>54</v>
      </c>
      <c r="I39" s="2">
        <v>150</v>
      </c>
      <c r="J39" s="2">
        <v>42.17</v>
      </c>
      <c r="K39" s="2">
        <f t="shared" si="9"/>
        <v>42.169999999999995</v>
      </c>
      <c r="L39" s="2">
        <f t="shared" si="10"/>
        <v>0</v>
      </c>
      <c r="N39" s="4">
        <v>9.26</v>
      </c>
      <c r="O39" s="5">
        <v>28821.75</v>
      </c>
      <c r="P39" s="6">
        <v>32.5</v>
      </c>
      <c r="Q39" s="5">
        <v>91649.657500000001</v>
      </c>
      <c r="R39" s="7">
        <v>0.41</v>
      </c>
      <c r="S39" s="5">
        <v>626.27500000000009</v>
      </c>
      <c r="AL39" s="5" t="str">
        <f t="shared" si="11"/>
        <v/>
      </c>
      <c r="AN39" s="5" t="str">
        <f t="shared" si="12"/>
        <v/>
      </c>
      <c r="AP39" s="5" t="str">
        <f t="shared" si="13"/>
        <v/>
      </c>
      <c r="AS39" s="5">
        <f t="shared" si="7"/>
        <v>121097.6825</v>
      </c>
      <c r="AT39" s="11">
        <f t="shared" si="8"/>
        <v>3.9373744688172208</v>
      </c>
      <c r="AU39" s="5">
        <f t="shared" si="6"/>
        <v>3937.374468817221</v>
      </c>
    </row>
    <row r="40" spans="1:47" x14ac:dyDescent="0.25">
      <c r="A40" s="1" t="s">
        <v>103</v>
      </c>
      <c r="B40" s="1" t="s">
        <v>104</v>
      </c>
      <c r="C40" s="1" t="s">
        <v>105</v>
      </c>
      <c r="D40" s="1" t="s">
        <v>172</v>
      </c>
      <c r="E40" s="1" t="s">
        <v>89</v>
      </c>
      <c r="F40" s="1" t="s">
        <v>106</v>
      </c>
      <c r="G40" s="1" t="s">
        <v>53</v>
      </c>
      <c r="H40" s="1" t="s">
        <v>54</v>
      </c>
      <c r="I40" s="2">
        <v>150</v>
      </c>
      <c r="J40" s="2">
        <v>44.76</v>
      </c>
      <c r="K40" s="2">
        <f t="shared" si="9"/>
        <v>44.77</v>
      </c>
      <c r="L40" s="2">
        <f t="shared" si="10"/>
        <v>0</v>
      </c>
      <c r="N40" s="4">
        <v>17.170000000000002</v>
      </c>
      <c r="O40" s="5">
        <v>54649.275000000001</v>
      </c>
      <c r="P40" s="6">
        <v>27.54</v>
      </c>
      <c r="Q40" s="5">
        <v>75834.522499999992</v>
      </c>
      <c r="R40" s="7">
        <v>0.06</v>
      </c>
      <c r="S40" s="5">
        <v>91.649999999999991</v>
      </c>
      <c r="AL40" s="5" t="str">
        <f t="shared" si="11"/>
        <v/>
      </c>
      <c r="AN40" s="5" t="str">
        <f t="shared" si="12"/>
        <v/>
      </c>
      <c r="AP40" s="5" t="str">
        <f t="shared" si="13"/>
        <v/>
      </c>
      <c r="AS40" s="5">
        <f t="shared" si="7"/>
        <v>130575.44749999998</v>
      </c>
      <c r="AT40" s="11">
        <f t="shared" si="8"/>
        <v>4.2455348659614796</v>
      </c>
      <c r="AU40" s="5">
        <f t="shared" si="6"/>
        <v>4245.5348659614801</v>
      </c>
    </row>
    <row r="41" spans="1:47" x14ac:dyDescent="0.25">
      <c r="A41" s="1" t="s">
        <v>108</v>
      </c>
      <c r="B41" s="1" t="s">
        <v>109</v>
      </c>
      <c r="C41" s="1" t="s">
        <v>110</v>
      </c>
      <c r="D41" s="1" t="s">
        <v>169</v>
      </c>
      <c r="E41" s="1" t="s">
        <v>51</v>
      </c>
      <c r="F41" s="1" t="s">
        <v>106</v>
      </c>
      <c r="G41" s="1" t="s">
        <v>53</v>
      </c>
      <c r="H41" s="1" t="s">
        <v>54</v>
      </c>
      <c r="I41" s="2">
        <v>7.29</v>
      </c>
      <c r="J41" s="2">
        <v>6.92</v>
      </c>
      <c r="K41" s="2">
        <f t="shared" si="9"/>
        <v>6.92</v>
      </c>
      <c r="L41" s="2">
        <f t="shared" si="10"/>
        <v>0</v>
      </c>
      <c r="R41" s="7">
        <v>4.7</v>
      </c>
      <c r="S41" s="5">
        <v>7872.7350000000006</v>
      </c>
      <c r="T41" s="8">
        <v>2.12</v>
      </c>
      <c r="U41" s="5">
        <v>1042.6925000000001</v>
      </c>
      <c r="AG41" s="9">
        <v>0.1</v>
      </c>
      <c r="AH41" s="5">
        <v>248.02250000000001</v>
      </c>
      <c r="AL41" s="5" t="str">
        <f t="shared" si="11"/>
        <v/>
      </c>
      <c r="AN41" s="5" t="str">
        <f t="shared" si="12"/>
        <v/>
      </c>
      <c r="AP41" s="5" t="str">
        <f t="shared" si="13"/>
        <v/>
      </c>
      <c r="AS41" s="5">
        <f t="shared" si="7"/>
        <v>9163.4500000000007</v>
      </c>
      <c r="AT41" s="11">
        <f t="shared" si="8"/>
        <v>0.2979407477619001</v>
      </c>
      <c r="AU41" s="5">
        <f t="shared" si="6"/>
        <v>297.94074776190013</v>
      </c>
    </row>
    <row r="42" spans="1:47" x14ac:dyDescent="0.25">
      <c r="A42" s="1" t="s">
        <v>111</v>
      </c>
      <c r="B42" s="1" t="s">
        <v>104</v>
      </c>
      <c r="C42" s="1" t="s">
        <v>105</v>
      </c>
      <c r="D42" s="1" t="s">
        <v>172</v>
      </c>
      <c r="E42" s="1" t="s">
        <v>78</v>
      </c>
      <c r="F42" s="1" t="s">
        <v>106</v>
      </c>
      <c r="G42" s="1" t="s">
        <v>53</v>
      </c>
      <c r="H42" s="1" t="s">
        <v>54</v>
      </c>
      <c r="I42" s="2">
        <v>156.13</v>
      </c>
      <c r="J42" s="2">
        <v>29.62</v>
      </c>
      <c r="K42" s="2">
        <f t="shared" si="9"/>
        <v>15.469999999999999</v>
      </c>
      <c r="L42" s="2">
        <f t="shared" si="10"/>
        <v>0</v>
      </c>
      <c r="P42" s="6">
        <v>0.94</v>
      </c>
      <c r="Q42" s="5">
        <v>3969.62</v>
      </c>
      <c r="R42" s="7">
        <v>13.32</v>
      </c>
      <c r="S42" s="5">
        <v>32554.080000000002</v>
      </c>
      <c r="T42" s="8">
        <v>1.21</v>
      </c>
      <c r="U42" s="5">
        <v>886.93000000000006</v>
      </c>
      <c r="AL42" s="5" t="str">
        <f t="shared" si="11"/>
        <v/>
      </c>
      <c r="AN42" s="5" t="str">
        <f t="shared" si="12"/>
        <v/>
      </c>
      <c r="AP42" s="5" t="str">
        <f t="shared" si="13"/>
        <v/>
      </c>
      <c r="AS42" s="5">
        <f t="shared" si="7"/>
        <v>37410.630000000005</v>
      </c>
      <c r="AT42" s="11">
        <f t="shared" si="8"/>
        <v>1.2163705892915631</v>
      </c>
      <c r="AU42" s="5">
        <f t="shared" si="6"/>
        <v>1216.370589291563</v>
      </c>
    </row>
    <row r="43" spans="1:47" x14ac:dyDescent="0.25">
      <c r="A43" s="1" t="s">
        <v>111</v>
      </c>
      <c r="B43" s="1" t="s">
        <v>104</v>
      </c>
      <c r="C43" s="1" t="s">
        <v>105</v>
      </c>
      <c r="D43" s="1" t="s">
        <v>172</v>
      </c>
      <c r="E43" s="1" t="s">
        <v>79</v>
      </c>
      <c r="F43" s="1" t="s">
        <v>106</v>
      </c>
      <c r="G43" s="1" t="s">
        <v>53</v>
      </c>
      <c r="H43" s="1" t="s">
        <v>54</v>
      </c>
      <c r="I43" s="2">
        <v>156.13</v>
      </c>
      <c r="J43" s="2">
        <v>31.78</v>
      </c>
      <c r="K43" s="2">
        <f t="shared" si="9"/>
        <v>31.78</v>
      </c>
      <c r="L43" s="2">
        <f t="shared" si="10"/>
        <v>0</v>
      </c>
      <c r="N43" s="4">
        <v>0.94</v>
      </c>
      <c r="O43" s="5">
        <v>3510.9</v>
      </c>
      <c r="P43" s="6">
        <v>18.14</v>
      </c>
      <c r="Q43" s="5">
        <v>63524.477500000001</v>
      </c>
      <c r="R43" s="7">
        <v>12.49</v>
      </c>
      <c r="S43" s="5">
        <v>24983.79</v>
      </c>
      <c r="AG43" s="9">
        <v>0.21</v>
      </c>
      <c r="AH43" s="5">
        <v>538.8075</v>
      </c>
      <c r="AL43" s="5" t="str">
        <f t="shared" si="11"/>
        <v/>
      </c>
      <c r="AN43" s="5" t="str">
        <f t="shared" si="12"/>
        <v/>
      </c>
      <c r="AP43" s="5" t="str">
        <f t="shared" si="13"/>
        <v/>
      </c>
      <c r="AS43" s="5">
        <f t="shared" si="7"/>
        <v>92557.975000000006</v>
      </c>
      <c r="AT43" s="11">
        <f t="shared" si="8"/>
        <v>3.0094333774754327</v>
      </c>
      <c r="AU43" s="5">
        <f t="shared" si="6"/>
        <v>3009.4333774754327</v>
      </c>
    </row>
    <row r="44" spans="1:47" x14ac:dyDescent="0.25">
      <c r="A44" s="1" t="s">
        <v>111</v>
      </c>
      <c r="B44" s="1" t="s">
        <v>104</v>
      </c>
      <c r="C44" s="1" t="s">
        <v>105</v>
      </c>
      <c r="D44" s="1" t="s">
        <v>172</v>
      </c>
      <c r="E44" s="1" t="s">
        <v>51</v>
      </c>
      <c r="F44" s="1" t="s">
        <v>106</v>
      </c>
      <c r="G44" s="1" t="s">
        <v>53</v>
      </c>
      <c r="H44" s="1" t="s">
        <v>54</v>
      </c>
      <c r="I44" s="2">
        <v>156.13</v>
      </c>
      <c r="J44" s="2">
        <v>7.0000000000000007E-2</v>
      </c>
      <c r="K44" s="2">
        <f t="shared" si="9"/>
        <v>0.08</v>
      </c>
      <c r="L44" s="2">
        <f t="shared" si="10"/>
        <v>0</v>
      </c>
      <c r="P44" s="6">
        <v>0.03</v>
      </c>
      <c r="Q44" s="5">
        <v>95.017499999999998</v>
      </c>
      <c r="R44" s="7">
        <v>0.04</v>
      </c>
      <c r="S44" s="5">
        <v>73.320000000000007</v>
      </c>
      <c r="T44" s="8">
        <v>0.01</v>
      </c>
      <c r="U44" s="5">
        <v>5.4974999999999996</v>
      </c>
      <c r="AL44" s="5" t="str">
        <f t="shared" si="11"/>
        <v/>
      </c>
      <c r="AN44" s="5" t="str">
        <f t="shared" si="12"/>
        <v/>
      </c>
      <c r="AP44" s="5" t="str">
        <f t="shared" si="13"/>
        <v/>
      </c>
      <c r="AS44" s="5">
        <f t="shared" si="7"/>
        <v>173.83500000000001</v>
      </c>
      <c r="AT44" s="11">
        <f t="shared" si="8"/>
        <v>5.6520775349011461E-3</v>
      </c>
      <c r="AU44" s="5">
        <f t="shared" si="6"/>
        <v>5.6520775349011467</v>
      </c>
    </row>
    <row r="45" spans="1:47" x14ac:dyDescent="0.25">
      <c r="A45" s="1" t="s">
        <v>111</v>
      </c>
      <c r="B45" s="1" t="s">
        <v>104</v>
      </c>
      <c r="C45" s="1" t="s">
        <v>105</v>
      </c>
      <c r="D45" s="1" t="s">
        <v>172</v>
      </c>
      <c r="E45" s="1" t="s">
        <v>89</v>
      </c>
      <c r="F45" s="1" t="s">
        <v>106</v>
      </c>
      <c r="G45" s="1" t="s">
        <v>53</v>
      </c>
      <c r="H45" s="1" t="s">
        <v>54</v>
      </c>
      <c r="I45" s="2">
        <v>156.13</v>
      </c>
      <c r="J45" s="2">
        <v>0.12</v>
      </c>
      <c r="K45" s="2">
        <f t="shared" si="9"/>
        <v>0.11</v>
      </c>
      <c r="L45" s="2">
        <f t="shared" si="10"/>
        <v>0</v>
      </c>
      <c r="P45" s="6">
        <v>0.11</v>
      </c>
      <c r="Q45" s="5">
        <v>332.56124999999997</v>
      </c>
      <c r="AL45" s="5" t="str">
        <f t="shared" si="11"/>
        <v/>
      </c>
      <c r="AN45" s="5" t="str">
        <f t="shared" si="12"/>
        <v/>
      </c>
      <c r="AP45" s="5" t="str">
        <f t="shared" si="13"/>
        <v/>
      </c>
      <c r="AS45" s="5">
        <f t="shared" si="7"/>
        <v>332.56124999999997</v>
      </c>
      <c r="AT45" s="11">
        <f t="shared" si="8"/>
        <v>1.0812908620839551E-2</v>
      </c>
      <c r="AU45" s="5">
        <f t="shared" si="6"/>
        <v>10.812908620839551</v>
      </c>
    </row>
    <row r="46" spans="1:47" x14ac:dyDescent="0.25">
      <c r="A46" s="1" t="s">
        <v>111</v>
      </c>
      <c r="B46" s="1" t="s">
        <v>104</v>
      </c>
      <c r="C46" s="1" t="s">
        <v>105</v>
      </c>
      <c r="D46" s="1" t="s">
        <v>172</v>
      </c>
      <c r="E46" s="1" t="s">
        <v>80</v>
      </c>
      <c r="F46" s="1" t="s">
        <v>106</v>
      </c>
      <c r="G46" s="1" t="s">
        <v>53</v>
      </c>
      <c r="H46" s="1" t="s">
        <v>54</v>
      </c>
      <c r="I46" s="2">
        <v>156.13</v>
      </c>
      <c r="J46" s="2">
        <v>45.44</v>
      </c>
      <c r="K46" s="2">
        <f t="shared" si="9"/>
        <v>45.43</v>
      </c>
      <c r="L46" s="2">
        <f t="shared" si="10"/>
        <v>0</v>
      </c>
      <c r="N46" s="4">
        <v>9.81</v>
      </c>
      <c r="O46" s="5">
        <v>37960.050000000003</v>
      </c>
      <c r="P46" s="6">
        <v>34.909999999999997</v>
      </c>
      <c r="Q46" s="5">
        <v>130369.28875000001</v>
      </c>
      <c r="R46" s="7">
        <v>0.71000000000000008</v>
      </c>
      <c r="S46" s="5">
        <v>1735.24</v>
      </c>
      <c r="AL46" s="5" t="str">
        <f t="shared" si="11"/>
        <v/>
      </c>
      <c r="AN46" s="5" t="str">
        <f t="shared" si="12"/>
        <v/>
      </c>
      <c r="AP46" s="5" t="str">
        <f t="shared" si="13"/>
        <v/>
      </c>
      <c r="AS46" s="5">
        <f t="shared" si="7"/>
        <v>170064.57874999999</v>
      </c>
      <c r="AT46" s="11">
        <f t="shared" si="8"/>
        <v>5.5294859207599254</v>
      </c>
      <c r="AU46" s="5">
        <f t="shared" si="6"/>
        <v>5529.4859207599256</v>
      </c>
    </row>
    <row r="47" spans="1:47" x14ac:dyDescent="0.25">
      <c r="A47" s="1" t="s">
        <v>111</v>
      </c>
      <c r="B47" s="1" t="s">
        <v>104</v>
      </c>
      <c r="C47" s="1" t="s">
        <v>105</v>
      </c>
      <c r="D47" s="1" t="s">
        <v>172</v>
      </c>
      <c r="E47" s="1" t="s">
        <v>75</v>
      </c>
      <c r="F47" s="1" t="s">
        <v>106</v>
      </c>
      <c r="G47" s="1" t="s">
        <v>53</v>
      </c>
      <c r="H47" s="1" t="s">
        <v>54</v>
      </c>
      <c r="I47" s="2">
        <v>156.13</v>
      </c>
      <c r="J47" s="2">
        <v>43.1</v>
      </c>
      <c r="K47" s="2">
        <f t="shared" si="9"/>
        <v>25.14</v>
      </c>
      <c r="L47" s="2">
        <f t="shared" si="10"/>
        <v>0</v>
      </c>
      <c r="P47" s="6">
        <v>3.67</v>
      </c>
      <c r="Q47" s="5">
        <v>15498.41</v>
      </c>
      <c r="R47" s="7">
        <v>17.71</v>
      </c>
      <c r="S47" s="5">
        <v>43283.24</v>
      </c>
      <c r="T47" s="8">
        <v>3.76</v>
      </c>
      <c r="U47" s="5">
        <v>2756.08</v>
      </c>
      <c r="AL47" s="5" t="str">
        <f t="shared" si="11"/>
        <v/>
      </c>
      <c r="AN47" s="5" t="str">
        <f t="shared" si="12"/>
        <v/>
      </c>
      <c r="AP47" s="5" t="str">
        <f t="shared" si="13"/>
        <v/>
      </c>
      <c r="AS47" s="5">
        <f t="shared" si="7"/>
        <v>61537.729999999996</v>
      </c>
      <c r="AT47" s="11">
        <f t="shared" si="8"/>
        <v>2.0008399993201151</v>
      </c>
      <c r="AU47" s="5">
        <f t="shared" si="6"/>
        <v>2000.8399993201153</v>
      </c>
    </row>
    <row r="48" spans="1:47" x14ac:dyDescent="0.25">
      <c r="A48" s="1" t="s">
        <v>112</v>
      </c>
      <c r="B48" s="1" t="s">
        <v>113</v>
      </c>
      <c r="C48" s="1" t="s">
        <v>114</v>
      </c>
      <c r="D48" s="1" t="s">
        <v>168</v>
      </c>
      <c r="E48" s="1" t="s">
        <v>115</v>
      </c>
      <c r="F48" s="1" t="s">
        <v>106</v>
      </c>
      <c r="G48" s="1" t="s">
        <v>53</v>
      </c>
      <c r="H48" s="1" t="s">
        <v>54</v>
      </c>
      <c r="I48" s="2">
        <v>20.32</v>
      </c>
      <c r="J48" s="2">
        <v>18.63</v>
      </c>
      <c r="K48" s="2">
        <f t="shared" si="9"/>
        <v>18.640000000000004</v>
      </c>
      <c r="L48" s="2">
        <f t="shared" si="10"/>
        <v>0</v>
      </c>
      <c r="P48" s="6">
        <v>12.39</v>
      </c>
      <c r="Q48" s="5">
        <v>52233.231249999997</v>
      </c>
      <c r="R48" s="7">
        <v>6.1400000000000006</v>
      </c>
      <c r="S48" s="5">
        <v>15006.16</v>
      </c>
      <c r="T48" s="8">
        <v>0.05</v>
      </c>
      <c r="U48" s="5">
        <v>36.65</v>
      </c>
      <c r="X48" s="2">
        <v>0.03</v>
      </c>
      <c r="Y48" s="5">
        <v>21.99</v>
      </c>
      <c r="Z48" s="9">
        <v>0.03</v>
      </c>
      <c r="AA48" s="5">
        <v>8.4237500000000001</v>
      </c>
      <c r="AL48" s="5" t="str">
        <f t="shared" si="11"/>
        <v/>
      </c>
      <c r="AN48" s="5" t="str">
        <f t="shared" si="12"/>
        <v/>
      </c>
      <c r="AP48" s="5" t="str">
        <f t="shared" si="13"/>
        <v/>
      </c>
      <c r="AS48" s="5">
        <f t="shared" si="7"/>
        <v>67306.455000000002</v>
      </c>
      <c r="AT48" s="11">
        <f t="shared" si="8"/>
        <v>2.1884045345260441</v>
      </c>
      <c r="AU48" s="5">
        <f t="shared" si="6"/>
        <v>2188.4045345260438</v>
      </c>
    </row>
    <row r="49" spans="1:47" x14ac:dyDescent="0.25">
      <c r="A49" s="1" t="s">
        <v>116</v>
      </c>
      <c r="B49" s="1" t="s">
        <v>117</v>
      </c>
      <c r="C49" s="1" t="s">
        <v>118</v>
      </c>
      <c r="D49" s="1" t="s">
        <v>174</v>
      </c>
      <c r="E49" s="1" t="s">
        <v>115</v>
      </c>
      <c r="F49" s="1" t="s">
        <v>106</v>
      </c>
      <c r="G49" s="1" t="s">
        <v>53</v>
      </c>
      <c r="H49" s="1" t="s">
        <v>54</v>
      </c>
      <c r="I49" s="2">
        <v>2.21</v>
      </c>
      <c r="J49" s="2">
        <v>1.26</v>
      </c>
      <c r="K49" s="2">
        <f t="shared" si="9"/>
        <v>1.26</v>
      </c>
      <c r="L49" s="2">
        <f t="shared" si="10"/>
        <v>0</v>
      </c>
      <c r="X49" s="2">
        <v>1.26</v>
      </c>
      <c r="Y49" s="5">
        <v>923.58</v>
      </c>
      <c r="AL49" s="5" t="str">
        <f t="shared" si="11"/>
        <v/>
      </c>
      <c r="AN49" s="5" t="str">
        <f t="shared" si="12"/>
        <v/>
      </c>
      <c r="AP49" s="5" t="str">
        <f t="shared" si="13"/>
        <v/>
      </c>
      <c r="AS49" s="5">
        <f t="shared" si="7"/>
        <v>923.58</v>
      </c>
      <c r="AT49" s="11">
        <f t="shared" si="8"/>
        <v>3.0029313830264331E-2</v>
      </c>
      <c r="AU49" s="5">
        <f t="shared" si="6"/>
        <v>30.029313830264329</v>
      </c>
    </row>
    <row r="50" spans="1:47" x14ac:dyDescent="0.25">
      <c r="A50" s="1" t="s">
        <v>119</v>
      </c>
      <c r="B50" s="1" t="s">
        <v>120</v>
      </c>
      <c r="C50" s="1" t="s">
        <v>121</v>
      </c>
      <c r="D50" s="1" t="s">
        <v>168</v>
      </c>
      <c r="E50" s="1" t="s">
        <v>115</v>
      </c>
      <c r="F50" s="1" t="s">
        <v>106</v>
      </c>
      <c r="G50" s="1" t="s">
        <v>53</v>
      </c>
      <c r="H50" s="1" t="s">
        <v>54</v>
      </c>
      <c r="I50" s="2">
        <v>2.3199999999999998</v>
      </c>
      <c r="J50" s="2">
        <v>1.7</v>
      </c>
      <c r="K50" s="2">
        <f t="shared" si="9"/>
        <v>1.7</v>
      </c>
      <c r="L50" s="2">
        <f t="shared" si="10"/>
        <v>0</v>
      </c>
      <c r="P50" s="6">
        <v>0.01</v>
      </c>
      <c r="Q50" s="5">
        <v>42.23</v>
      </c>
      <c r="Z50" s="9">
        <v>1.69</v>
      </c>
      <c r="AA50" s="5">
        <v>469.16624999999999</v>
      </c>
      <c r="AL50" s="5" t="str">
        <f t="shared" si="11"/>
        <v/>
      </c>
      <c r="AN50" s="5" t="str">
        <f t="shared" si="12"/>
        <v/>
      </c>
      <c r="AP50" s="5" t="str">
        <f t="shared" si="13"/>
        <v/>
      </c>
      <c r="AS50" s="5">
        <f t="shared" si="7"/>
        <v>511.39625000000001</v>
      </c>
      <c r="AT50" s="11">
        <f t="shared" si="8"/>
        <v>1.6627556338238501E-2</v>
      </c>
      <c r="AU50" s="5">
        <f t="shared" si="6"/>
        <v>16.627556338238499</v>
      </c>
    </row>
    <row r="51" spans="1:47" x14ac:dyDescent="0.25">
      <c r="A51" s="1" t="s">
        <v>122</v>
      </c>
      <c r="B51" s="1" t="s">
        <v>113</v>
      </c>
      <c r="C51" s="1" t="s">
        <v>114</v>
      </c>
      <c r="D51" s="1" t="s">
        <v>168</v>
      </c>
      <c r="E51" s="1" t="s">
        <v>115</v>
      </c>
      <c r="F51" s="1" t="s">
        <v>106</v>
      </c>
      <c r="G51" s="1" t="s">
        <v>53</v>
      </c>
      <c r="H51" s="1" t="s">
        <v>54</v>
      </c>
      <c r="I51" s="2">
        <v>6</v>
      </c>
      <c r="J51" s="2">
        <v>5.89</v>
      </c>
      <c r="K51" s="2">
        <f t="shared" si="9"/>
        <v>5.89</v>
      </c>
      <c r="L51" s="2">
        <f t="shared" si="10"/>
        <v>0</v>
      </c>
      <c r="P51" s="6">
        <v>1.08</v>
      </c>
      <c r="Q51" s="5">
        <v>4560.84</v>
      </c>
      <c r="R51" s="7">
        <v>4.8099999999999996</v>
      </c>
      <c r="S51" s="5">
        <v>11755.64</v>
      </c>
      <c r="AL51" s="5" t="str">
        <f t="shared" si="11"/>
        <v/>
      </c>
      <c r="AN51" s="5" t="str">
        <f t="shared" si="12"/>
        <v/>
      </c>
      <c r="AP51" s="5" t="str">
        <f t="shared" si="13"/>
        <v/>
      </c>
      <c r="AS51" s="5">
        <f t="shared" si="7"/>
        <v>16316.48</v>
      </c>
      <c r="AT51" s="11">
        <f t="shared" si="8"/>
        <v>0.5305146262643532</v>
      </c>
      <c r="AU51" s="5">
        <f t="shared" si="6"/>
        <v>530.51462626435318</v>
      </c>
    </row>
    <row r="52" spans="1:47" x14ac:dyDescent="0.25">
      <c r="A52" s="1" t="s">
        <v>123</v>
      </c>
      <c r="B52" s="1" t="s">
        <v>113</v>
      </c>
      <c r="C52" s="1" t="s">
        <v>114</v>
      </c>
      <c r="D52" s="1" t="s">
        <v>168</v>
      </c>
      <c r="E52" s="1" t="s">
        <v>124</v>
      </c>
      <c r="F52" s="1" t="s">
        <v>106</v>
      </c>
      <c r="G52" s="1" t="s">
        <v>53</v>
      </c>
      <c r="H52" s="1" t="s">
        <v>54</v>
      </c>
      <c r="I52" s="2">
        <v>40.89</v>
      </c>
      <c r="J52" s="2">
        <v>31.69</v>
      </c>
      <c r="K52" s="2">
        <f t="shared" si="9"/>
        <v>30.919999999999998</v>
      </c>
      <c r="L52" s="2">
        <f t="shared" si="10"/>
        <v>0.77</v>
      </c>
      <c r="P52" s="6">
        <v>6.42</v>
      </c>
      <c r="Q52" s="5">
        <v>25031.8325</v>
      </c>
      <c r="R52" s="7">
        <v>21.32</v>
      </c>
      <c r="S52" s="5">
        <v>45647.81</v>
      </c>
      <c r="T52" s="8">
        <v>0.65</v>
      </c>
      <c r="U52" s="5">
        <v>416.89375000000001</v>
      </c>
      <c r="Z52" s="9">
        <v>2.13</v>
      </c>
      <c r="AA52" s="5">
        <v>557.4325</v>
      </c>
      <c r="AG52" s="9">
        <v>0.4</v>
      </c>
      <c r="AH52" s="5">
        <v>1197.3499999999999</v>
      </c>
      <c r="AL52" s="5" t="str">
        <f t="shared" si="11"/>
        <v/>
      </c>
      <c r="AN52" s="5" t="str">
        <f t="shared" si="12"/>
        <v/>
      </c>
      <c r="AP52" s="5" t="str">
        <f t="shared" si="13"/>
        <v/>
      </c>
      <c r="AR52" s="2">
        <v>0.77</v>
      </c>
      <c r="AS52" s="5">
        <f t="shared" si="7"/>
        <v>72851.318750000006</v>
      </c>
      <c r="AT52" s="11">
        <f t="shared" si="8"/>
        <v>2.3686904368786359</v>
      </c>
      <c r="AU52" s="5">
        <f t="shared" si="6"/>
        <v>2368.6904368786359</v>
      </c>
    </row>
    <row r="53" spans="1:47" x14ac:dyDescent="0.25">
      <c r="A53" s="1" t="s">
        <v>123</v>
      </c>
      <c r="B53" s="1" t="s">
        <v>113</v>
      </c>
      <c r="C53" s="1" t="s">
        <v>114</v>
      </c>
      <c r="D53" s="1" t="s">
        <v>168</v>
      </c>
      <c r="E53" s="1" t="s">
        <v>115</v>
      </c>
      <c r="F53" s="1" t="s">
        <v>106</v>
      </c>
      <c r="G53" s="1" t="s">
        <v>53</v>
      </c>
      <c r="H53" s="1" t="s">
        <v>54</v>
      </c>
      <c r="I53" s="2">
        <v>40.89</v>
      </c>
      <c r="J53" s="2">
        <v>5.01</v>
      </c>
      <c r="K53" s="2">
        <f t="shared" si="9"/>
        <v>5.01</v>
      </c>
      <c r="L53" s="2">
        <f t="shared" si="10"/>
        <v>0</v>
      </c>
      <c r="P53" s="6">
        <v>2.89</v>
      </c>
      <c r="Q53" s="5">
        <v>11718.825000000001</v>
      </c>
      <c r="R53" s="7">
        <v>1.95</v>
      </c>
      <c r="S53" s="5">
        <v>4765.8</v>
      </c>
      <c r="Z53" s="9">
        <v>0.17</v>
      </c>
      <c r="AA53" s="5">
        <v>49.443750000000001</v>
      </c>
      <c r="AL53" s="5" t="str">
        <f t="shared" si="11"/>
        <v/>
      </c>
      <c r="AN53" s="5" t="str">
        <f t="shared" si="12"/>
        <v/>
      </c>
      <c r="AP53" s="5" t="str">
        <f t="shared" si="13"/>
        <v/>
      </c>
      <c r="AS53" s="5">
        <f t="shared" si="7"/>
        <v>16534.068749999999</v>
      </c>
      <c r="AT53" s="11">
        <f t="shared" si="8"/>
        <v>0.53758931482374694</v>
      </c>
      <c r="AU53" s="5">
        <f t="shared" si="6"/>
        <v>537.58931482374692</v>
      </c>
    </row>
    <row r="54" spans="1:47" x14ac:dyDescent="0.25">
      <c r="A54" s="1" t="s">
        <v>125</v>
      </c>
      <c r="B54" s="1" t="s">
        <v>113</v>
      </c>
      <c r="C54" s="1" t="s">
        <v>114</v>
      </c>
      <c r="D54" s="1" t="s">
        <v>168</v>
      </c>
      <c r="E54" s="1" t="s">
        <v>124</v>
      </c>
      <c r="F54" s="1" t="s">
        <v>106</v>
      </c>
      <c r="G54" s="1" t="s">
        <v>53</v>
      </c>
      <c r="H54" s="1" t="s">
        <v>54</v>
      </c>
      <c r="I54" s="2">
        <v>4.33</v>
      </c>
      <c r="J54" s="2">
        <v>1.65</v>
      </c>
      <c r="K54" s="2">
        <f t="shared" si="9"/>
        <v>1.1499999999999999</v>
      </c>
      <c r="L54" s="2">
        <f t="shared" si="10"/>
        <v>0.49</v>
      </c>
      <c r="P54" s="6">
        <v>0.87</v>
      </c>
      <c r="Q54" s="5">
        <v>3214.75875</v>
      </c>
      <c r="Z54" s="9">
        <v>0.28000000000000003</v>
      </c>
      <c r="AA54" s="5">
        <v>71.785000000000011</v>
      </c>
      <c r="AL54" s="5" t="str">
        <f t="shared" si="11"/>
        <v/>
      </c>
      <c r="AN54" s="5" t="str">
        <f t="shared" si="12"/>
        <v/>
      </c>
      <c r="AP54" s="5" t="str">
        <f t="shared" si="13"/>
        <v/>
      </c>
      <c r="AR54" s="2">
        <v>0.49</v>
      </c>
      <c r="AS54" s="5">
        <f t="shared" si="7"/>
        <v>3286.5437499999998</v>
      </c>
      <c r="AT54" s="11">
        <f t="shared" si="8"/>
        <v>0.1068588034449033</v>
      </c>
      <c r="AU54" s="5">
        <f t="shared" si="6"/>
        <v>106.85880344490329</v>
      </c>
    </row>
    <row r="55" spans="1:47" x14ac:dyDescent="0.25">
      <c r="A55" s="1" t="s">
        <v>125</v>
      </c>
      <c r="B55" s="1" t="s">
        <v>113</v>
      </c>
      <c r="C55" s="1" t="s">
        <v>114</v>
      </c>
      <c r="D55" s="1" t="s">
        <v>168</v>
      </c>
      <c r="E55" s="1" t="s">
        <v>115</v>
      </c>
      <c r="F55" s="1" t="s">
        <v>106</v>
      </c>
      <c r="G55" s="1" t="s">
        <v>53</v>
      </c>
      <c r="H55" s="1" t="s">
        <v>54</v>
      </c>
      <c r="I55" s="2">
        <v>4.33</v>
      </c>
      <c r="J55" s="2">
        <v>1.49</v>
      </c>
      <c r="K55" s="2">
        <f t="shared" si="9"/>
        <v>1.1599999999999999</v>
      </c>
      <c r="L55" s="2">
        <f t="shared" si="10"/>
        <v>0.33</v>
      </c>
      <c r="Z55" s="9">
        <v>1.1599999999999999</v>
      </c>
      <c r="AA55" s="5">
        <v>297.39499999999998</v>
      </c>
      <c r="AL55" s="5" t="str">
        <f t="shared" si="11"/>
        <v/>
      </c>
      <c r="AN55" s="5" t="str">
        <f t="shared" si="12"/>
        <v/>
      </c>
      <c r="AP55" s="5" t="str">
        <f t="shared" si="13"/>
        <v/>
      </c>
      <c r="AR55" s="2">
        <v>0.33</v>
      </c>
      <c r="AS55" s="5">
        <f t="shared" si="7"/>
        <v>297.39499999999998</v>
      </c>
      <c r="AT55" s="11">
        <f t="shared" si="8"/>
        <v>9.6695118847868727E-3</v>
      </c>
      <c r="AU55" s="5">
        <f t="shared" si="6"/>
        <v>9.6695118847868731</v>
      </c>
    </row>
    <row r="56" spans="1:47" x14ac:dyDescent="0.25">
      <c r="A56" s="1" t="s">
        <v>126</v>
      </c>
      <c r="B56" s="1" t="s">
        <v>127</v>
      </c>
      <c r="C56" s="1" t="s">
        <v>128</v>
      </c>
      <c r="D56" s="1" t="s">
        <v>168</v>
      </c>
      <c r="E56" s="1" t="s">
        <v>124</v>
      </c>
      <c r="F56" s="1" t="s">
        <v>106</v>
      </c>
      <c r="G56" s="1" t="s">
        <v>53</v>
      </c>
      <c r="H56" s="1" t="s">
        <v>54</v>
      </c>
      <c r="I56" s="2">
        <v>2</v>
      </c>
      <c r="J56" s="2">
        <v>1.86</v>
      </c>
      <c r="K56" s="2">
        <f t="shared" si="9"/>
        <v>1.85</v>
      </c>
      <c r="L56" s="2">
        <f t="shared" si="10"/>
        <v>0.01</v>
      </c>
      <c r="R56" s="7">
        <v>0.03</v>
      </c>
      <c r="S56" s="5">
        <v>64.155000000000001</v>
      </c>
      <c r="Z56" s="9">
        <v>1.76</v>
      </c>
      <c r="AA56" s="5">
        <v>451.22</v>
      </c>
      <c r="AG56" s="9">
        <v>0.06</v>
      </c>
      <c r="AH56" s="5">
        <v>179.60249999999999</v>
      </c>
      <c r="AL56" s="5" t="str">
        <f t="shared" si="11"/>
        <v/>
      </c>
      <c r="AN56" s="5" t="str">
        <f t="shared" si="12"/>
        <v/>
      </c>
      <c r="AP56" s="5" t="str">
        <f t="shared" si="13"/>
        <v/>
      </c>
      <c r="AR56" s="2">
        <v>0.01</v>
      </c>
      <c r="AS56" s="5">
        <f t="shared" si="7"/>
        <v>694.97749999999996</v>
      </c>
      <c r="AT56" s="11">
        <f t="shared" si="8"/>
        <v>2.2596523801373489E-2</v>
      </c>
      <c r="AU56" s="5">
        <f t="shared" si="6"/>
        <v>22.59652380137349</v>
      </c>
    </row>
    <row r="57" spans="1:47" x14ac:dyDescent="0.25">
      <c r="A57" s="1" t="s">
        <v>129</v>
      </c>
      <c r="B57" s="1" t="s">
        <v>130</v>
      </c>
      <c r="C57" s="1" t="s">
        <v>131</v>
      </c>
      <c r="D57" s="1" t="s">
        <v>168</v>
      </c>
      <c r="E57" s="1" t="s">
        <v>124</v>
      </c>
      <c r="F57" s="1" t="s">
        <v>106</v>
      </c>
      <c r="G57" s="1" t="s">
        <v>53</v>
      </c>
      <c r="H57" s="1" t="s">
        <v>54</v>
      </c>
      <c r="I57" s="2">
        <v>1</v>
      </c>
      <c r="J57" s="2">
        <v>1</v>
      </c>
      <c r="K57" s="2">
        <f t="shared" si="9"/>
        <v>0.02</v>
      </c>
      <c r="L57" s="2">
        <f t="shared" si="10"/>
        <v>0.97</v>
      </c>
      <c r="R57" s="7">
        <v>0.02</v>
      </c>
      <c r="S57" s="5">
        <v>42.77</v>
      </c>
      <c r="AL57" s="5" t="str">
        <f t="shared" si="11"/>
        <v/>
      </c>
      <c r="AN57" s="5" t="str">
        <f t="shared" si="12"/>
        <v/>
      </c>
      <c r="AP57" s="5" t="str">
        <f t="shared" si="13"/>
        <v/>
      </c>
      <c r="AR57" s="2">
        <v>0.97</v>
      </c>
      <c r="AS57" s="5">
        <f t="shared" si="7"/>
        <v>42.77</v>
      </c>
      <c r="AT57" s="11">
        <f t="shared" si="8"/>
        <v>1.3906253410862139E-3</v>
      </c>
      <c r="AU57" s="5">
        <f t="shared" si="6"/>
        <v>1.3906253410862139</v>
      </c>
    </row>
    <row r="58" spans="1:47" x14ac:dyDescent="0.25">
      <c r="A58" s="1" t="s">
        <v>132</v>
      </c>
      <c r="B58" s="1" t="s">
        <v>133</v>
      </c>
      <c r="C58" s="1" t="s">
        <v>134</v>
      </c>
      <c r="D58" s="1" t="s">
        <v>168</v>
      </c>
      <c r="E58" s="1" t="s">
        <v>124</v>
      </c>
      <c r="F58" s="1" t="s">
        <v>135</v>
      </c>
      <c r="G58" s="1" t="s">
        <v>53</v>
      </c>
      <c r="H58" s="1" t="s">
        <v>54</v>
      </c>
      <c r="I58" s="2">
        <v>160</v>
      </c>
      <c r="J58" s="2">
        <v>0.06</v>
      </c>
      <c r="K58" s="2">
        <f t="shared" si="9"/>
        <v>0.06</v>
      </c>
      <c r="L58" s="2">
        <f t="shared" si="10"/>
        <v>0</v>
      </c>
      <c r="P58" s="6">
        <v>0.04</v>
      </c>
      <c r="Q58" s="5">
        <v>131.96875</v>
      </c>
      <c r="R58" s="7">
        <v>0.02</v>
      </c>
      <c r="S58" s="5">
        <v>39.715000000000003</v>
      </c>
      <c r="AL58" s="5" t="str">
        <f t="shared" si="11"/>
        <v/>
      </c>
      <c r="AN58" s="5" t="str">
        <f t="shared" si="12"/>
        <v/>
      </c>
      <c r="AP58" s="5" t="str">
        <f t="shared" si="13"/>
        <v/>
      </c>
      <c r="AS58" s="5">
        <f t="shared" si="7"/>
        <v>171.68375</v>
      </c>
      <c r="AT58" s="11">
        <f t="shared" si="8"/>
        <v>5.582131713881465E-3</v>
      </c>
      <c r="AU58" s="5">
        <f t="shared" si="6"/>
        <v>5.5821317138814646</v>
      </c>
    </row>
    <row r="59" spans="1:47" x14ac:dyDescent="0.25">
      <c r="A59" s="1" t="s">
        <v>132</v>
      </c>
      <c r="B59" s="1" t="s">
        <v>133</v>
      </c>
      <c r="C59" s="1" t="s">
        <v>134</v>
      </c>
      <c r="D59" s="1" t="s">
        <v>168</v>
      </c>
      <c r="E59" s="1" t="s">
        <v>58</v>
      </c>
      <c r="F59" s="1" t="s">
        <v>135</v>
      </c>
      <c r="G59" s="1" t="s">
        <v>53</v>
      </c>
      <c r="H59" s="1" t="s">
        <v>54</v>
      </c>
      <c r="I59" s="2">
        <v>160</v>
      </c>
      <c r="J59" s="2">
        <v>7.0000000000000007E-2</v>
      </c>
      <c r="K59" s="2">
        <f t="shared" si="9"/>
        <v>6.9999999999999993E-2</v>
      </c>
      <c r="L59" s="2">
        <f t="shared" si="10"/>
        <v>0</v>
      </c>
      <c r="N59" s="4">
        <v>0.01</v>
      </c>
      <c r="O59" s="5">
        <v>31.125</v>
      </c>
      <c r="P59" s="6">
        <v>0.06</v>
      </c>
      <c r="Q59" s="5">
        <v>205.87125</v>
      </c>
      <c r="AL59" s="5" t="str">
        <f t="shared" si="11"/>
        <v/>
      </c>
      <c r="AN59" s="5" t="str">
        <f t="shared" si="12"/>
        <v/>
      </c>
      <c r="AP59" s="5" t="str">
        <f t="shared" si="13"/>
        <v/>
      </c>
      <c r="AS59" s="5">
        <f t="shared" si="7"/>
        <v>236.99625</v>
      </c>
      <c r="AT59" s="11">
        <f t="shared" si="8"/>
        <v>7.7057047227590278E-3</v>
      </c>
      <c r="AU59" s="5">
        <f t="shared" si="6"/>
        <v>7.7057047227590276</v>
      </c>
    </row>
    <row r="60" spans="1:47" x14ac:dyDescent="0.25">
      <c r="A60" s="1" t="s">
        <v>132</v>
      </c>
      <c r="B60" s="1" t="s">
        <v>133</v>
      </c>
      <c r="C60" s="1" t="s">
        <v>134</v>
      </c>
      <c r="D60" s="1" t="s">
        <v>168</v>
      </c>
      <c r="E60" s="1" t="s">
        <v>51</v>
      </c>
      <c r="F60" s="1" t="s">
        <v>135</v>
      </c>
      <c r="G60" s="1" t="s">
        <v>53</v>
      </c>
      <c r="H60" s="1" t="s">
        <v>54</v>
      </c>
      <c r="I60" s="2">
        <v>160</v>
      </c>
      <c r="J60" s="2">
        <v>40.72</v>
      </c>
      <c r="K60" s="2">
        <f t="shared" si="9"/>
        <v>40</v>
      </c>
      <c r="L60" s="2">
        <f t="shared" si="10"/>
        <v>0</v>
      </c>
      <c r="N60" s="4">
        <v>7.3</v>
      </c>
      <c r="O60" s="5">
        <v>22721.25</v>
      </c>
      <c r="P60" s="6">
        <v>26.18</v>
      </c>
      <c r="Q60" s="5">
        <v>79682.731249999997</v>
      </c>
      <c r="R60" s="7">
        <v>6.52</v>
      </c>
      <c r="S60" s="5">
        <v>11602.89</v>
      </c>
      <c r="AL60" s="5" t="str">
        <f t="shared" si="11"/>
        <v/>
      </c>
      <c r="AN60" s="5" t="str">
        <f t="shared" si="12"/>
        <v/>
      </c>
      <c r="AP60" s="5" t="str">
        <f t="shared" si="13"/>
        <v/>
      </c>
      <c r="AS60" s="5">
        <f t="shared" si="7"/>
        <v>114006.87125</v>
      </c>
      <c r="AT60" s="11">
        <f t="shared" si="8"/>
        <v>3.7068235730232248</v>
      </c>
      <c r="AU60" s="5">
        <f t="shared" si="6"/>
        <v>3706.823573023225</v>
      </c>
    </row>
    <row r="61" spans="1:47" x14ac:dyDescent="0.25">
      <c r="A61" s="1" t="s">
        <v>132</v>
      </c>
      <c r="B61" s="1" t="s">
        <v>133</v>
      </c>
      <c r="C61" s="1" t="s">
        <v>134</v>
      </c>
      <c r="D61" s="1" t="s">
        <v>168</v>
      </c>
      <c r="E61" s="1" t="s">
        <v>107</v>
      </c>
      <c r="F61" s="1" t="s">
        <v>135</v>
      </c>
      <c r="G61" s="1" t="s">
        <v>53</v>
      </c>
      <c r="H61" s="1" t="s">
        <v>54</v>
      </c>
      <c r="I61" s="2">
        <v>160</v>
      </c>
      <c r="J61" s="2">
        <v>37.76</v>
      </c>
      <c r="K61" s="2">
        <f t="shared" si="9"/>
        <v>35.17</v>
      </c>
      <c r="L61" s="2">
        <f t="shared" si="10"/>
        <v>2.6</v>
      </c>
      <c r="N61" s="4">
        <v>9.6</v>
      </c>
      <c r="O61" s="5">
        <v>29880</v>
      </c>
      <c r="P61" s="6">
        <v>20.61</v>
      </c>
      <c r="Q61" s="5">
        <v>59866.303749999999</v>
      </c>
      <c r="R61" s="7">
        <v>0.05</v>
      </c>
      <c r="S61" s="5">
        <v>76.375</v>
      </c>
      <c r="Z61" s="9">
        <v>4.91</v>
      </c>
      <c r="AA61" s="5">
        <v>957.37750000000005</v>
      </c>
      <c r="AL61" s="5" t="str">
        <f t="shared" si="11"/>
        <v/>
      </c>
      <c r="AN61" s="5" t="str">
        <f t="shared" si="12"/>
        <v/>
      </c>
      <c r="AP61" s="5" t="str">
        <f t="shared" si="13"/>
        <v/>
      </c>
      <c r="AR61" s="2">
        <v>2.6</v>
      </c>
      <c r="AS61" s="5">
        <f t="shared" si="7"/>
        <v>90780.056249999994</v>
      </c>
      <c r="AT61" s="11">
        <f t="shared" si="8"/>
        <v>2.9516260623446788</v>
      </c>
      <c r="AU61" s="5">
        <f t="shared" si="6"/>
        <v>2951.6260623446788</v>
      </c>
    </row>
    <row r="62" spans="1:47" x14ac:dyDescent="0.25">
      <c r="A62" s="1" t="s">
        <v>132</v>
      </c>
      <c r="B62" s="1" t="s">
        <v>133</v>
      </c>
      <c r="C62" s="1" t="s">
        <v>134</v>
      </c>
      <c r="D62" s="1" t="s">
        <v>168</v>
      </c>
      <c r="E62" s="1" t="s">
        <v>102</v>
      </c>
      <c r="F62" s="1" t="s">
        <v>135</v>
      </c>
      <c r="G62" s="1" t="s">
        <v>53</v>
      </c>
      <c r="H62" s="1" t="s">
        <v>54</v>
      </c>
      <c r="I62" s="2">
        <v>160</v>
      </c>
      <c r="J62" s="2">
        <v>36.53</v>
      </c>
      <c r="K62" s="2">
        <f t="shared" si="9"/>
        <v>28.58</v>
      </c>
      <c r="L62" s="2">
        <f t="shared" si="10"/>
        <v>0</v>
      </c>
      <c r="N62" s="4">
        <v>7.92</v>
      </c>
      <c r="O62" s="5">
        <v>24993.375</v>
      </c>
      <c r="P62" s="6">
        <v>20.66</v>
      </c>
      <c r="Q62" s="5">
        <v>61407.698750000003</v>
      </c>
      <c r="AL62" s="5" t="str">
        <f t="shared" si="11"/>
        <v/>
      </c>
      <c r="AN62" s="5" t="str">
        <f t="shared" si="12"/>
        <v/>
      </c>
      <c r="AP62" s="5" t="str">
        <f t="shared" si="13"/>
        <v/>
      </c>
      <c r="AS62" s="5">
        <f t="shared" si="7"/>
        <v>86401.07375000001</v>
      </c>
      <c r="AT62" s="11">
        <f t="shared" si="8"/>
        <v>2.8092476655087415</v>
      </c>
      <c r="AU62" s="5">
        <f t="shared" si="6"/>
        <v>2809.2476655087416</v>
      </c>
    </row>
    <row r="63" spans="1:47" x14ac:dyDescent="0.25">
      <c r="A63" s="1" t="s">
        <v>132</v>
      </c>
      <c r="B63" s="1" t="s">
        <v>133</v>
      </c>
      <c r="C63" s="1" t="s">
        <v>134</v>
      </c>
      <c r="D63" s="1" t="s">
        <v>168</v>
      </c>
      <c r="E63" s="1" t="s">
        <v>89</v>
      </c>
      <c r="F63" s="1" t="s">
        <v>135</v>
      </c>
      <c r="G63" s="1" t="s">
        <v>53</v>
      </c>
      <c r="H63" s="1" t="s">
        <v>54</v>
      </c>
      <c r="I63" s="2">
        <v>160</v>
      </c>
      <c r="J63" s="2">
        <v>39.46</v>
      </c>
      <c r="K63" s="2">
        <f t="shared" si="9"/>
        <v>39.11</v>
      </c>
      <c r="L63" s="2">
        <f t="shared" si="10"/>
        <v>0</v>
      </c>
      <c r="N63" s="4">
        <v>0.44</v>
      </c>
      <c r="O63" s="5">
        <v>1437.9749999999999</v>
      </c>
      <c r="P63" s="6">
        <v>29.41</v>
      </c>
      <c r="Q63" s="5">
        <v>100776.61625000001</v>
      </c>
      <c r="R63" s="7">
        <v>9.0399999999999991</v>
      </c>
      <c r="S63" s="5">
        <v>18042.830000000002</v>
      </c>
      <c r="T63" s="8">
        <v>0.22</v>
      </c>
      <c r="U63" s="5">
        <v>141.10249999999999</v>
      </c>
      <c r="AL63" s="5" t="str">
        <f t="shared" si="11"/>
        <v/>
      </c>
      <c r="AN63" s="5" t="str">
        <f t="shared" si="12"/>
        <v/>
      </c>
      <c r="AP63" s="5" t="str">
        <f t="shared" si="13"/>
        <v/>
      </c>
      <c r="AS63" s="5">
        <f t="shared" si="7"/>
        <v>120398.52375000001</v>
      </c>
      <c r="AT63" s="11">
        <f t="shared" si="8"/>
        <v>3.9146419957007335</v>
      </c>
      <c r="AU63" s="5">
        <f t="shared" si="6"/>
        <v>3914.6419957007338</v>
      </c>
    </row>
    <row r="64" spans="1:47" x14ac:dyDescent="0.25">
      <c r="A64" s="1" t="s">
        <v>136</v>
      </c>
      <c r="B64" s="1" t="s">
        <v>100</v>
      </c>
      <c r="C64" s="1" t="s">
        <v>101</v>
      </c>
      <c r="D64" s="1" t="s">
        <v>168</v>
      </c>
      <c r="E64" s="1" t="s">
        <v>67</v>
      </c>
      <c r="F64" s="1" t="s">
        <v>135</v>
      </c>
      <c r="G64" s="1" t="s">
        <v>53</v>
      </c>
      <c r="H64" s="1" t="s">
        <v>54</v>
      </c>
      <c r="I64" s="2">
        <v>148</v>
      </c>
      <c r="J64" s="2">
        <v>0.06</v>
      </c>
      <c r="K64" s="2">
        <f t="shared" si="9"/>
        <v>0.03</v>
      </c>
      <c r="L64" s="2">
        <f t="shared" si="10"/>
        <v>0</v>
      </c>
      <c r="P64" s="6">
        <v>0.01</v>
      </c>
      <c r="Q64" s="5">
        <v>42.23</v>
      </c>
      <c r="R64" s="7">
        <v>0.02</v>
      </c>
      <c r="S64" s="5">
        <v>48.88</v>
      </c>
      <c r="AL64" s="5" t="str">
        <f t="shared" si="11"/>
        <v/>
      </c>
      <c r="AN64" s="5" t="str">
        <f t="shared" si="12"/>
        <v/>
      </c>
      <c r="AP64" s="5" t="str">
        <f t="shared" si="13"/>
        <v/>
      </c>
      <c r="AS64" s="5">
        <f t="shared" si="7"/>
        <v>91.11</v>
      </c>
      <c r="AT64" s="11">
        <f t="shared" si="8"/>
        <v>2.9623538654749812E-3</v>
      </c>
      <c r="AU64" s="5">
        <f t="shared" si="6"/>
        <v>2.9623538654749813</v>
      </c>
    </row>
    <row r="65" spans="1:47" x14ac:dyDescent="0.25">
      <c r="A65" s="1" t="s">
        <v>136</v>
      </c>
      <c r="B65" s="1" t="s">
        <v>100</v>
      </c>
      <c r="C65" s="1" t="s">
        <v>101</v>
      </c>
      <c r="D65" s="1" t="s">
        <v>168</v>
      </c>
      <c r="E65" s="1" t="s">
        <v>79</v>
      </c>
      <c r="F65" s="1" t="s">
        <v>135</v>
      </c>
      <c r="G65" s="1" t="s">
        <v>53</v>
      </c>
      <c r="H65" s="1" t="s">
        <v>54</v>
      </c>
      <c r="I65" s="2">
        <v>148</v>
      </c>
      <c r="J65" s="2">
        <v>39.15</v>
      </c>
      <c r="K65" s="2">
        <f t="shared" si="9"/>
        <v>14.81</v>
      </c>
      <c r="L65" s="2">
        <f t="shared" si="10"/>
        <v>0</v>
      </c>
      <c r="P65" s="6">
        <v>5.57</v>
      </c>
      <c r="Q65" s="5">
        <v>23421.813750000001</v>
      </c>
      <c r="R65" s="7">
        <v>9.24</v>
      </c>
      <c r="S65" s="5">
        <v>21443.044999999998</v>
      </c>
      <c r="AL65" s="5" t="str">
        <f t="shared" si="11"/>
        <v/>
      </c>
      <c r="AN65" s="5" t="str">
        <f t="shared" si="12"/>
        <v/>
      </c>
      <c r="AP65" s="5" t="str">
        <f t="shared" si="13"/>
        <v/>
      </c>
      <c r="AS65" s="5">
        <f t="shared" si="7"/>
        <v>44864.858749999999</v>
      </c>
      <c r="AT65" s="11">
        <f t="shared" si="8"/>
        <v>1.4587376549451381</v>
      </c>
      <c r="AU65" s="5">
        <f t="shared" si="6"/>
        <v>1458.737654945138</v>
      </c>
    </row>
    <row r="66" spans="1:47" x14ac:dyDescent="0.25">
      <c r="A66" s="1" t="s">
        <v>136</v>
      </c>
      <c r="B66" s="1" t="s">
        <v>100</v>
      </c>
      <c r="C66" s="1" t="s">
        <v>101</v>
      </c>
      <c r="D66" s="1" t="s">
        <v>168</v>
      </c>
      <c r="E66" s="1" t="s">
        <v>51</v>
      </c>
      <c r="F66" s="1" t="s">
        <v>135</v>
      </c>
      <c r="G66" s="1" t="s">
        <v>53</v>
      </c>
      <c r="H66" s="1" t="s">
        <v>54</v>
      </c>
      <c r="I66" s="2">
        <v>148</v>
      </c>
      <c r="J66" s="2">
        <v>0.09</v>
      </c>
      <c r="K66" s="2">
        <f t="shared" si="9"/>
        <v>0.09</v>
      </c>
      <c r="L66" s="2">
        <f t="shared" si="10"/>
        <v>0</v>
      </c>
      <c r="P66" s="6">
        <v>0.04</v>
      </c>
      <c r="Q66" s="5">
        <v>168.92</v>
      </c>
      <c r="R66" s="7">
        <v>0.05</v>
      </c>
      <c r="S66" s="5">
        <v>113.035</v>
      </c>
      <c r="AL66" s="5" t="str">
        <f t="shared" si="11"/>
        <v/>
      </c>
      <c r="AN66" s="5" t="str">
        <f t="shared" si="12"/>
        <v/>
      </c>
      <c r="AP66" s="5" t="str">
        <f t="shared" si="13"/>
        <v/>
      </c>
      <c r="AS66" s="5">
        <f t="shared" si="7"/>
        <v>281.95499999999998</v>
      </c>
      <c r="AT66" s="11">
        <f t="shared" si="8"/>
        <v>9.1674951612336544E-3</v>
      </c>
      <c r="AU66" s="5">
        <f t="shared" si="6"/>
        <v>9.1674951612336546</v>
      </c>
    </row>
    <row r="67" spans="1:47" x14ac:dyDescent="0.25">
      <c r="A67" s="1" t="s">
        <v>136</v>
      </c>
      <c r="B67" s="1" t="s">
        <v>100</v>
      </c>
      <c r="C67" s="1" t="s">
        <v>101</v>
      </c>
      <c r="D67" s="1" t="s">
        <v>168</v>
      </c>
      <c r="E67" s="1" t="s">
        <v>89</v>
      </c>
      <c r="F67" s="1" t="s">
        <v>135</v>
      </c>
      <c r="G67" s="1" t="s">
        <v>53</v>
      </c>
      <c r="H67" s="1" t="s">
        <v>54</v>
      </c>
      <c r="I67" s="2">
        <v>148</v>
      </c>
      <c r="J67" s="2">
        <v>0.09</v>
      </c>
      <c r="K67" s="2">
        <f t="shared" ref="K67:K91" si="14">SUM(N67,P67,R67,T67,V67,X67,Z67,AB67,AE67,AG67,AI67)</f>
        <v>0.08</v>
      </c>
      <c r="L67" s="2">
        <f t="shared" ref="L67:L91" si="15">SUM(M67,AD67,AK67,AM67,AO67,AQ67,AR67)</f>
        <v>0</v>
      </c>
      <c r="P67" s="6">
        <v>0.05</v>
      </c>
      <c r="Q67" s="5">
        <v>184.75624999999999</v>
      </c>
      <c r="R67" s="7">
        <v>0.02</v>
      </c>
      <c r="S67" s="5">
        <v>42.77</v>
      </c>
      <c r="T67" s="8">
        <v>0.01</v>
      </c>
      <c r="U67" s="5">
        <v>6.4137500000000003</v>
      </c>
      <c r="AL67" s="5" t="str">
        <f t="shared" ref="AL67:AL91" si="16">IF(AK67&gt;0,AK67*$AL$1,"")</f>
        <v/>
      </c>
      <c r="AN67" s="5" t="str">
        <f t="shared" ref="AN67:AN91" si="17">IF(AM67&gt;0,AM67*$AN$1,"")</f>
        <v/>
      </c>
      <c r="AP67" s="5" t="str">
        <f t="shared" ref="AP67:AP91" si="18">IF(AO67&gt;0,AO67*$AP$1,"")</f>
        <v/>
      </c>
      <c r="AS67" s="5">
        <f t="shared" si="7"/>
        <v>233.94</v>
      </c>
      <c r="AT67" s="11">
        <f t="shared" si="8"/>
        <v>7.6063336987072447E-3</v>
      </c>
      <c r="AU67" s="5">
        <f t="shared" ref="AU67:AU91" si="19">(AT67/100)*$AU$1</f>
        <v>7.6063336987072452</v>
      </c>
    </row>
    <row r="68" spans="1:47" x14ac:dyDescent="0.25">
      <c r="A68" s="1" t="s">
        <v>136</v>
      </c>
      <c r="B68" s="1" t="s">
        <v>100</v>
      </c>
      <c r="C68" s="1" t="s">
        <v>101</v>
      </c>
      <c r="D68" s="1" t="s">
        <v>168</v>
      </c>
      <c r="E68" s="1" t="s">
        <v>80</v>
      </c>
      <c r="F68" s="1" t="s">
        <v>135</v>
      </c>
      <c r="G68" s="1" t="s">
        <v>53</v>
      </c>
      <c r="H68" s="1" t="s">
        <v>54</v>
      </c>
      <c r="I68" s="2">
        <v>148</v>
      </c>
      <c r="J68" s="2">
        <v>39.33</v>
      </c>
      <c r="K68" s="2">
        <f t="shared" si="14"/>
        <v>7.2600000000000007</v>
      </c>
      <c r="L68" s="2">
        <f t="shared" si="15"/>
        <v>0</v>
      </c>
      <c r="P68" s="6">
        <v>2.06</v>
      </c>
      <c r="Q68" s="5">
        <v>7611.9574999999986</v>
      </c>
      <c r="R68" s="7">
        <v>3.59</v>
      </c>
      <c r="S68" s="5">
        <v>7677.2150000000001</v>
      </c>
      <c r="T68" s="8">
        <v>1.61</v>
      </c>
      <c r="U68" s="5">
        <v>1032.61375</v>
      </c>
      <c r="AL68" s="5" t="str">
        <f t="shared" si="16"/>
        <v/>
      </c>
      <c r="AN68" s="5" t="str">
        <f t="shared" si="17"/>
        <v/>
      </c>
      <c r="AP68" s="5" t="str">
        <f t="shared" si="18"/>
        <v/>
      </c>
      <c r="AS68" s="5">
        <f t="shared" ref="AS68:AS91" si="20">SUM(O68,Q68,S68,U68,W68,Y68,AA68,AC68,AF68,AH68,AJ68)</f>
        <v>16321.786249999999</v>
      </c>
      <c r="AT68" s="11">
        <f t="shared" ref="AT68:AT91" si="21">(AS68/$AS$92)*100</f>
        <v>0.530687153870529</v>
      </c>
      <c r="AU68" s="5">
        <f t="shared" si="19"/>
        <v>530.68715387052896</v>
      </c>
    </row>
    <row r="69" spans="1:47" x14ac:dyDescent="0.25">
      <c r="A69" s="1" t="s">
        <v>137</v>
      </c>
      <c r="B69" s="1" t="s">
        <v>138</v>
      </c>
      <c r="C69" s="1" t="s">
        <v>139</v>
      </c>
      <c r="D69" s="1" t="s">
        <v>164</v>
      </c>
      <c r="E69" s="1" t="s">
        <v>66</v>
      </c>
      <c r="F69" s="1" t="s">
        <v>135</v>
      </c>
      <c r="G69" s="1" t="s">
        <v>53</v>
      </c>
      <c r="H69" s="1" t="s">
        <v>54</v>
      </c>
      <c r="I69" s="2">
        <v>207</v>
      </c>
      <c r="J69" s="2">
        <v>12.54</v>
      </c>
      <c r="K69" s="2">
        <f t="shared" si="14"/>
        <v>12.5</v>
      </c>
      <c r="L69" s="2">
        <f t="shared" si="15"/>
        <v>0</v>
      </c>
      <c r="P69" s="6">
        <v>9.5500000000000007</v>
      </c>
      <c r="Q69" s="5">
        <v>29782.7075</v>
      </c>
      <c r="R69" s="7">
        <v>2.95</v>
      </c>
      <c r="S69" s="5">
        <v>7090.6549999999997</v>
      </c>
      <c r="AL69" s="5" t="str">
        <f t="shared" si="16"/>
        <v/>
      </c>
      <c r="AN69" s="5" t="str">
        <f t="shared" si="17"/>
        <v/>
      </c>
      <c r="AP69" s="5" t="str">
        <f t="shared" si="18"/>
        <v/>
      </c>
      <c r="AS69" s="5">
        <f t="shared" si="20"/>
        <v>36873.362500000003</v>
      </c>
      <c r="AT69" s="11">
        <f t="shared" si="21"/>
        <v>1.1989018541865353</v>
      </c>
      <c r="AU69" s="5">
        <f t="shared" si="19"/>
        <v>1198.9018541865353</v>
      </c>
    </row>
    <row r="70" spans="1:47" x14ac:dyDescent="0.25">
      <c r="A70" s="1" t="s">
        <v>137</v>
      </c>
      <c r="B70" s="1" t="s">
        <v>138</v>
      </c>
      <c r="C70" s="1" t="s">
        <v>139</v>
      </c>
      <c r="D70" s="1" t="s">
        <v>164</v>
      </c>
      <c r="E70" s="1" t="s">
        <v>140</v>
      </c>
      <c r="F70" s="1" t="s">
        <v>135</v>
      </c>
      <c r="G70" s="1" t="s">
        <v>53</v>
      </c>
      <c r="H70" s="1" t="s">
        <v>54</v>
      </c>
      <c r="I70" s="2">
        <v>207</v>
      </c>
      <c r="J70" s="2">
        <v>39.75</v>
      </c>
      <c r="K70" s="2">
        <f t="shared" si="14"/>
        <v>39.750000000000007</v>
      </c>
      <c r="L70" s="2">
        <f t="shared" si="15"/>
        <v>0</v>
      </c>
      <c r="N70" s="4">
        <v>12.87</v>
      </c>
      <c r="O70" s="5">
        <v>43077</v>
      </c>
      <c r="P70" s="6">
        <v>23.920000000000009</v>
      </c>
      <c r="Q70" s="5">
        <v>66364.445000000007</v>
      </c>
      <c r="R70" s="7">
        <v>2.96</v>
      </c>
      <c r="S70" s="5">
        <v>4924.66</v>
      </c>
      <c r="AL70" s="5" t="str">
        <f t="shared" si="16"/>
        <v/>
      </c>
      <c r="AN70" s="5" t="str">
        <f t="shared" si="17"/>
        <v/>
      </c>
      <c r="AP70" s="5" t="str">
        <f t="shared" si="18"/>
        <v/>
      </c>
      <c r="AS70" s="5">
        <f t="shared" si="20"/>
        <v>114366.10500000001</v>
      </c>
      <c r="AT70" s="11">
        <f t="shared" si="21"/>
        <v>3.7185037122825988</v>
      </c>
      <c r="AU70" s="5">
        <f t="shared" si="19"/>
        <v>3718.5037122825988</v>
      </c>
    </row>
    <row r="71" spans="1:47" x14ac:dyDescent="0.25">
      <c r="A71" s="1" t="s">
        <v>137</v>
      </c>
      <c r="B71" s="1" t="s">
        <v>138</v>
      </c>
      <c r="C71" s="1" t="s">
        <v>139</v>
      </c>
      <c r="D71" s="1" t="s">
        <v>164</v>
      </c>
      <c r="E71" s="1" t="s">
        <v>115</v>
      </c>
      <c r="F71" s="1" t="s">
        <v>135</v>
      </c>
      <c r="G71" s="1" t="s">
        <v>53</v>
      </c>
      <c r="H71" s="1" t="s">
        <v>54</v>
      </c>
      <c r="I71" s="2">
        <v>207</v>
      </c>
      <c r="J71" s="2">
        <v>37.67</v>
      </c>
      <c r="K71" s="2">
        <f t="shared" si="14"/>
        <v>37.660000000000004</v>
      </c>
      <c r="L71" s="2">
        <f t="shared" si="15"/>
        <v>0</v>
      </c>
      <c r="N71" s="4">
        <v>3.28</v>
      </c>
      <c r="O71" s="5">
        <v>12250.8</v>
      </c>
      <c r="P71" s="6">
        <v>29.35</v>
      </c>
      <c r="Q71" s="5">
        <v>95967.675000000003</v>
      </c>
      <c r="R71" s="7">
        <v>5.03</v>
      </c>
      <c r="S71" s="5">
        <v>9406.3449999999993</v>
      </c>
      <c r="AL71" s="5" t="str">
        <f t="shared" si="16"/>
        <v/>
      </c>
      <c r="AN71" s="5" t="str">
        <f t="shared" si="17"/>
        <v/>
      </c>
      <c r="AP71" s="5" t="str">
        <f t="shared" si="18"/>
        <v/>
      </c>
      <c r="AS71" s="5">
        <f t="shared" si="20"/>
        <v>117624.82</v>
      </c>
      <c r="AT71" s="11">
        <f t="shared" si="21"/>
        <v>3.8244576907342656</v>
      </c>
      <c r="AU71" s="5">
        <f t="shared" si="19"/>
        <v>3824.4576907342653</v>
      </c>
    </row>
    <row r="72" spans="1:47" x14ac:dyDescent="0.25">
      <c r="A72" s="1" t="s">
        <v>137</v>
      </c>
      <c r="B72" s="1" t="s">
        <v>138</v>
      </c>
      <c r="C72" s="1" t="s">
        <v>139</v>
      </c>
      <c r="D72" s="1" t="s">
        <v>164</v>
      </c>
      <c r="E72" s="1" t="s">
        <v>124</v>
      </c>
      <c r="F72" s="1" t="s">
        <v>135</v>
      </c>
      <c r="G72" s="1" t="s">
        <v>53</v>
      </c>
      <c r="H72" s="1" t="s">
        <v>54</v>
      </c>
      <c r="I72" s="2">
        <v>207</v>
      </c>
      <c r="J72" s="2">
        <v>37.1</v>
      </c>
      <c r="K72" s="2">
        <f t="shared" si="14"/>
        <v>37.1</v>
      </c>
      <c r="L72" s="2">
        <f t="shared" si="15"/>
        <v>0</v>
      </c>
      <c r="P72" s="6">
        <v>20.5</v>
      </c>
      <c r="Q72" s="5">
        <v>68803.227499999994</v>
      </c>
      <c r="R72" s="7">
        <v>16.600000000000001</v>
      </c>
      <c r="S72" s="5">
        <v>31515.38</v>
      </c>
      <c r="AL72" s="5" t="str">
        <f t="shared" si="16"/>
        <v/>
      </c>
      <c r="AN72" s="5" t="str">
        <f t="shared" si="17"/>
        <v/>
      </c>
      <c r="AP72" s="5" t="str">
        <f t="shared" si="18"/>
        <v/>
      </c>
      <c r="AS72" s="5">
        <f t="shared" si="20"/>
        <v>100318.6075</v>
      </c>
      <c r="AT72" s="11">
        <f t="shared" si="21"/>
        <v>3.2617628658401099</v>
      </c>
      <c r="AU72" s="5">
        <f t="shared" si="19"/>
        <v>3261.76286584011</v>
      </c>
    </row>
    <row r="73" spans="1:47" x14ac:dyDescent="0.25">
      <c r="A73" s="1" t="s">
        <v>137</v>
      </c>
      <c r="B73" s="1" t="s">
        <v>138</v>
      </c>
      <c r="C73" s="1" t="s">
        <v>139</v>
      </c>
      <c r="D73" s="1" t="s">
        <v>164</v>
      </c>
      <c r="E73" s="1" t="s">
        <v>58</v>
      </c>
      <c r="F73" s="1" t="s">
        <v>135</v>
      </c>
      <c r="G73" s="1" t="s">
        <v>53</v>
      </c>
      <c r="H73" s="1" t="s">
        <v>54</v>
      </c>
      <c r="I73" s="2">
        <v>207</v>
      </c>
      <c r="J73" s="2">
        <v>40.35</v>
      </c>
      <c r="K73" s="2">
        <f t="shared" si="14"/>
        <v>39.08</v>
      </c>
      <c r="L73" s="2">
        <f t="shared" si="15"/>
        <v>0</v>
      </c>
      <c r="N73" s="4">
        <v>9.2800000000000011</v>
      </c>
      <c r="O73" s="5">
        <v>32917.800000000003</v>
      </c>
      <c r="P73" s="6">
        <v>25.54</v>
      </c>
      <c r="Q73" s="5">
        <v>84328.03125</v>
      </c>
      <c r="R73" s="7">
        <v>4.26</v>
      </c>
      <c r="S73" s="5">
        <v>6763.77</v>
      </c>
      <c r="AL73" s="5" t="str">
        <f t="shared" si="16"/>
        <v/>
      </c>
      <c r="AN73" s="5" t="str">
        <f t="shared" si="17"/>
        <v/>
      </c>
      <c r="AP73" s="5" t="str">
        <f t="shared" si="18"/>
        <v/>
      </c>
      <c r="AS73" s="5">
        <f t="shared" si="20"/>
        <v>124009.60125000001</v>
      </c>
      <c r="AT73" s="11">
        <f t="shared" si="21"/>
        <v>4.0320527013384764</v>
      </c>
      <c r="AU73" s="5">
        <f t="shared" si="19"/>
        <v>4032.0527013384763</v>
      </c>
    </row>
    <row r="74" spans="1:47" x14ac:dyDescent="0.25">
      <c r="A74" s="1" t="s">
        <v>137</v>
      </c>
      <c r="B74" s="1" t="s">
        <v>138</v>
      </c>
      <c r="C74" s="1" t="s">
        <v>139</v>
      </c>
      <c r="D74" s="1" t="s">
        <v>164</v>
      </c>
      <c r="E74" s="1" t="s">
        <v>67</v>
      </c>
      <c r="F74" s="1" t="s">
        <v>135</v>
      </c>
      <c r="G74" s="1" t="s">
        <v>53</v>
      </c>
      <c r="H74" s="1" t="s">
        <v>54</v>
      </c>
      <c r="I74" s="2">
        <v>207</v>
      </c>
      <c r="J74" s="2">
        <v>32.520000000000003</v>
      </c>
      <c r="K74" s="2">
        <f t="shared" si="14"/>
        <v>6.51</v>
      </c>
      <c r="L74" s="2">
        <f t="shared" si="15"/>
        <v>0</v>
      </c>
      <c r="P74" s="6">
        <v>2.57</v>
      </c>
      <c r="Q74" s="5">
        <v>10853.11</v>
      </c>
      <c r="R74" s="7">
        <v>3.94</v>
      </c>
      <c r="S74" s="5">
        <v>9629.36</v>
      </c>
      <c r="AL74" s="5" t="str">
        <f t="shared" si="16"/>
        <v/>
      </c>
      <c r="AN74" s="5" t="str">
        <f t="shared" si="17"/>
        <v/>
      </c>
      <c r="AP74" s="5" t="str">
        <f t="shared" si="18"/>
        <v/>
      </c>
      <c r="AS74" s="5">
        <f t="shared" si="20"/>
        <v>20482.47</v>
      </c>
      <c r="AT74" s="11">
        <f t="shared" si="21"/>
        <v>0.6659677771811584</v>
      </c>
      <c r="AU74" s="5">
        <f t="shared" si="19"/>
        <v>665.96777718115845</v>
      </c>
    </row>
    <row r="75" spans="1:47" x14ac:dyDescent="0.25">
      <c r="A75" s="1" t="s">
        <v>141</v>
      </c>
      <c r="B75" s="1" t="s">
        <v>142</v>
      </c>
      <c r="C75" s="1" t="s">
        <v>143</v>
      </c>
      <c r="D75" s="1" t="s">
        <v>168</v>
      </c>
      <c r="E75" s="1" t="s">
        <v>66</v>
      </c>
      <c r="F75" s="1" t="s">
        <v>135</v>
      </c>
      <c r="G75" s="1" t="s">
        <v>53</v>
      </c>
      <c r="H75" s="1" t="s">
        <v>54</v>
      </c>
      <c r="I75" s="2">
        <v>20</v>
      </c>
      <c r="J75" s="2">
        <v>19.61</v>
      </c>
      <c r="K75" s="2">
        <f t="shared" si="14"/>
        <v>0.08</v>
      </c>
      <c r="L75" s="2">
        <f t="shared" si="15"/>
        <v>18.260000000000002</v>
      </c>
      <c r="P75" s="6">
        <v>0.02</v>
      </c>
      <c r="Q75" s="5">
        <v>84.460000000000008</v>
      </c>
      <c r="R75" s="7">
        <v>0.06</v>
      </c>
      <c r="S75" s="5">
        <v>146.63999999999999</v>
      </c>
      <c r="AL75" s="5" t="str">
        <f t="shared" si="16"/>
        <v/>
      </c>
      <c r="AN75" s="5" t="str">
        <f t="shared" si="17"/>
        <v/>
      </c>
      <c r="AP75" s="5" t="str">
        <f t="shared" si="18"/>
        <v/>
      </c>
      <c r="AR75" s="2">
        <v>18.260000000000002</v>
      </c>
      <c r="AS75" s="5">
        <f t="shared" si="20"/>
        <v>231.1</v>
      </c>
      <c r="AT75" s="11">
        <f t="shared" si="21"/>
        <v>7.5139938350484922E-3</v>
      </c>
      <c r="AU75" s="5">
        <f t="shared" si="19"/>
        <v>7.5139938350484918</v>
      </c>
    </row>
    <row r="76" spans="1:47" x14ac:dyDescent="0.25">
      <c r="A76" s="1" t="s">
        <v>144</v>
      </c>
      <c r="B76" s="1" t="s">
        <v>145</v>
      </c>
      <c r="C76" s="1" t="s">
        <v>146</v>
      </c>
      <c r="D76" s="1" t="s">
        <v>168</v>
      </c>
      <c r="E76" s="1" t="s">
        <v>62</v>
      </c>
      <c r="F76" s="1" t="s">
        <v>135</v>
      </c>
      <c r="G76" s="1" t="s">
        <v>53</v>
      </c>
      <c r="H76" s="1" t="s">
        <v>54</v>
      </c>
      <c r="I76" s="2">
        <v>90.49</v>
      </c>
      <c r="J76" s="2">
        <v>36.57</v>
      </c>
      <c r="K76" s="2">
        <f t="shared" si="14"/>
        <v>0.6399999999999999</v>
      </c>
      <c r="L76" s="2">
        <f t="shared" si="15"/>
        <v>0</v>
      </c>
      <c r="R76" s="7">
        <v>0.06</v>
      </c>
      <c r="S76" s="5">
        <v>146.63999999999999</v>
      </c>
      <c r="T76" s="8">
        <v>0.57999999999999996</v>
      </c>
      <c r="U76" s="5">
        <v>425.14</v>
      </c>
      <c r="AL76" s="5" t="str">
        <f t="shared" si="16"/>
        <v/>
      </c>
      <c r="AN76" s="5" t="str">
        <f t="shared" si="17"/>
        <v/>
      </c>
      <c r="AP76" s="5" t="str">
        <f t="shared" si="18"/>
        <v/>
      </c>
      <c r="AS76" s="5">
        <f t="shared" si="20"/>
        <v>571.78</v>
      </c>
      <c r="AT76" s="11">
        <f t="shared" si="21"/>
        <v>1.8590875789718853E-2</v>
      </c>
      <c r="AU76" s="5">
        <f t="shared" si="19"/>
        <v>18.590875789718851</v>
      </c>
    </row>
    <row r="77" spans="1:47" x14ac:dyDescent="0.25">
      <c r="A77" s="1" t="s">
        <v>144</v>
      </c>
      <c r="B77" s="1" t="s">
        <v>145</v>
      </c>
      <c r="C77" s="1" t="s">
        <v>146</v>
      </c>
      <c r="D77" s="1" t="s">
        <v>168</v>
      </c>
      <c r="E77" s="1" t="s">
        <v>66</v>
      </c>
      <c r="F77" s="1" t="s">
        <v>135</v>
      </c>
      <c r="G77" s="1" t="s">
        <v>53</v>
      </c>
      <c r="H77" s="1" t="s">
        <v>54</v>
      </c>
      <c r="I77" s="2">
        <v>90.49</v>
      </c>
      <c r="J77" s="2">
        <v>6.92</v>
      </c>
      <c r="K77" s="2">
        <f t="shared" si="14"/>
        <v>2.56</v>
      </c>
      <c r="L77" s="2">
        <f t="shared" si="15"/>
        <v>0.03</v>
      </c>
      <c r="R77" s="7">
        <v>1.21</v>
      </c>
      <c r="S77" s="5">
        <v>2957.24</v>
      </c>
      <c r="T77" s="8">
        <v>1.35</v>
      </c>
      <c r="U77" s="5">
        <v>989.55000000000007</v>
      </c>
      <c r="AL77" s="5" t="str">
        <f t="shared" si="16"/>
        <v/>
      </c>
      <c r="AN77" s="5" t="str">
        <f t="shared" si="17"/>
        <v/>
      </c>
      <c r="AP77" s="5" t="str">
        <f t="shared" si="18"/>
        <v/>
      </c>
      <c r="AR77" s="2">
        <v>0.03</v>
      </c>
      <c r="AS77" s="5">
        <f t="shared" si="20"/>
        <v>3946.79</v>
      </c>
      <c r="AT77" s="11">
        <f t="shared" si="21"/>
        <v>0.12832607411610145</v>
      </c>
      <c r="AU77" s="5">
        <f t="shared" si="19"/>
        <v>128.32607411610147</v>
      </c>
    </row>
    <row r="78" spans="1:47" x14ac:dyDescent="0.25">
      <c r="A78" s="1" t="s">
        <v>147</v>
      </c>
      <c r="B78" s="1" t="s">
        <v>148</v>
      </c>
      <c r="C78" s="1" t="s">
        <v>149</v>
      </c>
      <c r="D78" s="1" t="s">
        <v>172</v>
      </c>
      <c r="E78" s="1" t="s">
        <v>66</v>
      </c>
      <c r="F78" s="1" t="s">
        <v>150</v>
      </c>
      <c r="G78" s="1" t="s">
        <v>53</v>
      </c>
      <c r="H78" s="1" t="s">
        <v>54</v>
      </c>
      <c r="I78" s="2">
        <v>157.6</v>
      </c>
      <c r="J78" s="2">
        <v>39</v>
      </c>
      <c r="K78" s="2">
        <f t="shared" si="14"/>
        <v>0.78</v>
      </c>
      <c r="L78" s="2">
        <f t="shared" si="15"/>
        <v>0</v>
      </c>
      <c r="P78" s="6">
        <v>0.13</v>
      </c>
      <c r="Q78" s="5">
        <v>480.36624999999998</v>
      </c>
      <c r="R78" s="7">
        <v>0.65</v>
      </c>
      <c r="S78" s="5">
        <v>1390.0250000000001</v>
      </c>
      <c r="AL78" s="5" t="str">
        <f t="shared" si="16"/>
        <v/>
      </c>
      <c r="AN78" s="5" t="str">
        <f t="shared" si="17"/>
        <v/>
      </c>
      <c r="AP78" s="5" t="str">
        <f t="shared" si="18"/>
        <v/>
      </c>
      <c r="AS78" s="5">
        <f t="shared" si="20"/>
        <v>1870.3912500000001</v>
      </c>
      <c r="AT78" s="11">
        <f t="shared" si="21"/>
        <v>6.0813969370959092E-2</v>
      </c>
      <c r="AU78" s="5">
        <f t="shared" si="19"/>
        <v>60.813969370959093</v>
      </c>
    </row>
    <row r="79" spans="1:47" x14ac:dyDescent="0.25">
      <c r="A79" s="1" t="s">
        <v>147</v>
      </c>
      <c r="B79" s="1" t="s">
        <v>148</v>
      </c>
      <c r="C79" s="1" t="s">
        <v>149</v>
      </c>
      <c r="D79" s="1" t="s">
        <v>172</v>
      </c>
      <c r="E79" s="1" t="s">
        <v>140</v>
      </c>
      <c r="F79" s="1" t="s">
        <v>150</v>
      </c>
      <c r="G79" s="1" t="s">
        <v>53</v>
      </c>
      <c r="H79" s="1" t="s">
        <v>54</v>
      </c>
      <c r="I79" s="2">
        <v>157.6</v>
      </c>
      <c r="J79" s="2">
        <v>0.08</v>
      </c>
      <c r="K79" s="2">
        <f t="shared" si="14"/>
        <v>0.02</v>
      </c>
      <c r="L79" s="2">
        <f t="shared" si="15"/>
        <v>0</v>
      </c>
      <c r="P79" s="6">
        <v>0.01</v>
      </c>
      <c r="Q79" s="5">
        <v>36.951250000000002</v>
      </c>
      <c r="R79" s="7">
        <v>0.01</v>
      </c>
      <c r="S79" s="5">
        <v>21.385000000000002</v>
      </c>
      <c r="AL79" s="5" t="str">
        <f t="shared" si="16"/>
        <v/>
      </c>
      <c r="AN79" s="5" t="str">
        <f t="shared" si="17"/>
        <v/>
      </c>
      <c r="AP79" s="5" t="str">
        <f t="shared" si="18"/>
        <v/>
      </c>
      <c r="AS79" s="5">
        <f t="shared" si="20"/>
        <v>58.336250000000007</v>
      </c>
      <c r="AT79" s="11">
        <f t="shared" si="21"/>
        <v>1.8967469617475017E-3</v>
      </c>
      <c r="AU79" s="5">
        <f t="shared" si="19"/>
        <v>1.8967469617475017</v>
      </c>
    </row>
    <row r="80" spans="1:47" x14ac:dyDescent="0.25">
      <c r="A80" s="1" t="s">
        <v>151</v>
      </c>
      <c r="B80" s="1" t="s">
        <v>152</v>
      </c>
      <c r="C80" s="1" t="s">
        <v>153</v>
      </c>
      <c r="D80" s="1" t="s">
        <v>168</v>
      </c>
      <c r="E80" s="1" t="s">
        <v>140</v>
      </c>
      <c r="F80" s="1" t="s">
        <v>150</v>
      </c>
      <c r="G80" s="1" t="s">
        <v>53</v>
      </c>
      <c r="H80" s="1" t="s">
        <v>54</v>
      </c>
      <c r="I80" s="2">
        <v>80</v>
      </c>
      <c r="J80" s="2">
        <v>38.89</v>
      </c>
      <c r="K80" s="2">
        <f t="shared" si="14"/>
        <v>2.7600000000000002</v>
      </c>
      <c r="L80" s="2">
        <f t="shared" si="15"/>
        <v>0</v>
      </c>
      <c r="P80" s="6">
        <v>2.08</v>
      </c>
      <c r="Q80" s="5">
        <v>7685.8600000000006</v>
      </c>
      <c r="R80" s="7">
        <v>0.68</v>
      </c>
      <c r="S80" s="5">
        <v>1454.18</v>
      </c>
      <c r="AL80" s="5" t="str">
        <f t="shared" si="16"/>
        <v/>
      </c>
      <c r="AN80" s="5" t="str">
        <f t="shared" si="17"/>
        <v/>
      </c>
      <c r="AP80" s="5" t="str">
        <f t="shared" si="18"/>
        <v/>
      </c>
      <c r="AS80" s="5">
        <f t="shared" si="20"/>
        <v>9140.0400000000009</v>
      </c>
      <c r="AT80" s="11">
        <f t="shared" si="21"/>
        <v>0.29717959416744538</v>
      </c>
      <c r="AU80" s="5">
        <f t="shared" si="19"/>
        <v>297.17959416744537</v>
      </c>
    </row>
    <row r="81" spans="1:47" x14ac:dyDescent="0.25">
      <c r="A81" s="1">
        <v>100</v>
      </c>
      <c r="B81" s="1" t="s">
        <v>142</v>
      </c>
      <c r="C81" s="1" t="s">
        <v>167</v>
      </c>
      <c r="D81" s="1" t="s">
        <v>168</v>
      </c>
      <c r="K81" s="2">
        <f t="shared" si="14"/>
        <v>96.059999999999988</v>
      </c>
      <c r="L81" s="2">
        <f t="shared" si="15"/>
        <v>0</v>
      </c>
      <c r="P81" s="6">
        <v>0.34</v>
      </c>
      <c r="Q81" s="5">
        <v>1435.82</v>
      </c>
      <c r="R81" s="7">
        <v>2.5299999999999998</v>
      </c>
      <c r="S81" s="5">
        <v>6183.32</v>
      </c>
      <c r="T81" s="8">
        <v>0.25</v>
      </c>
      <c r="U81" s="5">
        <v>183.25</v>
      </c>
      <c r="V81" s="2">
        <v>92.939999999999984</v>
      </c>
      <c r="W81" s="5">
        <v>52970.879999999997</v>
      </c>
      <c r="AL81" s="5" t="str">
        <f t="shared" si="16"/>
        <v/>
      </c>
      <c r="AN81" s="5" t="str">
        <f t="shared" si="17"/>
        <v/>
      </c>
      <c r="AP81" s="5" t="str">
        <f t="shared" si="18"/>
        <v/>
      </c>
      <c r="AS81" s="5">
        <f t="shared" si="20"/>
        <v>60773.27</v>
      </c>
      <c r="AT81" s="11">
        <f t="shared" si="21"/>
        <v>1.9759843189776611</v>
      </c>
      <c r="AU81" s="5">
        <f t="shared" si="19"/>
        <v>1975.9843189776611</v>
      </c>
    </row>
    <row r="82" spans="1:47" x14ac:dyDescent="0.25">
      <c r="B82" s="29" t="s">
        <v>166</v>
      </c>
      <c r="AS82" s="5">
        <f t="shared" si="20"/>
        <v>0</v>
      </c>
      <c r="AT82" s="11">
        <f t="shared" si="21"/>
        <v>0</v>
      </c>
      <c r="AU82" s="5">
        <f t="shared" si="19"/>
        <v>0</v>
      </c>
    </row>
    <row r="83" spans="1:47" x14ac:dyDescent="0.25">
      <c r="B83" s="1" t="s">
        <v>154</v>
      </c>
      <c r="C83" s="1" t="s">
        <v>163</v>
      </c>
      <c r="D83" s="1" t="s">
        <v>164</v>
      </c>
      <c r="J83" s="2">
        <v>33.76</v>
      </c>
      <c r="K83" s="2">
        <f t="shared" si="14"/>
        <v>38.119999999999997</v>
      </c>
      <c r="L83" s="2">
        <f t="shared" si="15"/>
        <v>0</v>
      </c>
      <c r="AG83" s="9">
        <v>38.119999999999997</v>
      </c>
      <c r="AH83" s="5">
        <v>108449.97625000001</v>
      </c>
      <c r="AL83" s="5" t="str">
        <f t="shared" si="16"/>
        <v/>
      </c>
      <c r="AN83" s="5" t="str">
        <f t="shared" si="17"/>
        <v/>
      </c>
      <c r="AP83" s="5" t="str">
        <f t="shared" si="18"/>
        <v/>
      </c>
      <c r="AS83" s="5">
        <f t="shared" si="20"/>
        <v>108449.97625000001</v>
      </c>
      <c r="AT83" s="11">
        <f t="shared" si="21"/>
        <v>3.5261464861689982</v>
      </c>
      <c r="AU83" s="5">
        <f t="shared" si="19"/>
        <v>3526.1464861689983</v>
      </c>
    </row>
    <row r="84" spans="1:47" x14ac:dyDescent="0.25">
      <c r="B84" s="1" t="s">
        <v>155</v>
      </c>
      <c r="C84" s="1" t="s">
        <v>163</v>
      </c>
      <c r="D84" s="1" t="s">
        <v>164</v>
      </c>
      <c r="J84" s="2">
        <v>0.79</v>
      </c>
      <c r="K84" s="2">
        <f t="shared" si="14"/>
        <v>0.74</v>
      </c>
      <c r="L84" s="2">
        <f t="shared" si="15"/>
        <v>0</v>
      </c>
      <c r="AG84" s="9">
        <v>0.74</v>
      </c>
      <c r="AH84" s="5">
        <v>2531.54</v>
      </c>
      <c r="AL84" s="5" t="str">
        <f t="shared" si="16"/>
        <v/>
      </c>
      <c r="AN84" s="5" t="str">
        <f t="shared" si="17"/>
        <v/>
      </c>
      <c r="AP84" s="5" t="str">
        <f t="shared" si="18"/>
        <v/>
      </c>
      <c r="AS84" s="5">
        <f t="shared" si="20"/>
        <v>2531.54</v>
      </c>
      <c r="AT84" s="11">
        <f t="shared" si="21"/>
        <v>8.2310583960098049E-2</v>
      </c>
      <c r="AU84" s="5">
        <f t="shared" si="19"/>
        <v>82.310583960098057</v>
      </c>
    </row>
    <row r="85" spans="1:47" x14ac:dyDescent="0.25">
      <c r="B85" s="1" t="s">
        <v>156</v>
      </c>
      <c r="C85" s="1" t="s">
        <v>163</v>
      </c>
      <c r="D85" s="1" t="s">
        <v>164</v>
      </c>
      <c r="J85" s="2">
        <v>2.2400000000000002</v>
      </c>
      <c r="K85" s="2">
        <f t="shared" si="14"/>
        <v>3.79</v>
      </c>
      <c r="L85" s="2">
        <f t="shared" si="15"/>
        <v>0</v>
      </c>
      <c r="AG85" s="9">
        <v>3.79</v>
      </c>
      <c r="AH85" s="5">
        <v>11391.93</v>
      </c>
      <c r="AL85" s="5" t="str">
        <f t="shared" si="16"/>
        <v/>
      </c>
      <c r="AN85" s="5" t="str">
        <f t="shared" si="17"/>
        <v/>
      </c>
      <c r="AP85" s="5" t="str">
        <f t="shared" si="18"/>
        <v/>
      </c>
      <c r="AS85" s="5">
        <f t="shared" si="20"/>
        <v>11391.93</v>
      </c>
      <c r="AT85" s="11">
        <f t="shared" si="21"/>
        <v>0.37039762782044128</v>
      </c>
      <c r="AU85" s="5">
        <f t="shared" si="19"/>
        <v>370.3976278204413</v>
      </c>
    </row>
    <row r="86" spans="1:47" x14ac:dyDescent="0.25">
      <c r="B86" s="1" t="s">
        <v>157</v>
      </c>
      <c r="C86" s="1" t="s">
        <v>163</v>
      </c>
      <c r="D86" s="1" t="s">
        <v>164</v>
      </c>
      <c r="J86" s="2">
        <v>2.11</v>
      </c>
      <c r="K86" s="2">
        <f t="shared" si="14"/>
        <v>0.06</v>
      </c>
      <c r="L86" s="2">
        <f t="shared" si="15"/>
        <v>0</v>
      </c>
      <c r="AG86" s="9">
        <v>0.06</v>
      </c>
      <c r="AH86" s="5">
        <v>205.26</v>
      </c>
      <c r="AL86" s="5" t="str">
        <f t="shared" si="16"/>
        <v/>
      </c>
      <c r="AN86" s="5" t="str">
        <f t="shared" si="17"/>
        <v/>
      </c>
      <c r="AP86" s="5" t="str">
        <f t="shared" si="18"/>
        <v/>
      </c>
      <c r="AS86" s="5">
        <f t="shared" si="20"/>
        <v>205.26</v>
      </c>
      <c r="AT86" s="11">
        <f t="shared" si="21"/>
        <v>6.6738311318998425E-3</v>
      </c>
      <c r="AU86" s="5">
        <f t="shared" si="19"/>
        <v>6.673831131899842</v>
      </c>
    </row>
    <row r="87" spans="1:47" x14ac:dyDescent="0.25">
      <c r="B87" s="29" t="s">
        <v>165</v>
      </c>
      <c r="AS87" s="5">
        <f t="shared" si="20"/>
        <v>0</v>
      </c>
      <c r="AT87" s="11">
        <f t="shared" si="21"/>
        <v>0</v>
      </c>
      <c r="AU87" s="5">
        <f t="shared" si="19"/>
        <v>0</v>
      </c>
    </row>
    <row r="88" spans="1:47" x14ac:dyDescent="0.25">
      <c r="B88" s="1" t="s">
        <v>160</v>
      </c>
      <c r="C88" s="1" t="s">
        <v>175</v>
      </c>
      <c r="D88" s="1" t="s">
        <v>168</v>
      </c>
      <c r="J88" s="2">
        <v>12.39</v>
      </c>
      <c r="K88" s="2">
        <f t="shared" si="14"/>
        <v>10.09</v>
      </c>
      <c r="L88" s="2">
        <f t="shared" si="15"/>
        <v>0</v>
      </c>
      <c r="AG88" s="9">
        <v>10.09</v>
      </c>
      <c r="AH88" s="5">
        <v>28295.946250000001</v>
      </c>
      <c r="AL88" s="5" t="str">
        <f t="shared" si="16"/>
        <v/>
      </c>
      <c r="AN88" s="5" t="str">
        <f t="shared" si="17"/>
        <v/>
      </c>
      <c r="AP88" s="5" t="str">
        <f t="shared" si="18"/>
        <v/>
      </c>
      <c r="AS88" s="5">
        <f t="shared" si="20"/>
        <v>28295.946250000001</v>
      </c>
      <c r="AT88" s="11">
        <f t="shared" si="21"/>
        <v>0.92001542916210954</v>
      </c>
      <c r="AU88" s="5">
        <f t="shared" si="19"/>
        <v>920.01542916210951</v>
      </c>
    </row>
    <row r="89" spans="1:47" x14ac:dyDescent="0.25">
      <c r="B89" s="1" t="s">
        <v>158</v>
      </c>
      <c r="C89" s="1" t="s">
        <v>175</v>
      </c>
      <c r="D89" s="1" t="s">
        <v>168</v>
      </c>
      <c r="J89" s="2">
        <v>0.01</v>
      </c>
      <c r="K89" s="2">
        <f t="shared" si="14"/>
        <v>0.03</v>
      </c>
      <c r="L89" s="2">
        <f t="shared" si="15"/>
        <v>0</v>
      </c>
      <c r="AG89" s="9">
        <v>0.03</v>
      </c>
      <c r="AH89" s="5">
        <v>89.801249999999996</v>
      </c>
      <c r="AL89" s="5" t="str">
        <f t="shared" si="16"/>
        <v/>
      </c>
      <c r="AN89" s="5" t="str">
        <f t="shared" si="17"/>
        <v/>
      </c>
      <c r="AP89" s="5" t="str">
        <f t="shared" si="18"/>
        <v/>
      </c>
      <c r="AS89" s="5">
        <f t="shared" si="20"/>
        <v>89.801249999999996</v>
      </c>
      <c r="AT89" s="11">
        <f t="shared" si="21"/>
        <v>2.9198011202061806E-3</v>
      </c>
      <c r="AU89" s="5">
        <f t="shared" si="19"/>
        <v>2.9198011202061807</v>
      </c>
    </row>
    <row r="90" spans="1:47" x14ac:dyDescent="0.25">
      <c r="B90" s="1" t="s">
        <v>161</v>
      </c>
      <c r="C90" s="1" t="s">
        <v>175</v>
      </c>
      <c r="D90" s="1" t="s">
        <v>168</v>
      </c>
      <c r="J90" s="2">
        <v>1.85</v>
      </c>
      <c r="K90" s="2">
        <f t="shared" si="14"/>
        <v>1.95</v>
      </c>
      <c r="L90" s="2">
        <f t="shared" si="15"/>
        <v>0</v>
      </c>
      <c r="AG90" s="9">
        <v>1.95</v>
      </c>
      <c r="AH90" s="5">
        <v>6388.7175000000007</v>
      </c>
      <c r="AL90" s="5" t="str">
        <f t="shared" si="16"/>
        <v/>
      </c>
      <c r="AN90" s="5" t="str">
        <f t="shared" si="17"/>
        <v/>
      </c>
      <c r="AP90" s="5" t="str">
        <f t="shared" si="18"/>
        <v/>
      </c>
      <c r="AS90" s="5">
        <f t="shared" si="20"/>
        <v>6388.7175000000007</v>
      </c>
      <c r="AT90" s="11">
        <f t="shared" si="21"/>
        <v>0.20772299398038263</v>
      </c>
      <c r="AU90" s="5">
        <f t="shared" si="19"/>
        <v>207.72299398038263</v>
      </c>
    </row>
    <row r="91" spans="1:47" ht="15.75" thickBot="1" x14ac:dyDescent="0.3">
      <c r="B91" s="1" t="s">
        <v>162</v>
      </c>
      <c r="C91" s="1" t="s">
        <v>175</v>
      </c>
      <c r="D91" s="1" t="s">
        <v>168</v>
      </c>
      <c r="J91" s="2">
        <v>4.01</v>
      </c>
      <c r="K91" s="2">
        <f t="shared" si="14"/>
        <v>1.89</v>
      </c>
      <c r="L91" s="2">
        <f t="shared" si="15"/>
        <v>0</v>
      </c>
      <c r="AG91" s="9">
        <v>1.89</v>
      </c>
      <c r="AH91" s="5">
        <v>5657.4787500000002</v>
      </c>
      <c r="AL91" s="5" t="str">
        <f t="shared" si="16"/>
        <v/>
      </c>
      <c r="AN91" s="5" t="str">
        <f t="shared" si="17"/>
        <v/>
      </c>
      <c r="AP91" s="5" t="str">
        <f t="shared" si="18"/>
        <v/>
      </c>
      <c r="AS91" s="5">
        <f t="shared" si="20"/>
        <v>5657.4787500000002</v>
      </c>
      <c r="AT91" s="11">
        <f t="shared" si="21"/>
        <v>0.18394747057298941</v>
      </c>
      <c r="AU91" s="5">
        <f t="shared" si="19"/>
        <v>183.9474705729894</v>
      </c>
    </row>
    <row r="92" spans="1:47" ht="15.75" thickTop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>
        <f t="shared" ref="K92:AU92" si="22">SUM(K3:K91)</f>
        <v>1241.6099999999994</v>
      </c>
      <c r="L92" s="20">
        <f t="shared" si="22"/>
        <v>43.79</v>
      </c>
      <c r="M92" s="21">
        <f t="shared" si="22"/>
        <v>0</v>
      </c>
      <c r="N92" s="22">
        <f t="shared" si="22"/>
        <v>99.38</v>
      </c>
      <c r="O92" s="23">
        <f t="shared" si="22"/>
        <v>338079.75</v>
      </c>
      <c r="P92" s="24">
        <f t="shared" si="22"/>
        <v>510.04000000000008</v>
      </c>
      <c r="Q92" s="23">
        <f t="shared" si="22"/>
        <v>1686655.6425000003</v>
      </c>
      <c r="R92" s="25">
        <f t="shared" si="22"/>
        <v>386.21999999999974</v>
      </c>
      <c r="S92" s="23">
        <f t="shared" si="22"/>
        <v>781013.80500000028</v>
      </c>
      <c r="T92" s="26">
        <f t="shared" si="22"/>
        <v>71.959999999999994</v>
      </c>
      <c r="U92" s="23">
        <f t="shared" si="22"/>
        <v>43881.044999999998</v>
      </c>
      <c r="V92" s="20">
        <f t="shared" si="22"/>
        <v>92.939999999999984</v>
      </c>
      <c r="W92" s="23">
        <f t="shared" si="22"/>
        <v>52970.879999999997</v>
      </c>
      <c r="X92" s="20">
        <f t="shared" si="22"/>
        <v>1.29</v>
      </c>
      <c r="Y92" s="23">
        <f t="shared" si="22"/>
        <v>945.57</v>
      </c>
      <c r="Z92" s="27">
        <f t="shared" si="22"/>
        <v>21.66</v>
      </c>
      <c r="AA92" s="23">
        <f t="shared" si="22"/>
        <v>5034.838749999999</v>
      </c>
      <c r="AB92" s="28">
        <f t="shared" si="22"/>
        <v>0</v>
      </c>
      <c r="AC92" s="23">
        <f t="shared" si="22"/>
        <v>0</v>
      </c>
      <c r="AD92" s="20">
        <f t="shared" si="22"/>
        <v>0</v>
      </c>
      <c r="AE92" s="20">
        <f t="shared" si="22"/>
        <v>0</v>
      </c>
      <c r="AF92" s="23">
        <f t="shared" si="22"/>
        <v>0</v>
      </c>
      <c r="AG92" s="27">
        <f t="shared" si="22"/>
        <v>58.120000000000005</v>
      </c>
      <c r="AH92" s="23">
        <f t="shared" si="22"/>
        <v>167013.22</v>
      </c>
      <c r="AI92" s="20">
        <f t="shared" si="22"/>
        <v>0</v>
      </c>
      <c r="AJ92" s="23">
        <f t="shared" si="22"/>
        <v>0</v>
      </c>
      <c r="AK92" s="21">
        <f t="shared" si="22"/>
        <v>0</v>
      </c>
      <c r="AL92" s="23">
        <f t="shared" si="22"/>
        <v>0</v>
      </c>
      <c r="AM92" s="21">
        <f t="shared" si="22"/>
        <v>0</v>
      </c>
      <c r="AN92" s="23">
        <f t="shared" si="22"/>
        <v>0</v>
      </c>
      <c r="AO92" s="20">
        <f t="shared" si="22"/>
        <v>1.05</v>
      </c>
      <c r="AP92" s="23">
        <f t="shared" si="22"/>
        <v>1.05</v>
      </c>
      <c r="AQ92" s="20">
        <f t="shared" si="22"/>
        <v>1.54</v>
      </c>
      <c r="AR92" s="20">
        <f t="shared" si="22"/>
        <v>41.2</v>
      </c>
      <c r="AS92" s="23">
        <f t="shared" si="22"/>
        <v>3075594.7512499997</v>
      </c>
      <c r="AT92" s="20">
        <f t="shared" si="22"/>
        <v>99.999999999999972</v>
      </c>
      <c r="AU92" s="23">
        <f t="shared" si="22"/>
        <v>100000.00000000004</v>
      </c>
    </row>
    <row r="95" spans="1:47" x14ac:dyDescent="0.25">
      <c r="B95" s="29" t="s">
        <v>159</v>
      </c>
      <c r="C95" s="1">
        <f>SUM(K92,L92)</f>
        <v>1285.3999999999994</v>
      </c>
    </row>
  </sheetData>
  <conditionalFormatting sqref="I92:I143">
    <cfRule type="notContainsText" dxfId="11" priority="4" operator="notContains" text="#########">
      <formula>ISERROR(SEARCH("#########",I92))</formula>
    </cfRule>
  </conditionalFormatting>
  <conditionalFormatting sqref="J93:J94">
    <cfRule type="notContainsText" dxfId="10" priority="75" operator="notContains" text="#########">
      <formula>ISERROR(SEARCH("#########",J93))</formula>
    </cfRule>
  </conditionalFormatting>
  <conditionalFormatting sqref="J99:J100">
    <cfRule type="notContainsText" dxfId="9" priority="77" operator="notContains" text="#########">
      <formula>ISERROR(SEARCH("#########",J99))</formula>
    </cfRule>
  </conditionalFormatting>
  <conditionalFormatting sqref="J106">
    <cfRule type="notContainsText" dxfId="8" priority="79" operator="notContains" text="#########">
      <formula>ISERROR(SEARCH("#########",J106))</formula>
    </cfRule>
  </conditionalFormatting>
  <conditionalFormatting sqref="J111">
    <cfRule type="notContainsText" dxfId="7" priority="80" operator="notContains" text="#########">
      <formula>ISERROR(SEARCH("#########",J111))</formula>
    </cfRule>
  </conditionalFormatting>
  <conditionalFormatting sqref="J113">
    <cfRule type="notContainsText" dxfId="6" priority="81" operator="notContains" text="#########">
      <formula>ISERROR(SEARCH("#########",J113))</formula>
    </cfRule>
  </conditionalFormatting>
  <conditionalFormatting sqref="J115:J117">
    <cfRule type="notContainsText" dxfId="5" priority="82" operator="notContains" text="#########">
      <formula>ISERROR(SEARCH("#########",J115))</formula>
    </cfRule>
  </conditionalFormatting>
  <conditionalFormatting sqref="J119">
    <cfRule type="notContainsText" dxfId="4" priority="85" operator="notContains" text="#########">
      <formula>ISERROR(SEARCH("#########",J119))</formula>
    </cfRule>
  </conditionalFormatting>
  <conditionalFormatting sqref="J130">
    <cfRule type="notContainsText" dxfId="3" priority="86" operator="notContains" text="#########">
      <formula>ISERROR(SEARCH("#########",J130))</formula>
    </cfRule>
  </conditionalFormatting>
  <conditionalFormatting sqref="J135">
    <cfRule type="notContainsText" dxfId="2" priority="87" operator="notContains" text="#########">
      <formula>ISERROR(SEARCH("#########",J135))</formula>
    </cfRule>
  </conditionalFormatting>
  <conditionalFormatting sqref="J137">
    <cfRule type="notContainsText" dxfId="1" priority="88" operator="notContains" text="#########">
      <formula>ISERROR(SEARCH("#########",J137))</formula>
    </cfRule>
  </conditionalFormatting>
  <conditionalFormatting sqref="K108:L108">
    <cfRule type="notContainsText" dxfId="0" priority="101" operator="notContains" text="#########">
      <formula>ISERROR(SEARCH("#########",K108))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Megan Otten</cp:lastModifiedBy>
  <dcterms:created xsi:type="dcterms:W3CDTF">2025-02-26T20:05:13Z</dcterms:created>
  <dcterms:modified xsi:type="dcterms:W3CDTF">2025-02-26T21:37:50Z</dcterms:modified>
</cp:coreProperties>
</file>