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JD25/"/>
    </mc:Choice>
  </mc:AlternateContent>
  <xr:revisionPtr revIDLastSave="4" documentId="8_{5C32BAE5-5BD5-4DD9-94EA-6DD376098DB5}" xr6:coauthVersionLast="47" xr6:coauthVersionMax="47" xr10:uidLastSave="{634FC3A8-8C59-4189-91A7-E5852633B68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5" i="1"/>
  <c r="L75" i="1"/>
  <c r="K77" i="1"/>
  <c r="L77" i="1"/>
  <c r="K79" i="1"/>
  <c r="L79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R80" i="1"/>
  <c r="AQ80" i="1"/>
  <c r="AO80" i="1"/>
  <c r="AM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AP79" i="1"/>
  <c r="AN79" i="1"/>
  <c r="AL79" i="1"/>
  <c r="AP77" i="1"/>
  <c r="AN77" i="1"/>
  <c r="AL77" i="1"/>
  <c r="AP75" i="1"/>
  <c r="AN75" i="1"/>
  <c r="AL75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3" i="1"/>
  <c r="AN80" i="1" l="1"/>
  <c r="AP80" i="1"/>
  <c r="L80" i="1"/>
  <c r="AL80" i="1"/>
  <c r="AS80" i="1"/>
  <c r="K80" i="1"/>
  <c r="AT5" i="1" l="1"/>
  <c r="AU5" i="1" s="1"/>
  <c r="AT41" i="1"/>
  <c r="AU41" i="1" s="1"/>
  <c r="AT53" i="1"/>
  <c r="AU53" i="1" s="1"/>
  <c r="AT61" i="1"/>
  <c r="AU61" i="1" s="1"/>
  <c r="AT69" i="1"/>
  <c r="AU69" i="1" s="1"/>
  <c r="AT77" i="1"/>
  <c r="AU77" i="1" s="1"/>
  <c r="AT11" i="1"/>
  <c r="AU11" i="1" s="1"/>
  <c r="AT13" i="1"/>
  <c r="AU13" i="1" s="1"/>
  <c r="AT17" i="1"/>
  <c r="AU17" i="1" s="1"/>
  <c r="AT23" i="1"/>
  <c r="AU23" i="1" s="1"/>
  <c r="AT29" i="1"/>
  <c r="AU29" i="1" s="1"/>
  <c r="AT37" i="1"/>
  <c r="AU37" i="1" s="1"/>
  <c r="AT47" i="1"/>
  <c r="AU47" i="1" s="1"/>
  <c r="AT55" i="1"/>
  <c r="AU55" i="1" s="1"/>
  <c r="AT63" i="1"/>
  <c r="AU63" i="1" s="1"/>
  <c r="AT71" i="1"/>
  <c r="AU71" i="1" s="1"/>
  <c r="AT79" i="1"/>
  <c r="AU79" i="1" s="1"/>
  <c r="AT7" i="1"/>
  <c r="AU7" i="1" s="1"/>
  <c r="AT15" i="1"/>
  <c r="AU15" i="1" s="1"/>
  <c r="AT21" i="1"/>
  <c r="AU21" i="1" s="1"/>
  <c r="AT27" i="1"/>
  <c r="AU27" i="1" s="1"/>
  <c r="AT31" i="1"/>
  <c r="AU31" i="1" s="1"/>
  <c r="AT35" i="1"/>
  <c r="AU35" i="1" s="1"/>
  <c r="AT39" i="1"/>
  <c r="AU39" i="1" s="1"/>
  <c r="AT45" i="1"/>
  <c r="AU45" i="1" s="1"/>
  <c r="AT51" i="1"/>
  <c r="AU51" i="1" s="1"/>
  <c r="AT57" i="1"/>
  <c r="AU57" i="1" s="1"/>
  <c r="AT65" i="1"/>
  <c r="AU65" i="1" s="1"/>
  <c r="AT73" i="1"/>
  <c r="AU73" i="1" s="1"/>
  <c r="AT9" i="1"/>
  <c r="AU9" i="1" s="1"/>
  <c r="AT19" i="1"/>
  <c r="AU19" i="1" s="1"/>
  <c r="AT25" i="1"/>
  <c r="AU25" i="1" s="1"/>
  <c r="AT33" i="1"/>
  <c r="AU33" i="1" s="1"/>
  <c r="AT43" i="1"/>
  <c r="AU43" i="1" s="1"/>
  <c r="AT49" i="1"/>
  <c r="AU49" i="1" s="1"/>
  <c r="AT59" i="1"/>
  <c r="AU59" i="1" s="1"/>
  <c r="AT67" i="1"/>
  <c r="AU67" i="1" s="1"/>
  <c r="AT75" i="1"/>
  <c r="AU75" i="1" s="1"/>
  <c r="AT44" i="1"/>
  <c r="AU44" i="1" s="1"/>
  <c r="AT68" i="1"/>
  <c r="AU68" i="1" s="1"/>
  <c r="AT78" i="1"/>
  <c r="AU78" i="1" s="1"/>
  <c r="AT16" i="1"/>
  <c r="AU16" i="1" s="1"/>
  <c r="AT14" i="1"/>
  <c r="AU14" i="1" s="1"/>
  <c r="AT66" i="1"/>
  <c r="AU66" i="1" s="1"/>
  <c r="AT22" i="1"/>
  <c r="AU22" i="1" s="1"/>
  <c r="AT30" i="1"/>
  <c r="AU30" i="1" s="1"/>
  <c r="AT28" i="1"/>
  <c r="AU28" i="1" s="1"/>
  <c r="AT52" i="1"/>
  <c r="AU52" i="1" s="1"/>
  <c r="AT24" i="1"/>
  <c r="AU24" i="1" s="1"/>
  <c r="AT56" i="1"/>
  <c r="AU56" i="1" s="1"/>
  <c r="AT58" i="1"/>
  <c r="AU58" i="1" s="1"/>
  <c r="AT72" i="1"/>
  <c r="AU72" i="1" s="1"/>
  <c r="AT64" i="1"/>
  <c r="AU64" i="1" s="1"/>
  <c r="AT62" i="1"/>
  <c r="AU62" i="1" s="1"/>
  <c r="AT42" i="1"/>
  <c r="AU42" i="1" s="1"/>
  <c r="AT20" i="1"/>
  <c r="AU20" i="1" s="1"/>
  <c r="AT12" i="1"/>
  <c r="AU12" i="1" s="1"/>
  <c r="AT34" i="1"/>
  <c r="AU34" i="1" s="1"/>
  <c r="AT70" i="1"/>
  <c r="AU70" i="1" s="1"/>
  <c r="AT74" i="1"/>
  <c r="AU74" i="1" s="1"/>
  <c r="AT48" i="1"/>
  <c r="AU48" i="1" s="1"/>
  <c r="AT26" i="1"/>
  <c r="AU26" i="1" s="1"/>
  <c r="AT4" i="1"/>
  <c r="AU4" i="1" s="1"/>
  <c r="AT40" i="1"/>
  <c r="AU40" i="1" s="1"/>
  <c r="AT76" i="1"/>
  <c r="AU76" i="1" s="1"/>
  <c r="AT6" i="1"/>
  <c r="AU6" i="1" s="1"/>
  <c r="AT54" i="1"/>
  <c r="AU54" i="1" s="1"/>
  <c r="AT32" i="1"/>
  <c r="AU32" i="1" s="1"/>
  <c r="AT8" i="1"/>
  <c r="AU8" i="1" s="1"/>
  <c r="AT10" i="1"/>
  <c r="AU10" i="1" s="1"/>
  <c r="AT46" i="1"/>
  <c r="AU46" i="1" s="1"/>
  <c r="AT36" i="1"/>
  <c r="AU36" i="1" s="1"/>
  <c r="AT18" i="1"/>
  <c r="AU18" i="1" s="1"/>
  <c r="AT60" i="1"/>
  <c r="AU60" i="1" s="1"/>
  <c r="AT38" i="1"/>
  <c r="AU38" i="1" s="1"/>
  <c r="AT50" i="1"/>
  <c r="AU50" i="1" s="1"/>
  <c r="C83" i="1"/>
  <c r="AT3" i="1"/>
  <c r="AU3" i="1" s="1"/>
  <c r="AU80" i="1" l="1"/>
  <c r="AT80" i="1"/>
</calcChain>
</file>

<file path=xl/sharedStrings.xml><?xml version="1.0" encoding="utf-8"?>
<sst xmlns="http://schemas.openxmlformats.org/spreadsheetml/2006/main" count="629" uniqueCount="154">
  <si>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</si>
  <si>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</si>
  <si>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</si>
  <si>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</si>
  <si>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</si>
  <si>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</si>
  <si>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</si>
  <si>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</si>
  <si>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</si>
  <si>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</si>
  <si>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</si>
  <si>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</si>
  <si>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</si>
  <si>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</si>
  <si>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</si>
  <si>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</si>
  <si>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</si>
  <si>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</si>
  <si>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</si>
  <si>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</si>
  <si>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</si>
  <si>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</si>
  <si>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</si>
  <si>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</si>
  <si>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</si>
  <si>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</si>
  <si>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</si>
  <si>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</si>
  <si>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</si>
  <si>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</si>
  <si>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</si>
  <si>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</si>
  <si>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</si>
  <si>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</si>
  <si>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</si>
  <si>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</si>
  <si>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</si>
  <si>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</si>
  <si>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</si>
  <si>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</si>
  <si>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</si>
  <si>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</si>
  <si>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</si>
  <si>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</si>
  <si>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</si>
  <si>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</si>
  <si>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</si>
  <si>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</si>
  <si>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17-022-0200</t>
  </si>
  <si>
    <t>BERGER/BRIAN &amp; ELLEN</t>
  </si>
  <si>
    <t>40616 STATE HWY 30</t>
  </si>
  <si>
    <t>SWSE</t>
  </si>
  <si>
    <t>22</t>
  </si>
  <si>
    <t>107</t>
  </si>
  <si>
    <t>037</t>
  </si>
  <si>
    <t>SENE</t>
  </si>
  <si>
    <t>NESE</t>
  </si>
  <si>
    <t>SESE</t>
  </si>
  <si>
    <t>17-022-0201</t>
  </si>
  <si>
    <t>17-022-0500</t>
  </si>
  <si>
    <t>QUADE/RICHARD &amp; BEVERLY/TRSTEE</t>
  </si>
  <si>
    <t>47502 270TH ST</t>
  </si>
  <si>
    <t>17-023-0100</t>
  </si>
  <si>
    <t>SELL/STEVEN K &amp; KRISTI L</t>
  </si>
  <si>
    <t>29464 COUNTY RD 21</t>
  </si>
  <si>
    <t>SWNW</t>
  </si>
  <si>
    <t>23</t>
  </si>
  <si>
    <t>17-023-0101</t>
  </si>
  <si>
    <t>QUADE/ROGER</t>
  </si>
  <si>
    <t>41695 COUNTY RD 53</t>
  </si>
  <si>
    <t>17-023-0102</t>
  </si>
  <si>
    <t>SENW</t>
  </si>
  <si>
    <t>17-023-0200</t>
  </si>
  <si>
    <t>CARLBLOM LIV TST/TIMOTHY/&amp;</t>
  </si>
  <si>
    <t>41188 STATE HWY 30</t>
  </si>
  <si>
    <t>SWSW</t>
  </si>
  <si>
    <t>NWSW</t>
  </si>
  <si>
    <t>NESW</t>
  </si>
  <si>
    <t>SESW</t>
  </si>
  <si>
    <t>17-023-0206</t>
  </si>
  <si>
    <t>STATE OF MN- DOT</t>
  </si>
  <si>
    <t>2151 BASSETT DR</t>
  </si>
  <si>
    <t>17-023-0301</t>
  </si>
  <si>
    <t>QUADE/DOUGLAS &amp; SUSAN</t>
  </si>
  <si>
    <t>41964 STATE HWY 30</t>
  </si>
  <si>
    <t>SWNE</t>
  </si>
  <si>
    <t>17-023-0400</t>
  </si>
  <si>
    <t>NWSE</t>
  </si>
  <si>
    <t>17-023-0402</t>
  </si>
  <si>
    <t>17-023-0500</t>
  </si>
  <si>
    <t>DUROE/CODY C/ ETAL</t>
  </si>
  <si>
    <t>PO BOX 128</t>
  </si>
  <si>
    <t>17-024-0201</t>
  </si>
  <si>
    <t>GOEMAN/LARRY E &amp; MELODY S</t>
  </si>
  <si>
    <t>PO BOX 158</t>
  </si>
  <si>
    <t>24</t>
  </si>
  <si>
    <t>17-024-0300</t>
  </si>
  <si>
    <t>17-024-0400</t>
  </si>
  <si>
    <t>17-025-0500</t>
  </si>
  <si>
    <t>25</t>
  </si>
  <si>
    <t>NWNW</t>
  </si>
  <si>
    <t>17-025-0501</t>
  </si>
  <si>
    <t>MENKEN/MITCHELL</t>
  </si>
  <si>
    <t>19230 BUCKBOARD CIR</t>
  </si>
  <si>
    <t>17-025-0600</t>
  </si>
  <si>
    <t>MENKEN/JULIA L/TRUSTEE</t>
  </si>
  <si>
    <t>275 ALAINA PLACE NE</t>
  </si>
  <si>
    <t>17-025-0601</t>
  </si>
  <si>
    <t>MENKEN/CHRISTINE E</t>
  </si>
  <si>
    <t>5629 WASHBURN AVE S,  #6</t>
  </si>
  <si>
    <t>17-026-0100</t>
  </si>
  <si>
    <t>DOBLAR/JOSEPH &amp; KELSEY</t>
  </si>
  <si>
    <t>30249 420TH AVE</t>
  </si>
  <si>
    <t>NENE</t>
  </si>
  <si>
    <t>26</t>
  </si>
  <si>
    <t>17-026-0101</t>
  </si>
  <si>
    <t>NENW</t>
  </si>
  <si>
    <t>NWNE</t>
  </si>
  <si>
    <t>17-026-0200</t>
  </si>
  <si>
    <t>MILLER/MAISON A</t>
  </si>
  <si>
    <t>41169 STATE HWY 30</t>
  </si>
  <si>
    <t>17-026-0201</t>
  </si>
  <si>
    <t>17-026-0300</t>
  </si>
  <si>
    <t>FOX/DANIEL H &amp; JANEL K/</t>
  </si>
  <si>
    <t>12207 507TH AVE</t>
  </si>
  <si>
    <t>17-027-0100</t>
  </si>
  <si>
    <t>BERGER/CHARLES</t>
  </si>
  <si>
    <t>39272 COUNTY RD 53</t>
  </si>
  <si>
    <t>27</t>
  </si>
  <si>
    <t>17-027-0200</t>
  </si>
  <si>
    <t>JOHNSON FAMILY LAND,LLC</t>
  </si>
  <si>
    <t>905 LAKEVIEW COURT</t>
  </si>
  <si>
    <t>MNTH 30</t>
  </si>
  <si>
    <t>CR 21</t>
  </si>
  <si>
    <t>TOTAL WATERSHED ACRES:</t>
  </si>
  <si>
    <t>AMBOY MN 56010</t>
  </si>
  <si>
    <t>JEFFERS MN 56145</t>
  </si>
  <si>
    <t>SANBORN MN 56093</t>
  </si>
  <si>
    <t>MANKATO MN 56001-6888</t>
  </si>
  <si>
    <t>JEFFERS MN 56145-0158</t>
  </si>
  <si>
    <t>BELLE FOURCHE SD 57717-7263</t>
  </si>
  <si>
    <t>STORDEN MN 56174</t>
  </si>
  <si>
    <t>LAKE CRYSTAL MN 56055</t>
  </si>
  <si>
    <t>SAUK RAPIDS MN 56379</t>
  </si>
  <si>
    <t>MINNEAPOLIS MN 55410</t>
  </si>
  <si>
    <t>420TH AVE</t>
  </si>
  <si>
    <t>MN STATE HWYS</t>
  </si>
  <si>
    <t>COTTONWOOD CTY RDS</t>
  </si>
  <si>
    <t>STORDEN TWP RDS</t>
  </si>
  <si>
    <t>MN DOT 2151 BASSETT DRIVE</t>
  </si>
  <si>
    <t xml:space="preserve"> MANKATO MN 56001-6888 </t>
  </si>
  <si>
    <t xml:space="preserve"> 1355 9TH AVE</t>
  </si>
  <si>
    <t>WINDOM MN 56101</t>
  </si>
  <si>
    <t>C/O KARLA NELSON 37254 340TH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</si>
</sst>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3"/>
  <sheetViews>
    <sheetView tabSelected="1" workbookViewId="0">
      <pane xSplit="1" ySplit="2" topLeftCell="B64" activePane="bottomRight" state="frozen"/>
      <selection pane="topRight" activeCell="B1" sqref="B1"/>
      <selection pane="bottomLeft" activeCell="A3" sqref="A3"/>
      <selection pane="bottomRight" activeCell="D83" sqref="D83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9" width="17.6640625" style="2" customWidth="1"/>
    <col min="10" max="10" width="17.6640625" style="2" hidden="1" customWidth="1"/>
    <col min="11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0" customWidth="1"/>
    <col min="40" max="40" width="17.6640625" style="5" customWidth="1"/>
    <col min="41" max="41" width="17.6640625" style="2" hidden="1" customWidth="1"/>
    <col min="42" max="42" width="17.6640625" style="5" hidden="1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5461</v>
      </c>
      <c r="AN1" s="5">
        <v>9101</v>
      </c>
      <c r="AP1" s="5">
        <v>0</v>
      </c>
      <c r="AU1" s="5" t="s">
        <v>0</v>
      </c>
    </row>
    <row r="2" spans="1:47" ht="67.95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31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136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149.47</v>
      </c>
      <c r="J3" s="2">
        <v>30.12</v>
      </c>
      <c r="K3" s="2">
        <f t="shared" ref="K3:K34" si="0">SUM(N3,P3,R3,T3,V3,X3,Z3,AB3,AE3,AG3,AI3)</f>
        <v>6.1999999999999993</v>
      </c>
      <c r="L3" s="2">
        <f t="shared" ref="L3:L34" si="1">SUM(M3,AD3,AK3,AM3,AO3,AQ3,AR3)</f>
        <v>0.21</v>
      </c>
      <c r="R3" s="7">
        <v>2.91</v>
      </c>
      <c r="S3" s="5">
        <v>6223.0349999999999</v>
      </c>
      <c r="T3" s="8">
        <v>3.28</v>
      </c>
      <c r="U3" s="5">
        <v>2103.71</v>
      </c>
      <c r="Z3" s="9">
        <v>0.01</v>
      </c>
      <c r="AA3" s="5">
        <v>2.5637500000000002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R3" s="2">
        <v>0.21</v>
      </c>
      <c r="AS3" s="5">
        <f t="shared" ref="AS3" si="5">SUM(O3,Q3,S3,U3,W3,Y3,AA3,AC3,AF3,AH3,AJ3)</f>
        <v>8329.3087499999983</v>
      </c>
      <c r="AT3" s="11">
        <f>(AS3/$AS$80)*100</f>
        <v>0.35829592211475653</v>
      </c>
      <c r="AU3" s="5">
        <f t="shared" ref="AU3:AU66" si="6">(AT3/100)*$AU$1</f>
        <v>358.29592211475654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136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149.47</v>
      </c>
      <c r="J4" s="2">
        <v>0.08</v>
      </c>
      <c r="K4" s="2">
        <f t="shared" si="0"/>
        <v>6.0000000000000005E-2</v>
      </c>
      <c r="L4" s="2">
        <f t="shared" si="1"/>
        <v>0</v>
      </c>
      <c r="P4" s="6">
        <v>0.01</v>
      </c>
      <c r="Q4" s="5">
        <v>21.114999999999998</v>
      </c>
      <c r="R4" s="7">
        <v>0.05</v>
      </c>
      <c r="S4" s="5">
        <v>61.1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7">SUM(O4,Q4,S4,U4,W4,Y4,AA4,AC4,AF4,AH4,AJ4)</f>
        <v>82.215000000000003</v>
      </c>
      <c r="AT4" s="11">
        <f t="shared" ref="AT4:AT67" si="8">(AS4/$AS$80)*100</f>
        <v>3.5365839015950411E-3</v>
      </c>
      <c r="AU4" s="5">
        <f t="shared" si="6"/>
        <v>3.5365839015950411</v>
      </c>
    </row>
    <row r="5" spans="1:47" x14ac:dyDescent="0.3">
      <c r="A5" s="1" t="s">
        <v>48</v>
      </c>
      <c r="B5" s="1" t="s">
        <v>49</v>
      </c>
      <c r="C5" s="1" t="s">
        <v>50</v>
      </c>
      <c r="D5" s="1" t="s">
        <v>136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149.47</v>
      </c>
      <c r="J5" s="2">
        <v>40.26</v>
      </c>
      <c r="K5" s="2">
        <f t="shared" si="0"/>
        <v>26.369999999999997</v>
      </c>
      <c r="L5" s="2">
        <f t="shared" si="1"/>
        <v>0</v>
      </c>
      <c r="P5" s="6">
        <v>8.56</v>
      </c>
      <c r="Q5" s="5">
        <v>18074.439999999999</v>
      </c>
      <c r="R5" s="7">
        <v>17.809999999999999</v>
      </c>
      <c r="S5" s="5">
        <v>21763.82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39838.259999999995</v>
      </c>
      <c r="AT5" s="11">
        <f t="shared" si="8"/>
        <v>1.7136939607560377</v>
      </c>
      <c r="AU5" s="5">
        <f t="shared" si="6"/>
        <v>1713.6939607560378</v>
      </c>
    </row>
    <row r="6" spans="1:47" x14ac:dyDescent="0.3">
      <c r="A6" s="1" t="s">
        <v>48</v>
      </c>
      <c r="B6" s="1" t="s">
        <v>49</v>
      </c>
      <c r="C6" s="1" t="s">
        <v>50</v>
      </c>
      <c r="D6" s="1" t="s">
        <v>136</v>
      </c>
      <c r="E6" s="1" t="s">
        <v>57</v>
      </c>
      <c r="F6" s="1" t="s">
        <v>52</v>
      </c>
      <c r="G6" s="1" t="s">
        <v>53</v>
      </c>
      <c r="H6" s="1" t="s">
        <v>54</v>
      </c>
      <c r="I6" s="2">
        <v>149.47</v>
      </c>
      <c r="J6" s="2">
        <v>35.200000000000003</v>
      </c>
      <c r="K6" s="2">
        <f t="shared" si="0"/>
        <v>20.86</v>
      </c>
      <c r="L6" s="2">
        <f t="shared" si="1"/>
        <v>0</v>
      </c>
      <c r="P6" s="6">
        <v>5.55</v>
      </c>
      <c r="Q6" s="5">
        <v>11750.497499999999</v>
      </c>
      <c r="R6" s="7">
        <v>13.43</v>
      </c>
      <c r="S6" s="5">
        <v>21168.095000000001</v>
      </c>
      <c r="T6" s="8">
        <v>1.88</v>
      </c>
      <c r="U6" s="5">
        <v>1205.7850000000001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7"/>
        <v>34124.377500000002</v>
      </c>
      <c r="AT6" s="11">
        <f t="shared" si="8"/>
        <v>1.4679039605723048</v>
      </c>
      <c r="AU6" s="5">
        <f t="shared" si="6"/>
        <v>1467.9039605723049</v>
      </c>
    </row>
    <row r="7" spans="1:47" x14ac:dyDescent="0.3">
      <c r="A7" s="1" t="s">
        <v>58</v>
      </c>
      <c r="B7" s="1" t="s">
        <v>49</v>
      </c>
      <c r="C7" s="1" t="s">
        <v>50</v>
      </c>
      <c r="D7" s="1" t="s">
        <v>136</v>
      </c>
      <c r="E7" s="1" t="s">
        <v>51</v>
      </c>
      <c r="F7" s="1" t="s">
        <v>52</v>
      </c>
      <c r="G7" s="1" t="s">
        <v>53</v>
      </c>
      <c r="H7" s="1" t="s">
        <v>54</v>
      </c>
      <c r="I7" s="2">
        <v>8.07</v>
      </c>
      <c r="J7" s="2">
        <v>7.54</v>
      </c>
      <c r="K7" s="2">
        <f t="shared" si="0"/>
        <v>2.61</v>
      </c>
      <c r="L7" s="2">
        <f t="shared" si="1"/>
        <v>0.66</v>
      </c>
      <c r="Z7" s="9">
        <v>2.61</v>
      </c>
      <c r="AA7" s="5">
        <v>669.13874999999996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R7" s="2">
        <v>0.66</v>
      </c>
      <c r="AS7" s="5">
        <f t="shared" si="7"/>
        <v>669.13874999999996</v>
      </c>
      <c r="AT7" s="11">
        <f t="shared" si="8"/>
        <v>2.8783863421315194E-2</v>
      </c>
      <c r="AU7" s="5">
        <f t="shared" si="6"/>
        <v>28.783863421315193</v>
      </c>
    </row>
    <row r="8" spans="1:47" x14ac:dyDescent="0.3">
      <c r="A8" s="1" t="s">
        <v>59</v>
      </c>
      <c r="B8" s="1" t="s">
        <v>60</v>
      </c>
      <c r="C8" s="1" t="s">
        <v>61</v>
      </c>
      <c r="D8" s="1" t="s">
        <v>137</v>
      </c>
      <c r="E8" s="1" t="s">
        <v>55</v>
      </c>
      <c r="F8" s="1" t="s">
        <v>52</v>
      </c>
      <c r="G8" s="1" t="s">
        <v>53</v>
      </c>
      <c r="H8" s="1" t="s">
        <v>54</v>
      </c>
      <c r="I8" s="2">
        <v>80</v>
      </c>
      <c r="J8" s="2">
        <v>38.29</v>
      </c>
      <c r="K8" s="2">
        <f t="shared" si="0"/>
        <v>16.89</v>
      </c>
      <c r="L8" s="2">
        <f t="shared" si="1"/>
        <v>0.88</v>
      </c>
      <c r="P8" s="6">
        <v>0.3</v>
      </c>
      <c r="Q8" s="5">
        <v>633.44999999999993</v>
      </c>
      <c r="R8" s="7">
        <v>11.71</v>
      </c>
      <c r="S8" s="5">
        <v>14309.62</v>
      </c>
      <c r="T8" s="8">
        <v>4.88</v>
      </c>
      <c r="U8" s="5">
        <v>1788.52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R8" s="2">
        <v>0.88</v>
      </c>
      <c r="AS8" s="5">
        <f t="shared" si="7"/>
        <v>16731.59</v>
      </c>
      <c r="AT8" s="11">
        <f t="shared" si="8"/>
        <v>0.71973085011358717</v>
      </c>
      <c r="AU8" s="5">
        <f t="shared" si="6"/>
        <v>719.73085011358717</v>
      </c>
    </row>
    <row r="9" spans="1:47" x14ac:dyDescent="0.3">
      <c r="A9" s="1" t="s">
        <v>62</v>
      </c>
      <c r="B9" s="1" t="s">
        <v>63</v>
      </c>
      <c r="C9" s="1" t="s">
        <v>64</v>
      </c>
      <c r="D9" s="1" t="s">
        <v>136</v>
      </c>
      <c r="E9" s="1" t="s">
        <v>65</v>
      </c>
      <c r="F9" s="1" t="s">
        <v>66</v>
      </c>
      <c r="G9" s="1" t="s">
        <v>53</v>
      </c>
      <c r="H9" s="1" t="s">
        <v>54</v>
      </c>
      <c r="I9" s="2">
        <v>4.91</v>
      </c>
      <c r="J9" s="2">
        <v>3.81</v>
      </c>
      <c r="K9" s="2">
        <f t="shared" si="0"/>
        <v>1.97</v>
      </c>
      <c r="L9" s="2">
        <f t="shared" si="1"/>
        <v>0</v>
      </c>
      <c r="T9" s="8">
        <v>0.01</v>
      </c>
      <c r="U9" s="5">
        <v>5.4974999999999996</v>
      </c>
      <c r="Z9" s="9">
        <v>1.96</v>
      </c>
      <c r="AA9" s="5">
        <v>374.3075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379.80500000000001</v>
      </c>
      <c r="AT9" s="11">
        <f t="shared" si="8"/>
        <v>1.6337800264493153E-2</v>
      </c>
      <c r="AU9" s="5">
        <f t="shared" si="6"/>
        <v>16.337800264493151</v>
      </c>
    </row>
    <row r="10" spans="1:47" x14ac:dyDescent="0.3">
      <c r="A10" s="1" t="s">
        <v>67</v>
      </c>
      <c r="B10" s="1" t="s">
        <v>68</v>
      </c>
      <c r="C10" s="1" t="s">
        <v>69</v>
      </c>
      <c r="D10" s="1" t="s">
        <v>136</v>
      </c>
      <c r="E10" s="1" t="s">
        <v>65</v>
      </c>
      <c r="F10" s="1" t="s">
        <v>66</v>
      </c>
      <c r="G10" s="1" t="s">
        <v>53</v>
      </c>
      <c r="H10" s="1" t="s">
        <v>54</v>
      </c>
      <c r="I10" s="2">
        <v>75.09</v>
      </c>
      <c r="J10" s="2">
        <v>33.909999999999997</v>
      </c>
      <c r="K10" s="2">
        <f t="shared" si="0"/>
        <v>18.669999999999998</v>
      </c>
      <c r="L10" s="2">
        <f t="shared" si="1"/>
        <v>0</v>
      </c>
      <c r="P10" s="6">
        <v>1.01</v>
      </c>
      <c r="Q10" s="5">
        <v>3030.0025000000001</v>
      </c>
      <c r="R10" s="7">
        <v>14.07</v>
      </c>
      <c r="S10" s="5">
        <v>25399.27</v>
      </c>
      <c r="T10" s="8">
        <v>3.55</v>
      </c>
      <c r="U10" s="5">
        <v>1951.6125</v>
      </c>
      <c r="Z10" s="9">
        <v>0.04</v>
      </c>
      <c r="AA10" s="5">
        <v>8.0574999999999992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30388.942499999997</v>
      </c>
      <c r="AT10" s="11">
        <f t="shared" si="8"/>
        <v>1.3072194226357399</v>
      </c>
      <c r="AU10" s="5">
        <f t="shared" si="6"/>
        <v>1307.2194226357399</v>
      </c>
    </row>
    <row r="11" spans="1:47" x14ac:dyDescent="0.3">
      <c r="A11" s="1" t="s">
        <v>70</v>
      </c>
      <c r="B11" s="1" t="s">
        <v>68</v>
      </c>
      <c r="C11" s="1" t="s">
        <v>69</v>
      </c>
      <c r="D11" s="1" t="s">
        <v>136</v>
      </c>
      <c r="E11" s="1" t="s">
        <v>65</v>
      </c>
      <c r="F11" s="1" t="s">
        <v>66</v>
      </c>
      <c r="G11" s="1" t="s">
        <v>53</v>
      </c>
      <c r="H11" s="1" t="s">
        <v>54</v>
      </c>
      <c r="I11" s="2">
        <v>80</v>
      </c>
      <c r="J11" s="2">
        <v>0.06</v>
      </c>
      <c r="K11" s="2">
        <f t="shared" si="0"/>
        <v>0.02</v>
      </c>
      <c r="L11" s="2">
        <f t="shared" si="1"/>
        <v>0</v>
      </c>
      <c r="R11" s="7">
        <v>0.02</v>
      </c>
      <c r="S11" s="5">
        <v>36.659999999999997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36.659999999999997</v>
      </c>
      <c r="AT11" s="11">
        <f t="shared" si="8"/>
        <v>1.5769770216198283E-3</v>
      </c>
      <c r="AU11" s="5">
        <f t="shared" si="6"/>
        <v>1.5769770216198282</v>
      </c>
    </row>
    <row r="12" spans="1:47" x14ac:dyDescent="0.3">
      <c r="A12" s="1" t="s">
        <v>70</v>
      </c>
      <c r="B12" s="1" t="s">
        <v>68</v>
      </c>
      <c r="C12" s="1" t="s">
        <v>69</v>
      </c>
      <c r="D12" s="1" t="s">
        <v>136</v>
      </c>
      <c r="E12" s="1" t="s">
        <v>71</v>
      </c>
      <c r="F12" s="1" t="s">
        <v>66</v>
      </c>
      <c r="G12" s="1" t="s">
        <v>53</v>
      </c>
      <c r="H12" s="1" t="s">
        <v>54</v>
      </c>
      <c r="I12" s="2">
        <v>80</v>
      </c>
      <c r="J12" s="2">
        <v>39.81</v>
      </c>
      <c r="K12" s="2">
        <f t="shared" si="0"/>
        <v>11.96</v>
      </c>
      <c r="L12" s="2">
        <f t="shared" si="1"/>
        <v>0</v>
      </c>
      <c r="P12" s="6">
        <v>0.19</v>
      </c>
      <c r="Q12" s="5">
        <v>675.68000000000006</v>
      </c>
      <c r="R12" s="7">
        <v>5.77</v>
      </c>
      <c r="S12" s="5">
        <v>10765.82</v>
      </c>
      <c r="T12" s="8">
        <v>6</v>
      </c>
      <c r="U12" s="5">
        <v>3632.0149999999999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15073.514999999999</v>
      </c>
      <c r="AT12" s="11">
        <f t="shared" si="8"/>
        <v>0.64840662275073124</v>
      </c>
      <c r="AU12" s="5">
        <f t="shared" si="6"/>
        <v>648.40662275073123</v>
      </c>
    </row>
    <row r="13" spans="1:47" x14ac:dyDescent="0.3">
      <c r="A13" s="1" t="s">
        <v>72</v>
      </c>
      <c r="B13" s="1" t="s">
        <v>73</v>
      </c>
      <c r="C13" s="1" t="s">
        <v>74</v>
      </c>
      <c r="D13" s="1" t="s">
        <v>136</v>
      </c>
      <c r="E13" s="1" t="s">
        <v>75</v>
      </c>
      <c r="F13" s="1" t="s">
        <v>66</v>
      </c>
      <c r="G13" s="1" t="s">
        <v>53</v>
      </c>
      <c r="H13" s="1" t="s">
        <v>54</v>
      </c>
      <c r="I13" s="2">
        <v>153.38</v>
      </c>
      <c r="J13" s="2">
        <v>33.25</v>
      </c>
      <c r="K13" s="2">
        <f t="shared" si="0"/>
        <v>31.41</v>
      </c>
      <c r="L13" s="2">
        <f t="shared" si="1"/>
        <v>1.8399999999999999</v>
      </c>
      <c r="N13" s="4">
        <v>10.32</v>
      </c>
      <c r="O13" s="5">
        <v>27041.4</v>
      </c>
      <c r="P13" s="6">
        <v>14.21</v>
      </c>
      <c r="Q13" s="5">
        <v>30273.631249999999</v>
      </c>
      <c r="R13" s="7">
        <v>2.57</v>
      </c>
      <c r="S13" s="5">
        <v>5257.6550000000007</v>
      </c>
      <c r="Z13" s="9">
        <v>4.3099999999999996</v>
      </c>
      <c r="AA13" s="5">
        <v>667.67375000000004</v>
      </c>
      <c r="AK13" s="3">
        <v>0.05</v>
      </c>
      <c r="AL13" s="5">
        <f t="shared" si="2"/>
        <v>273.05</v>
      </c>
      <c r="AM13" s="30">
        <v>0.23</v>
      </c>
      <c r="AN13" s="5">
        <f t="shared" si="3"/>
        <v>2093.23</v>
      </c>
      <c r="AP13" s="5" t="str">
        <f t="shared" si="4"/>
        <v/>
      </c>
      <c r="AQ13" s="2">
        <v>0.43</v>
      </c>
      <c r="AR13" s="2">
        <v>1.1299999999999999</v>
      </c>
      <c r="AS13" s="5">
        <f t="shared" si="7"/>
        <v>63240.36</v>
      </c>
      <c r="AT13" s="11">
        <f t="shared" si="8"/>
        <v>2.7203653725849901</v>
      </c>
      <c r="AU13" s="5">
        <f t="shared" si="6"/>
        <v>2720.3653725849904</v>
      </c>
    </row>
    <row r="14" spans="1:47" x14ac:dyDescent="0.3">
      <c r="A14" s="1" t="s">
        <v>72</v>
      </c>
      <c r="B14" s="1" t="s">
        <v>73</v>
      </c>
      <c r="C14" s="1" t="s">
        <v>74</v>
      </c>
      <c r="D14" s="1" t="s">
        <v>136</v>
      </c>
      <c r="E14" s="1" t="s">
        <v>76</v>
      </c>
      <c r="F14" s="1" t="s">
        <v>66</v>
      </c>
      <c r="G14" s="1" t="s">
        <v>53</v>
      </c>
      <c r="H14" s="1" t="s">
        <v>54</v>
      </c>
      <c r="I14" s="2">
        <v>153.38</v>
      </c>
      <c r="J14" s="2">
        <v>39.19</v>
      </c>
      <c r="K14" s="2">
        <f t="shared" si="0"/>
        <v>37.22</v>
      </c>
      <c r="L14" s="2">
        <f t="shared" si="1"/>
        <v>1.98</v>
      </c>
      <c r="P14" s="6">
        <v>22.06</v>
      </c>
      <c r="Q14" s="5">
        <v>57670.34375</v>
      </c>
      <c r="R14" s="7">
        <v>14.49</v>
      </c>
      <c r="S14" s="5">
        <v>21867.69</v>
      </c>
      <c r="Z14" s="9">
        <v>0.67</v>
      </c>
      <c r="AA14" s="5">
        <v>170.67250000000001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R14" s="2">
        <v>1.98</v>
      </c>
      <c r="AS14" s="5">
        <f t="shared" si="7"/>
        <v>79708.706250000003</v>
      </c>
      <c r="AT14" s="11">
        <f t="shared" si="8"/>
        <v>3.4287724544270275</v>
      </c>
      <c r="AU14" s="5">
        <f t="shared" si="6"/>
        <v>3428.7724544270272</v>
      </c>
    </row>
    <row r="15" spans="1:47" x14ac:dyDescent="0.3">
      <c r="A15" s="1" t="s">
        <v>72</v>
      </c>
      <c r="B15" s="1" t="s">
        <v>73</v>
      </c>
      <c r="C15" s="1" t="s">
        <v>74</v>
      </c>
      <c r="D15" s="1" t="s">
        <v>136</v>
      </c>
      <c r="E15" s="1" t="s">
        <v>65</v>
      </c>
      <c r="F15" s="1" t="s">
        <v>66</v>
      </c>
      <c r="G15" s="1" t="s">
        <v>53</v>
      </c>
      <c r="H15" s="1" t="s">
        <v>54</v>
      </c>
      <c r="I15" s="2">
        <v>153.38</v>
      </c>
      <c r="J15" s="2">
        <v>0.08</v>
      </c>
      <c r="K15" s="2">
        <f t="shared" si="0"/>
        <v>0.08</v>
      </c>
      <c r="L15" s="2">
        <f t="shared" si="1"/>
        <v>0</v>
      </c>
      <c r="P15" s="6">
        <v>0.05</v>
      </c>
      <c r="Q15" s="5">
        <v>147.80500000000001</v>
      </c>
      <c r="R15" s="7">
        <v>0.03</v>
      </c>
      <c r="S15" s="5">
        <v>48.88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196.685</v>
      </c>
      <c r="AT15" s="11">
        <f t="shared" si="8"/>
        <v>8.4606580877603921E-3</v>
      </c>
      <c r="AU15" s="5">
        <f t="shared" si="6"/>
        <v>8.4606580877603914</v>
      </c>
    </row>
    <row r="16" spans="1:47" x14ac:dyDescent="0.3">
      <c r="A16" s="1" t="s">
        <v>72</v>
      </c>
      <c r="B16" s="1" t="s">
        <v>73</v>
      </c>
      <c r="C16" s="1" t="s">
        <v>74</v>
      </c>
      <c r="D16" s="1" t="s">
        <v>136</v>
      </c>
      <c r="E16" s="1" t="s">
        <v>71</v>
      </c>
      <c r="F16" s="1" t="s">
        <v>66</v>
      </c>
      <c r="G16" s="1" t="s">
        <v>53</v>
      </c>
      <c r="H16" s="1" t="s">
        <v>54</v>
      </c>
      <c r="I16" s="2">
        <v>153.38</v>
      </c>
      <c r="J16" s="2">
        <v>0.1</v>
      </c>
      <c r="K16" s="2">
        <f t="shared" si="0"/>
        <v>0.1</v>
      </c>
      <c r="L16" s="2">
        <f t="shared" si="1"/>
        <v>0</v>
      </c>
      <c r="P16" s="6">
        <v>0.02</v>
      </c>
      <c r="Q16" s="5">
        <v>73.902500000000003</v>
      </c>
      <c r="R16" s="7">
        <v>0.04</v>
      </c>
      <c r="S16" s="5">
        <v>79.429999999999993</v>
      </c>
      <c r="T16" s="8">
        <v>0.04</v>
      </c>
      <c r="U16" s="5">
        <v>25.655000000000001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178.98749999999998</v>
      </c>
      <c r="AT16" s="11">
        <f t="shared" si="8"/>
        <v>7.699377377446236E-3</v>
      </c>
      <c r="AU16" s="5">
        <f t="shared" si="6"/>
        <v>7.6993773774462362</v>
      </c>
    </row>
    <row r="17" spans="1:47" x14ac:dyDescent="0.3">
      <c r="A17" s="1" t="s">
        <v>72</v>
      </c>
      <c r="B17" s="1" t="s">
        <v>73</v>
      </c>
      <c r="C17" s="1" t="s">
        <v>74</v>
      </c>
      <c r="D17" s="1" t="s">
        <v>136</v>
      </c>
      <c r="E17" s="1" t="s">
        <v>77</v>
      </c>
      <c r="F17" s="1" t="s">
        <v>66</v>
      </c>
      <c r="G17" s="1" t="s">
        <v>53</v>
      </c>
      <c r="H17" s="1" t="s">
        <v>54</v>
      </c>
      <c r="I17" s="2">
        <v>153.38</v>
      </c>
      <c r="J17" s="2">
        <v>41.38</v>
      </c>
      <c r="K17" s="2">
        <f t="shared" si="0"/>
        <v>40</v>
      </c>
      <c r="L17" s="2">
        <f t="shared" si="1"/>
        <v>0</v>
      </c>
      <c r="N17" s="4">
        <v>1.58</v>
      </c>
      <c r="O17" s="5">
        <v>5901.3</v>
      </c>
      <c r="P17" s="6">
        <v>32.86</v>
      </c>
      <c r="Q17" s="5">
        <v>119627.0325</v>
      </c>
      <c r="R17" s="7">
        <v>4.25</v>
      </c>
      <c r="S17" s="5">
        <v>8425.69</v>
      </c>
      <c r="T17" s="8">
        <v>1.31</v>
      </c>
      <c r="U17" s="5">
        <v>833.78749999999991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7"/>
        <v>134787.81</v>
      </c>
      <c r="AT17" s="11">
        <f t="shared" si="8"/>
        <v>5.7980708991941992</v>
      </c>
      <c r="AU17" s="5">
        <f t="shared" si="6"/>
        <v>5798.0708991941992</v>
      </c>
    </row>
    <row r="18" spans="1:47" x14ac:dyDescent="0.3">
      <c r="A18" s="1" t="s">
        <v>72</v>
      </c>
      <c r="B18" s="1" t="s">
        <v>73</v>
      </c>
      <c r="C18" s="1" t="s">
        <v>74</v>
      </c>
      <c r="D18" s="1" t="s">
        <v>136</v>
      </c>
      <c r="E18" s="1" t="s">
        <v>78</v>
      </c>
      <c r="F18" s="1" t="s">
        <v>66</v>
      </c>
      <c r="G18" s="1" t="s">
        <v>53</v>
      </c>
      <c r="H18" s="1" t="s">
        <v>54</v>
      </c>
      <c r="I18" s="2">
        <v>153.38</v>
      </c>
      <c r="J18" s="2">
        <v>37.19</v>
      </c>
      <c r="K18" s="2">
        <f t="shared" si="0"/>
        <v>37.15</v>
      </c>
      <c r="L18" s="2">
        <f t="shared" si="1"/>
        <v>0.04</v>
      </c>
      <c r="N18" s="4">
        <v>15.11</v>
      </c>
      <c r="O18" s="5">
        <v>52613.7</v>
      </c>
      <c r="P18" s="6">
        <v>22.04</v>
      </c>
      <c r="Q18" s="5">
        <v>73585.775000000023</v>
      </c>
      <c r="AL18" s="5" t="str">
        <f t="shared" si="2"/>
        <v/>
      </c>
      <c r="AM18" s="30">
        <v>0.03</v>
      </c>
      <c r="AN18" s="5">
        <f t="shared" si="3"/>
        <v>273.02999999999997</v>
      </c>
      <c r="AP18" s="5" t="str">
        <f t="shared" si="4"/>
        <v/>
      </c>
      <c r="AQ18" s="2">
        <v>0.01</v>
      </c>
      <c r="AS18" s="5">
        <f t="shared" si="7"/>
        <v>126199.47500000002</v>
      </c>
      <c r="AT18" s="11">
        <f t="shared" si="8"/>
        <v>5.4286326299914363</v>
      </c>
      <c r="AU18" s="5">
        <f t="shared" si="6"/>
        <v>5428.6326299914363</v>
      </c>
    </row>
    <row r="19" spans="1:47" x14ac:dyDescent="0.3">
      <c r="A19" s="1" t="s">
        <v>79</v>
      </c>
      <c r="B19" s="1" t="s">
        <v>80</v>
      </c>
      <c r="C19" s="1" t="s">
        <v>81</v>
      </c>
      <c r="D19" s="1" t="s">
        <v>138</v>
      </c>
      <c r="E19" s="1" t="s">
        <v>75</v>
      </c>
      <c r="F19" s="1" t="s">
        <v>66</v>
      </c>
      <c r="G19" s="1" t="s">
        <v>53</v>
      </c>
      <c r="H19" s="1" t="s">
        <v>54</v>
      </c>
      <c r="I19" s="2">
        <v>1.9</v>
      </c>
      <c r="J19" s="2">
        <v>0.81</v>
      </c>
      <c r="K19" s="2">
        <f t="shared" si="0"/>
        <v>0.77</v>
      </c>
      <c r="L19" s="2">
        <f t="shared" si="1"/>
        <v>0.04</v>
      </c>
      <c r="N19" s="4">
        <v>0.17</v>
      </c>
      <c r="O19" s="5">
        <v>423.3</v>
      </c>
      <c r="P19" s="6">
        <v>0.17</v>
      </c>
      <c r="Q19" s="5">
        <v>453.97250000000003</v>
      </c>
      <c r="R19" s="7">
        <v>0.39</v>
      </c>
      <c r="S19" s="5">
        <v>824.85</v>
      </c>
      <c r="Z19" s="9">
        <v>0.04</v>
      </c>
      <c r="AA19" s="5">
        <v>5.8599999999999994</v>
      </c>
      <c r="AL19" s="5" t="str">
        <f t="shared" si="2"/>
        <v/>
      </c>
      <c r="AM19" s="30">
        <v>0.02</v>
      </c>
      <c r="AN19" s="5">
        <f t="shared" si="3"/>
        <v>182.02</v>
      </c>
      <c r="AP19" s="5" t="str">
        <f t="shared" si="4"/>
        <v/>
      </c>
      <c r="AQ19" s="2">
        <v>0.02</v>
      </c>
      <c r="AS19" s="5">
        <f t="shared" si="7"/>
        <v>1707.9824999999998</v>
      </c>
      <c r="AT19" s="11">
        <f t="shared" si="8"/>
        <v>7.3471062624898761E-2</v>
      </c>
      <c r="AU19" s="5">
        <f t="shared" si="6"/>
        <v>73.471062624898764</v>
      </c>
    </row>
    <row r="20" spans="1:47" x14ac:dyDescent="0.3">
      <c r="A20" s="1" t="s">
        <v>79</v>
      </c>
      <c r="B20" s="1" t="s">
        <v>80</v>
      </c>
      <c r="C20" s="1" t="s">
        <v>81</v>
      </c>
      <c r="D20" s="1" t="s">
        <v>138</v>
      </c>
      <c r="E20" s="1" t="s">
        <v>78</v>
      </c>
      <c r="F20" s="1" t="s">
        <v>66</v>
      </c>
      <c r="G20" s="1" t="s">
        <v>53</v>
      </c>
      <c r="H20" s="1" t="s">
        <v>54</v>
      </c>
      <c r="I20" s="2">
        <v>1.9</v>
      </c>
      <c r="J20" s="2">
        <v>0.69</v>
      </c>
      <c r="K20" s="2">
        <f t="shared" si="0"/>
        <v>0.68</v>
      </c>
      <c r="L20" s="2">
        <f t="shared" si="1"/>
        <v>0.02</v>
      </c>
      <c r="N20" s="4">
        <v>0.63</v>
      </c>
      <c r="O20" s="5">
        <v>2054.25</v>
      </c>
      <c r="P20" s="6">
        <v>0.05</v>
      </c>
      <c r="Q20" s="5">
        <v>158.36250000000001</v>
      </c>
      <c r="AL20" s="5" t="str">
        <f t="shared" si="2"/>
        <v/>
      </c>
      <c r="AM20" s="30">
        <v>0.01</v>
      </c>
      <c r="AN20" s="5">
        <f t="shared" si="3"/>
        <v>91.01</v>
      </c>
      <c r="AP20" s="5" t="str">
        <f t="shared" si="4"/>
        <v/>
      </c>
      <c r="AQ20" s="2">
        <v>0.01</v>
      </c>
      <c r="AS20" s="5">
        <f t="shared" si="7"/>
        <v>2212.6125000000002</v>
      </c>
      <c r="AT20" s="11">
        <f t="shared" si="8"/>
        <v>9.5178370710551102E-2</v>
      </c>
      <c r="AU20" s="5">
        <f t="shared" si="6"/>
        <v>95.178370710551107</v>
      </c>
    </row>
    <row r="21" spans="1:47" x14ac:dyDescent="0.3">
      <c r="A21" s="1" t="s">
        <v>82</v>
      </c>
      <c r="B21" s="1" t="s">
        <v>83</v>
      </c>
      <c r="C21" s="1" t="s">
        <v>84</v>
      </c>
      <c r="D21" s="1" t="s">
        <v>136</v>
      </c>
      <c r="E21" s="1" t="s">
        <v>85</v>
      </c>
      <c r="F21" s="1" t="s">
        <v>66</v>
      </c>
      <c r="G21" s="1" t="s">
        <v>53</v>
      </c>
      <c r="H21" s="1" t="s">
        <v>54</v>
      </c>
      <c r="I21" s="2">
        <v>80</v>
      </c>
      <c r="J21" s="2">
        <v>40.020000000000003</v>
      </c>
      <c r="K21" s="2">
        <f t="shared" si="0"/>
        <v>21.18</v>
      </c>
      <c r="L21" s="2">
        <f t="shared" si="1"/>
        <v>0</v>
      </c>
      <c r="P21" s="6">
        <v>0.21</v>
      </c>
      <c r="Q21" s="5">
        <v>786.53375000000005</v>
      </c>
      <c r="R21" s="7">
        <v>5.67</v>
      </c>
      <c r="S21" s="5">
        <v>12216.945</v>
      </c>
      <c r="T21" s="8">
        <v>15.3</v>
      </c>
      <c r="U21" s="5">
        <v>10253.75375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23257.232499999998</v>
      </c>
      <c r="AT21" s="11">
        <f t="shared" si="8"/>
        <v>1.0004397501082891</v>
      </c>
      <c r="AU21" s="5">
        <f t="shared" si="6"/>
        <v>1000.439750108289</v>
      </c>
    </row>
    <row r="22" spans="1:47" x14ac:dyDescent="0.3">
      <c r="A22" s="1" t="s">
        <v>82</v>
      </c>
      <c r="B22" s="1" t="s">
        <v>83</v>
      </c>
      <c r="C22" s="1" t="s">
        <v>84</v>
      </c>
      <c r="D22" s="1" t="s">
        <v>136</v>
      </c>
      <c r="E22" s="1" t="s">
        <v>55</v>
      </c>
      <c r="F22" s="1" t="s">
        <v>66</v>
      </c>
      <c r="G22" s="1" t="s">
        <v>53</v>
      </c>
      <c r="H22" s="1" t="s">
        <v>54</v>
      </c>
      <c r="I22" s="2">
        <v>80</v>
      </c>
      <c r="J22" s="2">
        <v>39.15</v>
      </c>
      <c r="K22" s="2">
        <f t="shared" si="0"/>
        <v>18.34</v>
      </c>
      <c r="L22" s="2">
        <f t="shared" si="1"/>
        <v>0</v>
      </c>
      <c r="P22" s="6">
        <v>2.0299999999999998</v>
      </c>
      <c r="Q22" s="5">
        <v>6434.7962500000003</v>
      </c>
      <c r="R22" s="7">
        <v>10.07</v>
      </c>
      <c r="S22" s="5">
        <v>19185.400000000001</v>
      </c>
      <c r="T22" s="8">
        <v>6.24</v>
      </c>
      <c r="U22" s="5">
        <v>3819.8462500000001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29440.0425</v>
      </c>
      <c r="AT22" s="11">
        <f t="shared" si="8"/>
        <v>1.2664012694492954</v>
      </c>
      <c r="AU22" s="5">
        <f t="shared" si="6"/>
        <v>1266.4012694492956</v>
      </c>
    </row>
    <row r="23" spans="1:47" x14ac:dyDescent="0.3">
      <c r="A23" s="1" t="s">
        <v>86</v>
      </c>
      <c r="B23" s="1" t="s">
        <v>83</v>
      </c>
      <c r="C23" s="1" t="s">
        <v>84</v>
      </c>
      <c r="D23" s="1" t="s">
        <v>136</v>
      </c>
      <c r="E23" s="1" t="s">
        <v>87</v>
      </c>
      <c r="F23" s="1" t="s">
        <v>66</v>
      </c>
      <c r="G23" s="1" t="s">
        <v>53</v>
      </c>
      <c r="H23" s="1" t="s">
        <v>54</v>
      </c>
      <c r="I23" s="2">
        <v>40</v>
      </c>
      <c r="J23" s="2">
        <v>0.06</v>
      </c>
      <c r="K23" s="2">
        <f t="shared" si="0"/>
        <v>6.0000000000000005E-2</v>
      </c>
      <c r="L23" s="2">
        <f t="shared" si="1"/>
        <v>0</v>
      </c>
      <c r="P23" s="6">
        <v>0.05</v>
      </c>
      <c r="Q23" s="5">
        <v>163.64125000000001</v>
      </c>
      <c r="R23" s="7">
        <v>0.01</v>
      </c>
      <c r="S23" s="5">
        <v>21.385000000000002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185.02625</v>
      </c>
      <c r="AT23" s="11">
        <f t="shared" si="8"/>
        <v>7.9591419707170166E-3</v>
      </c>
      <c r="AU23" s="5">
        <f t="shared" si="6"/>
        <v>7.9591419707170177</v>
      </c>
    </row>
    <row r="24" spans="1:47" x14ac:dyDescent="0.3">
      <c r="A24" s="1" t="s">
        <v>86</v>
      </c>
      <c r="B24" s="1" t="s">
        <v>83</v>
      </c>
      <c r="C24" s="1" t="s">
        <v>84</v>
      </c>
      <c r="D24" s="1" t="s">
        <v>136</v>
      </c>
      <c r="E24" s="1" t="s">
        <v>55</v>
      </c>
      <c r="F24" s="1" t="s">
        <v>66</v>
      </c>
      <c r="G24" s="1" t="s">
        <v>53</v>
      </c>
      <c r="H24" s="1" t="s">
        <v>54</v>
      </c>
      <c r="I24" s="2">
        <v>40</v>
      </c>
      <c r="J24" s="2">
        <v>0.08</v>
      </c>
      <c r="K24" s="2">
        <f t="shared" si="0"/>
        <v>0.08</v>
      </c>
      <c r="L24" s="2">
        <f t="shared" si="1"/>
        <v>0</v>
      </c>
      <c r="P24" s="6">
        <v>0.04</v>
      </c>
      <c r="Q24" s="5">
        <v>126.69</v>
      </c>
      <c r="R24" s="7">
        <v>0.03</v>
      </c>
      <c r="S24" s="5">
        <v>64.155000000000001</v>
      </c>
      <c r="T24" s="8">
        <v>0.01</v>
      </c>
      <c r="U24" s="5">
        <v>6.4137500000000003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197.25874999999999</v>
      </c>
      <c r="AT24" s="11">
        <f t="shared" si="8"/>
        <v>8.4853386814907339E-3</v>
      </c>
      <c r="AU24" s="5">
        <f t="shared" si="6"/>
        <v>8.4853386814907346</v>
      </c>
    </row>
    <row r="25" spans="1:47" x14ac:dyDescent="0.3">
      <c r="A25" s="1" t="s">
        <v>86</v>
      </c>
      <c r="B25" s="1" t="s">
        <v>83</v>
      </c>
      <c r="C25" s="1" t="s">
        <v>84</v>
      </c>
      <c r="D25" s="1" t="s">
        <v>136</v>
      </c>
      <c r="E25" s="1" t="s">
        <v>56</v>
      </c>
      <c r="F25" s="1" t="s">
        <v>66</v>
      </c>
      <c r="G25" s="1" t="s">
        <v>53</v>
      </c>
      <c r="H25" s="1" t="s">
        <v>54</v>
      </c>
      <c r="I25" s="2">
        <v>40</v>
      </c>
      <c r="J25" s="2">
        <v>39.86</v>
      </c>
      <c r="K25" s="2">
        <f t="shared" si="0"/>
        <v>39.86</v>
      </c>
      <c r="L25" s="2">
        <f t="shared" si="1"/>
        <v>0</v>
      </c>
      <c r="N25" s="4">
        <v>0.16</v>
      </c>
      <c r="O25" s="5">
        <v>498</v>
      </c>
      <c r="P25" s="6">
        <v>35.200000000000003</v>
      </c>
      <c r="Q25" s="5">
        <v>114533.03875000001</v>
      </c>
      <c r="R25" s="7">
        <v>4.47</v>
      </c>
      <c r="S25" s="5">
        <v>9339.1350000000002</v>
      </c>
      <c r="T25" s="8">
        <v>0.03</v>
      </c>
      <c r="U25" s="5">
        <v>19.241250000000001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124389.41500000001</v>
      </c>
      <c r="AT25" s="11">
        <f t="shared" si="8"/>
        <v>5.3507705724968035</v>
      </c>
      <c r="AU25" s="5">
        <f t="shared" si="6"/>
        <v>5350.7705724968037</v>
      </c>
    </row>
    <row r="26" spans="1:47" x14ac:dyDescent="0.3">
      <c r="A26" s="1" t="s">
        <v>88</v>
      </c>
      <c r="B26" s="1" t="s">
        <v>83</v>
      </c>
      <c r="C26" s="1" t="s">
        <v>84</v>
      </c>
      <c r="D26" s="1" t="s">
        <v>136</v>
      </c>
      <c r="E26" s="1" t="s">
        <v>51</v>
      </c>
      <c r="F26" s="1" t="s">
        <v>66</v>
      </c>
      <c r="G26" s="1" t="s">
        <v>53</v>
      </c>
      <c r="H26" s="1" t="s">
        <v>54</v>
      </c>
      <c r="I26" s="2">
        <v>39.82</v>
      </c>
      <c r="J26" s="2">
        <v>0.06</v>
      </c>
      <c r="K26" s="2">
        <f t="shared" si="0"/>
        <v>7.0000000000000007E-2</v>
      </c>
      <c r="L26" s="2">
        <f t="shared" si="1"/>
        <v>0</v>
      </c>
      <c r="P26" s="6">
        <v>0.05</v>
      </c>
      <c r="Q26" s="5">
        <v>142.52625</v>
      </c>
      <c r="R26" s="7">
        <v>0.02</v>
      </c>
      <c r="S26" s="5">
        <v>36.659999999999997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179.18625</v>
      </c>
      <c r="AT26" s="11">
        <f t="shared" si="8"/>
        <v>7.7079268641632838E-3</v>
      </c>
      <c r="AU26" s="5">
        <f t="shared" si="6"/>
        <v>7.7079268641632837</v>
      </c>
    </row>
    <row r="27" spans="1:47" x14ac:dyDescent="0.3">
      <c r="A27" s="1" t="s">
        <v>88</v>
      </c>
      <c r="B27" s="1" t="s">
        <v>83</v>
      </c>
      <c r="C27" s="1" t="s">
        <v>84</v>
      </c>
      <c r="D27" s="1" t="s">
        <v>136</v>
      </c>
      <c r="E27" s="1" t="s">
        <v>56</v>
      </c>
      <c r="F27" s="1" t="s">
        <v>66</v>
      </c>
      <c r="G27" s="1" t="s">
        <v>53</v>
      </c>
      <c r="H27" s="1" t="s">
        <v>54</v>
      </c>
      <c r="I27" s="2">
        <v>39.82</v>
      </c>
      <c r="J27" s="2">
        <v>0.08</v>
      </c>
      <c r="K27" s="2">
        <f t="shared" si="0"/>
        <v>0.08</v>
      </c>
      <c r="L27" s="2">
        <f t="shared" si="1"/>
        <v>0</v>
      </c>
      <c r="P27" s="6">
        <v>0.08</v>
      </c>
      <c r="Q27" s="5">
        <v>232.26499999999999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232.26499999999999</v>
      </c>
      <c r="AT27" s="11">
        <f t="shared" si="8"/>
        <v>9.9911775211819279E-3</v>
      </c>
      <c r="AU27" s="5">
        <f t="shared" si="6"/>
        <v>9.9911775211819283</v>
      </c>
    </row>
    <row r="28" spans="1:47" x14ac:dyDescent="0.3">
      <c r="A28" s="1" t="s">
        <v>88</v>
      </c>
      <c r="B28" s="1" t="s">
        <v>83</v>
      </c>
      <c r="C28" s="1" t="s">
        <v>84</v>
      </c>
      <c r="D28" s="1" t="s">
        <v>136</v>
      </c>
      <c r="E28" s="1" t="s">
        <v>57</v>
      </c>
      <c r="F28" s="1" t="s">
        <v>66</v>
      </c>
      <c r="G28" s="1" t="s">
        <v>53</v>
      </c>
      <c r="H28" s="1" t="s">
        <v>54</v>
      </c>
      <c r="I28" s="2">
        <v>39.82</v>
      </c>
      <c r="J28" s="2">
        <v>38.07</v>
      </c>
      <c r="K28" s="2">
        <f t="shared" si="0"/>
        <v>36.199999999999996</v>
      </c>
      <c r="L28" s="2">
        <f t="shared" si="1"/>
        <v>1.77</v>
      </c>
      <c r="P28" s="6">
        <v>25.47</v>
      </c>
      <c r="Q28" s="5">
        <v>73717.743750000009</v>
      </c>
      <c r="R28" s="7">
        <v>7.22</v>
      </c>
      <c r="S28" s="5">
        <v>11850.344999999999</v>
      </c>
      <c r="Z28" s="9">
        <v>3.51</v>
      </c>
      <c r="AA28" s="5">
        <v>685.98625000000004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R28" s="2">
        <v>1.77</v>
      </c>
      <c r="AS28" s="5">
        <f t="shared" si="7"/>
        <v>86254.075000000012</v>
      </c>
      <c r="AT28" s="11">
        <f t="shared" si="8"/>
        <v>3.7103299044209859</v>
      </c>
      <c r="AU28" s="5">
        <f t="shared" si="6"/>
        <v>3710.3299044209857</v>
      </c>
    </row>
    <row r="29" spans="1:47" x14ac:dyDescent="0.3">
      <c r="A29" s="1" t="s">
        <v>89</v>
      </c>
      <c r="B29" s="1" t="s">
        <v>90</v>
      </c>
      <c r="C29" s="1" t="s">
        <v>91</v>
      </c>
      <c r="D29" s="1" t="s">
        <v>136</v>
      </c>
      <c r="E29" s="1" t="s">
        <v>77</v>
      </c>
      <c r="F29" s="1" t="s">
        <v>66</v>
      </c>
      <c r="G29" s="1" t="s">
        <v>53</v>
      </c>
      <c r="H29" s="1" t="s">
        <v>54</v>
      </c>
      <c r="I29" s="2">
        <v>79.510000000000005</v>
      </c>
      <c r="J29" s="2">
        <v>7.0000000000000007E-2</v>
      </c>
      <c r="K29" s="2">
        <f t="shared" si="0"/>
        <v>7.0000000000000007E-2</v>
      </c>
      <c r="L29" s="2">
        <f t="shared" si="1"/>
        <v>0</v>
      </c>
      <c r="P29" s="6">
        <v>7.0000000000000007E-2</v>
      </c>
      <c r="Q29" s="5">
        <v>295.61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7"/>
        <v>295.61</v>
      </c>
      <c r="AT29" s="11">
        <f t="shared" si="8"/>
        <v>1.2716044117867909E-2</v>
      </c>
      <c r="AU29" s="5">
        <f t="shared" si="6"/>
        <v>12.716044117867909</v>
      </c>
    </row>
    <row r="30" spans="1:47" x14ac:dyDescent="0.3">
      <c r="A30" s="1" t="s">
        <v>89</v>
      </c>
      <c r="B30" s="1" t="s">
        <v>90</v>
      </c>
      <c r="C30" s="1" t="s">
        <v>91</v>
      </c>
      <c r="D30" s="1" t="s">
        <v>136</v>
      </c>
      <c r="E30" s="1" t="s">
        <v>78</v>
      </c>
      <c r="F30" s="1" t="s">
        <v>66</v>
      </c>
      <c r="G30" s="1" t="s">
        <v>53</v>
      </c>
      <c r="H30" s="1" t="s">
        <v>54</v>
      </c>
      <c r="I30" s="2">
        <v>79.510000000000005</v>
      </c>
      <c r="J30" s="2">
        <v>0.06</v>
      </c>
      <c r="K30" s="2">
        <f t="shared" si="0"/>
        <v>0.06</v>
      </c>
      <c r="L30" s="2">
        <f t="shared" si="1"/>
        <v>0</v>
      </c>
      <c r="N30" s="4">
        <v>0.02</v>
      </c>
      <c r="O30" s="5">
        <v>74.7</v>
      </c>
      <c r="P30" s="6">
        <v>0.04</v>
      </c>
      <c r="Q30" s="5">
        <v>137.2475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7"/>
        <v>211.94749999999999</v>
      </c>
      <c r="AT30" s="11">
        <f t="shared" si="8"/>
        <v>9.117194143201543E-3</v>
      </c>
      <c r="AU30" s="5">
        <f t="shared" si="6"/>
        <v>9.1171941432015426</v>
      </c>
    </row>
    <row r="31" spans="1:47" x14ac:dyDescent="0.3">
      <c r="A31" s="1" t="s">
        <v>89</v>
      </c>
      <c r="B31" s="1" t="s">
        <v>90</v>
      </c>
      <c r="C31" s="1" t="s">
        <v>91</v>
      </c>
      <c r="D31" s="1" t="s">
        <v>136</v>
      </c>
      <c r="E31" s="1" t="s">
        <v>51</v>
      </c>
      <c r="F31" s="1" t="s">
        <v>66</v>
      </c>
      <c r="G31" s="1" t="s">
        <v>53</v>
      </c>
      <c r="H31" s="1" t="s">
        <v>54</v>
      </c>
      <c r="I31" s="2">
        <v>79.510000000000005</v>
      </c>
      <c r="J31" s="2">
        <v>37.94</v>
      </c>
      <c r="K31" s="2">
        <f t="shared" si="0"/>
        <v>37.950000000000003</v>
      </c>
      <c r="L31" s="2">
        <f t="shared" si="1"/>
        <v>0</v>
      </c>
      <c r="N31" s="4">
        <v>7.02</v>
      </c>
      <c r="O31" s="5">
        <v>27607.875</v>
      </c>
      <c r="P31" s="6">
        <v>26.27</v>
      </c>
      <c r="Q31" s="5">
        <v>84238.292499999996</v>
      </c>
      <c r="R31" s="7">
        <v>4.66</v>
      </c>
      <c r="S31" s="5">
        <v>8309.6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7"/>
        <v>120155.7675</v>
      </c>
      <c r="AT31" s="11">
        <f t="shared" si="8"/>
        <v>5.1686547834859411</v>
      </c>
      <c r="AU31" s="5">
        <f t="shared" si="6"/>
        <v>5168.6547834859412</v>
      </c>
    </row>
    <row r="32" spans="1:47" x14ac:dyDescent="0.3">
      <c r="A32" s="1" t="s">
        <v>89</v>
      </c>
      <c r="B32" s="1" t="s">
        <v>90</v>
      </c>
      <c r="C32" s="1" t="s">
        <v>91</v>
      </c>
      <c r="D32" s="1" t="s">
        <v>136</v>
      </c>
      <c r="E32" s="1" t="s">
        <v>87</v>
      </c>
      <c r="F32" s="1" t="s">
        <v>66</v>
      </c>
      <c r="G32" s="1" t="s">
        <v>53</v>
      </c>
      <c r="H32" s="1" t="s">
        <v>54</v>
      </c>
      <c r="I32" s="2">
        <v>79.510000000000005</v>
      </c>
      <c r="J32" s="2">
        <v>40.67</v>
      </c>
      <c r="K32" s="2">
        <f t="shared" si="0"/>
        <v>40.000000000000007</v>
      </c>
      <c r="L32" s="2">
        <f t="shared" si="1"/>
        <v>0</v>
      </c>
      <c r="P32" s="6">
        <v>27.53</v>
      </c>
      <c r="Q32" s="5">
        <v>100713.27125000001</v>
      </c>
      <c r="R32" s="7">
        <v>12.38</v>
      </c>
      <c r="S32" s="5">
        <v>28625.35</v>
      </c>
      <c r="T32" s="8">
        <v>0.09</v>
      </c>
      <c r="U32" s="5">
        <v>65.97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129404.59125</v>
      </c>
      <c r="AT32" s="11">
        <f t="shared" si="8"/>
        <v>5.5665048252415801</v>
      </c>
      <c r="AU32" s="5">
        <f t="shared" si="6"/>
        <v>5566.50482524158</v>
      </c>
    </row>
    <row r="33" spans="1:47" x14ac:dyDescent="0.3">
      <c r="A33" s="1" t="s">
        <v>89</v>
      </c>
      <c r="B33" s="1" t="s">
        <v>90</v>
      </c>
      <c r="C33" s="1" t="s">
        <v>91</v>
      </c>
      <c r="D33" s="1" t="s">
        <v>136</v>
      </c>
      <c r="E33" s="1" t="s">
        <v>85</v>
      </c>
      <c r="F33" s="1" t="s">
        <v>66</v>
      </c>
      <c r="G33" s="1" t="s">
        <v>53</v>
      </c>
      <c r="H33" s="1" t="s">
        <v>54</v>
      </c>
      <c r="I33" s="2">
        <v>79.510000000000005</v>
      </c>
      <c r="J33" s="2">
        <v>0.08</v>
      </c>
      <c r="K33" s="2">
        <f t="shared" si="0"/>
        <v>7.9999999999999988E-2</v>
      </c>
      <c r="L33" s="2">
        <f t="shared" si="1"/>
        <v>0</v>
      </c>
      <c r="P33" s="6">
        <v>0.01</v>
      </c>
      <c r="Q33" s="5">
        <v>36.951250000000002</v>
      </c>
      <c r="R33" s="7">
        <v>0.06</v>
      </c>
      <c r="S33" s="5">
        <v>131.36500000000001</v>
      </c>
      <c r="T33" s="8">
        <v>0.01</v>
      </c>
      <c r="U33" s="5">
        <v>7.33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7"/>
        <v>175.64625000000004</v>
      </c>
      <c r="AT33" s="11">
        <f t="shared" si="8"/>
        <v>7.5556492139577701E-3</v>
      </c>
      <c r="AU33" s="5">
        <f t="shared" si="6"/>
        <v>7.5556492139577696</v>
      </c>
    </row>
    <row r="34" spans="1:47" x14ac:dyDescent="0.3">
      <c r="A34" s="1" t="s">
        <v>92</v>
      </c>
      <c r="B34" s="1" t="s">
        <v>93</v>
      </c>
      <c r="C34" s="1" t="s">
        <v>94</v>
      </c>
      <c r="D34" s="1" t="s">
        <v>139</v>
      </c>
      <c r="E34" s="1" t="s">
        <v>65</v>
      </c>
      <c r="F34" s="1" t="s">
        <v>95</v>
      </c>
      <c r="G34" s="1" t="s">
        <v>53</v>
      </c>
      <c r="H34" s="1" t="s">
        <v>54</v>
      </c>
      <c r="I34" s="2">
        <v>80</v>
      </c>
      <c r="J34" s="2">
        <v>39.06</v>
      </c>
      <c r="K34" s="2">
        <f t="shared" si="0"/>
        <v>4.53</v>
      </c>
      <c r="L34" s="2">
        <f t="shared" si="1"/>
        <v>0</v>
      </c>
      <c r="P34" s="6">
        <v>0.05</v>
      </c>
      <c r="Q34" s="5">
        <v>158.36250000000001</v>
      </c>
      <c r="R34" s="7">
        <v>4.08</v>
      </c>
      <c r="S34" s="5">
        <v>7478.64</v>
      </c>
      <c r="T34" s="8">
        <v>0.4</v>
      </c>
      <c r="U34" s="5">
        <v>219.9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7856.9025000000001</v>
      </c>
      <c r="AT34" s="11">
        <f t="shared" si="8"/>
        <v>0.3379747600547568</v>
      </c>
      <c r="AU34" s="5">
        <f t="shared" si="6"/>
        <v>337.97476005475681</v>
      </c>
    </row>
    <row r="35" spans="1:47" x14ac:dyDescent="0.3">
      <c r="A35" s="1" t="s">
        <v>96</v>
      </c>
      <c r="B35" s="1" t="s">
        <v>93</v>
      </c>
      <c r="C35" s="1" t="s">
        <v>94</v>
      </c>
      <c r="D35" s="1" t="s">
        <v>139</v>
      </c>
      <c r="E35" s="1" t="s">
        <v>77</v>
      </c>
      <c r="F35" s="1" t="s">
        <v>95</v>
      </c>
      <c r="G35" s="1" t="s">
        <v>53</v>
      </c>
      <c r="H35" s="1" t="s">
        <v>54</v>
      </c>
      <c r="I35" s="2">
        <v>80</v>
      </c>
      <c r="J35" s="2">
        <v>40.1</v>
      </c>
      <c r="K35" s="2">
        <f t="shared" ref="K35:K66" si="9">SUM(N35,P35,R35,T35,V35,X35,Z35,AB35,AE35,AG35,AI35)</f>
        <v>2.71</v>
      </c>
      <c r="L35" s="2">
        <f t="shared" ref="L35:L66" si="10">SUM(M35,AD35,AK35,AM35,AO35,AQ35,AR35)</f>
        <v>0</v>
      </c>
      <c r="R35" s="7">
        <v>0.4</v>
      </c>
      <c r="S35" s="5">
        <v>733.2</v>
      </c>
      <c r="T35" s="8">
        <v>2.31</v>
      </c>
      <c r="U35" s="5">
        <v>1269.9224999999999</v>
      </c>
      <c r="AL35" s="5" t="str">
        <f t="shared" ref="AL35:AL66" si="11">IF(AK35&gt;0,AK35*$AL$1,"")</f>
        <v/>
      </c>
      <c r="AN35" s="5" t="str">
        <f t="shared" ref="AN35:AN66" si="12">IF(AM35&gt;0,AM35*$AN$1,"")</f>
        <v/>
      </c>
      <c r="AP35" s="5" t="str">
        <f t="shared" ref="AP35:AP66" si="13">IF(AO35&gt;0,AO35*$AP$1,"")</f>
        <v/>
      </c>
      <c r="AS35" s="5">
        <f t="shared" si="7"/>
        <v>2003.1224999999999</v>
      </c>
      <c r="AT35" s="11">
        <f t="shared" si="8"/>
        <v>8.6166889088643339E-2</v>
      </c>
      <c r="AU35" s="5">
        <f t="shared" si="6"/>
        <v>86.166889088643345</v>
      </c>
    </row>
    <row r="36" spans="1:47" x14ac:dyDescent="0.3">
      <c r="A36" s="1" t="s">
        <v>96</v>
      </c>
      <c r="B36" s="1" t="s">
        <v>93</v>
      </c>
      <c r="C36" s="1" t="s">
        <v>94</v>
      </c>
      <c r="D36" s="1" t="s">
        <v>139</v>
      </c>
      <c r="E36" s="1" t="s">
        <v>76</v>
      </c>
      <c r="F36" s="1" t="s">
        <v>95</v>
      </c>
      <c r="G36" s="1" t="s">
        <v>53</v>
      </c>
      <c r="H36" s="1" t="s">
        <v>54</v>
      </c>
      <c r="I36" s="2">
        <v>80</v>
      </c>
      <c r="J36" s="2">
        <v>38.86</v>
      </c>
      <c r="K36" s="2">
        <f t="shared" si="9"/>
        <v>33.299999999999997</v>
      </c>
      <c r="L36" s="2">
        <f t="shared" si="10"/>
        <v>0</v>
      </c>
      <c r="P36" s="6">
        <v>12.56</v>
      </c>
      <c r="Q36" s="5">
        <v>39780.660000000003</v>
      </c>
      <c r="R36" s="7">
        <v>17.52</v>
      </c>
      <c r="S36" s="5">
        <v>32221.084999999999</v>
      </c>
      <c r="T36" s="8">
        <v>3.22</v>
      </c>
      <c r="U36" s="5">
        <v>1770.1949999999999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7"/>
        <v>73771.94</v>
      </c>
      <c r="AT36" s="11">
        <f t="shared" si="8"/>
        <v>3.1733948232492279</v>
      </c>
      <c r="AU36" s="5">
        <f t="shared" si="6"/>
        <v>3173.394823249228</v>
      </c>
    </row>
    <row r="37" spans="1:47" x14ac:dyDescent="0.3">
      <c r="A37" s="1" t="s">
        <v>96</v>
      </c>
      <c r="B37" s="1" t="s">
        <v>93</v>
      </c>
      <c r="C37" s="1" t="s">
        <v>94</v>
      </c>
      <c r="D37" s="1" t="s">
        <v>139</v>
      </c>
      <c r="E37" s="1" t="s">
        <v>65</v>
      </c>
      <c r="F37" s="1" t="s">
        <v>95</v>
      </c>
      <c r="G37" s="1" t="s">
        <v>53</v>
      </c>
      <c r="H37" s="1" t="s">
        <v>54</v>
      </c>
      <c r="I37" s="2">
        <v>80</v>
      </c>
      <c r="J37" s="2">
        <v>0.08</v>
      </c>
      <c r="K37" s="2">
        <f t="shared" si="9"/>
        <v>0.04</v>
      </c>
      <c r="L37" s="2">
        <f t="shared" si="10"/>
        <v>0</v>
      </c>
      <c r="R37" s="7">
        <v>0.04</v>
      </c>
      <c r="S37" s="5">
        <v>73.320000000000007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7"/>
        <v>73.320000000000007</v>
      </c>
      <c r="AT37" s="11">
        <f t="shared" si="8"/>
        <v>3.1539540432396571E-3</v>
      </c>
      <c r="AU37" s="5">
        <f t="shared" si="6"/>
        <v>3.1539540432396573</v>
      </c>
    </row>
    <row r="38" spans="1:47" x14ac:dyDescent="0.3">
      <c r="A38" s="1" t="s">
        <v>97</v>
      </c>
      <c r="B38" s="1" t="s">
        <v>60</v>
      </c>
      <c r="C38" s="1" t="s">
        <v>61</v>
      </c>
      <c r="D38" s="1" t="s">
        <v>137</v>
      </c>
      <c r="E38" s="1" t="s">
        <v>75</v>
      </c>
      <c r="F38" s="1" t="s">
        <v>95</v>
      </c>
      <c r="G38" s="1" t="s">
        <v>53</v>
      </c>
      <c r="H38" s="1" t="s">
        <v>54</v>
      </c>
      <c r="I38" s="2">
        <v>78.88</v>
      </c>
      <c r="J38" s="2">
        <v>36.869999999999997</v>
      </c>
      <c r="K38" s="2">
        <f t="shared" si="9"/>
        <v>3.9499999999999997</v>
      </c>
      <c r="L38" s="2">
        <f t="shared" si="10"/>
        <v>0</v>
      </c>
      <c r="P38" s="6">
        <v>0.42</v>
      </c>
      <c r="Q38" s="5">
        <v>1551.9525000000001</v>
      </c>
      <c r="R38" s="7">
        <v>3.53</v>
      </c>
      <c r="S38" s="5">
        <v>6772.9349999999986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7"/>
        <v>8324.8874999999989</v>
      </c>
      <c r="AT38" s="11">
        <f t="shared" si="8"/>
        <v>0.3581057363630698</v>
      </c>
      <c r="AU38" s="5">
        <f t="shared" si="6"/>
        <v>358.10573636306981</v>
      </c>
    </row>
    <row r="39" spans="1:47" x14ac:dyDescent="0.3">
      <c r="A39" s="1" t="s">
        <v>97</v>
      </c>
      <c r="B39" s="1" t="s">
        <v>60</v>
      </c>
      <c r="C39" s="1" t="s">
        <v>61</v>
      </c>
      <c r="D39" s="1" t="s">
        <v>137</v>
      </c>
      <c r="E39" s="1" t="s">
        <v>76</v>
      </c>
      <c r="F39" s="1" t="s">
        <v>95</v>
      </c>
      <c r="G39" s="1" t="s">
        <v>53</v>
      </c>
      <c r="H39" s="1" t="s">
        <v>54</v>
      </c>
      <c r="I39" s="2">
        <v>78.88</v>
      </c>
      <c r="J39" s="2">
        <v>0.08</v>
      </c>
      <c r="K39" s="2">
        <f t="shared" si="9"/>
        <v>0.06</v>
      </c>
      <c r="L39" s="2">
        <f t="shared" si="10"/>
        <v>0</v>
      </c>
      <c r="R39" s="7">
        <v>0.06</v>
      </c>
      <c r="S39" s="5">
        <v>113.035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7"/>
        <v>113.035</v>
      </c>
      <c r="AT39" s="11">
        <f t="shared" si="8"/>
        <v>4.8623458166611377E-3</v>
      </c>
      <c r="AU39" s="5">
        <f t="shared" si="6"/>
        <v>4.8623458166611382</v>
      </c>
    </row>
    <row r="40" spans="1:47" x14ac:dyDescent="0.3">
      <c r="A40" s="1" t="s">
        <v>98</v>
      </c>
      <c r="B40" s="1" t="s">
        <v>83</v>
      </c>
      <c r="C40" s="1" t="s">
        <v>84</v>
      </c>
      <c r="D40" s="1" t="s">
        <v>136</v>
      </c>
      <c r="E40" s="1" t="s">
        <v>65</v>
      </c>
      <c r="F40" s="1" t="s">
        <v>99</v>
      </c>
      <c r="G40" s="1" t="s">
        <v>53</v>
      </c>
      <c r="H40" s="1" t="s">
        <v>54</v>
      </c>
      <c r="I40" s="2">
        <v>12.02</v>
      </c>
      <c r="J40" s="2">
        <v>11.1</v>
      </c>
      <c r="K40" s="2">
        <f t="shared" si="9"/>
        <v>6.19</v>
      </c>
      <c r="L40" s="2">
        <f t="shared" si="10"/>
        <v>2.11</v>
      </c>
      <c r="Z40" s="9">
        <v>6.19</v>
      </c>
      <c r="AA40" s="5">
        <v>1586.9612500000001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R40" s="2">
        <v>2.11</v>
      </c>
      <c r="AS40" s="5">
        <f t="shared" si="7"/>
        <v>1586.9612500000001</v>
      </c>
      <c r="AT40" s="11">
        <f t="shared" si="8"/>
        <v>6.8265177999211127E-2</v>
      </c>
      <c r="AU40" s="5">
        <f t="shared" si="6"/>
        <v>68.265177999211133</v>
      </c>
    </row>
    <row r="41" spans="1:47" x14ac:dyDescent="0.3">
      <c r="A41" s="1" t="s">
        <v>98</v>
      </c>
      <c r="B41" s="1" t="s">
        <v>83</v>
      </c>
      <c r="C41" s="1" t="s">
        <v>84</v>
      </c>
      <c r="D41" s="1" t="s">
        <v>136</v>
      </c>
      <c r="E41" s="1" t="s">
        <v>100</v>
      </c>
      <c r="F41" s="1" t="s">
        <v>99</v>
      </c>
      <c r="G41" s="1" t="s">
        <v>53</v>
      </c>
      <c r="H41" s="1" t="s">
        <v>54</v>
      </c>
      <c r="I41" s="2">
        <v>12.02</v>
      </c>
      <c r="J41" s="2">
        <v>0.04</v>
      </c>
      <c r="K41" s="2">
        <f t="shared" si="9"/>
        <v>0.02</v>
      </c>
      <c r="L41" s="2">
        <f t="shared" si="10"/>
        <v>0</v>
      </c>
      <c r="T41" s="8">
        <v>0.02</v>
      </c>
      <c r="U41" s="5">
        <v>12.827500000000001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7"/>
        <v>12.827500000000001</v>
      </c>
      <c r="AT41" s="11">
        <f t="shared" si="8"/>
        <v>5.5179140056814922E-4</v>
      </c>
      <c r="AU41" s="5">
        <f t="shared" si="6"/>
        <v>0.55179140056814924</v>
      </c>
    </row>
    <row r="42" spans="1:47" x14ac:dyDescent="0.3">
      <c r="A42" s="1" t="s">
        <v>101</v>
      </c>
      <c r="B42" s="1" t="s">
        <v>102</v>
      </c>
      <c r="C42" s="1" t="s">
        <v>103</v>
      </c>
      <c r="D42" s="1" t="s">
        <v>140</v>
      </c>
      <c r="E42" s="1" t="s">
        <v>65</v>
      </c>
      <c r="F42" s="1" t="s">
        <v>99</v>
      </c>
      <c r="G42" s="1" t="s">
        <v>53</v>
      </c>
      <c r="H42" s="1" t="s">
        <v>54</v>
      </c>
      <c r="I42" s="2">
        <v>65.790000000000006</v>
      </c>
      <c r="J42" s="2">
        <v>26.49</v>
      </c>
      <c r="K42" s="2">
        <f t="shared" si="9"/>
        <v>8.14</v>
      </c>
      <c r="L42" s="2">
        <f t="shared" si="10"/>
        <v>0.04</v>
      </c>
      <c r="P42" s="6">
        <v>1.84</v>
      </c>
      <c r="Q42" s="5">
        <v>6799.0300000000007</v>
      </c>
      <c r="R42" s="7">
        <v>6.3</v>
      </c>
      <c r="S42" s="5">
        <v>13472.55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R42" s="2">
        <v>0.04</v>
      </c>
      <c r="AS42" s="5">
        <f t="shared" si="7"/>
        <v>20271.580000000002</v>
      </c>
      <c r="AT42" s="11">
        <f t="shared" si="8"/>
        <v>0.87200807015624904</v>
      </c>
      <c r="AU42" s="5">
        <f t="shared" si="6"/>
        <v>872.008070156249</v>
      </c>
    </row>
    <row r="43" spans="1:47" x14ac:dyDescent="0.3">
      <c r="A43" s="1" t="s">
        <v>101</v>
      </c>
      <c r="B43" s="1" t="s">
        <v>102</v>
      </c>
      <c r="C43" s="1" t="s">
        <v>103</v>
      </c>
      <c r="D43" s="1" t="s">
        <v>140</v>
      </c>
      <c r="E43" s="1" t="s">
        <v>100</v>
      </c>
      <c r="F43" s="1" t="s">
        <v>99</v>
      </c>
      <c r="G43" s="1" t="s">
        <v>53</v>
      </c>
      <c r="H43" s="1" t="s">
        <v>54</v>
      </c>
      <c r="I43" s="2">
        <v>65.790000000000006</v>
      </c>
      <c r="J43" s="2">
        <v>36.799999999999997</v>
      </c>
      <c r="K43" s="2">
        <f t="shared" si="9"/>
        <v>0.72</v>
      </c>
      <c r="L43" s="2">
        <f t="shared" si="10"/>
        <v>0</v>
      </c>
      <c r="T43" s="8">
        <v>0.72</v>
      </c>
      <c r="U43" s="5">
        <v>461.79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7"/>
        <v>461.79</v>
      </c>
      <c r="AT43" s="11">
        <f t="shared" si="8"/>
        <v>1.9864490420453372E-2</v>
      </c>
      <c r="AU43" s="5">
        <f t="shared" si="6"/>
        <v>19.864490420453372</v>
      </c>
    </row>
    <row r="44" spans="1:47" x14ac:dyDescent="0.3">
      <c r="A44" s="1" t="s">
        <v>104</v>
      </c>
      <c r="B44" s="1" t="s">
        <v>105</v>
      </c>
      <c r="C44" s="1" t="s">
        <v>106</v>
      </c>
      <c r="D44" s="1" t="s">
        <v>143</v>
      </c>
      <c r="E44" s="1" t="s">
        <v>76</v>
      </c>
      <c r="F44" s="1" t="s">
        <v>99</v>
      </c>
      <c r="G44" s="1" t="s">
        <v>53</v>
      </c>
      <c r="H44" s="1" t="s">
        <v>54</v>
      </c>
      <c r="I44" s="2">
        <v>80</v>
      </c>
      <c r="J44" s="2">
        <v>38.65</v>
      </c>
      <c r="K44" s="2">
        <f t="shared" si="9"/>
        <v>22.5</v>
      </c>
      <c r="L44" s="2">
        <f t="shared" si="10"/>
        <v>0</v>
      </c>
      <c r="P44" s="6">
        <v>7.47</v>
      </c>
      <c r="Q44" s="5">
        <v>27602.583750000002</v>
      </c>
      <c r="R44" s="7">
        <v>14.98</v>
      </c>
      <c r="S44" s="5">
        <v>32034.73</v>
      </c>
      <c r="T44" s="8">
        <v>0.05</v>
      </c>
      <c r="U44" s="5">
        <v>32.068750000000001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7"/>
        <v>59669.3825</v>
      </c>
      <c r="AT44" s="11">
        <f t="shared" si="8"/>
        <v>2.566755185399463</v>
      </c>
      <c r="AU44" s="5">
        <f t="shared" si="6"/>
        <v>2566.7551853994628</v>
      </c>
    </row>
    <row r="45" spans="1:47" x14ac:dyDescent="0.3">
      <c r="A45" s="1" t="s">
        <v>104</v>
      </c>
      <c r="B45" s="1" t="s">
        <v>105</v>
      </c>
      <c r="C45" s="1" t="s">
        <v>106</v>
      </c>
      <c r="D45" s="1" t="s">
        <v>143</v>
      </c>
      <c r="E45" s="1" t="s">
        <v>65</v>
      </c>
      <c r="F45" s="1" t="s">
        <v>99</v>
      </c>
      <c r="G45" s="1" t="s">
        <v>53</v>
      </c>
      <c r="H45" s="1" t="s">
        <v>54</v>
      </c>
      <c r="I45" s="2">
        <v>80</v>
      </c>
      <c r="J45" s="2">
        <v>0.08</v>
      </c>
      <c r="K45" s="2">
        <f t="shared" si="9"/>
        <v>0.04</v>
      </c>
      <c r="L45" s="2">
        <f t="shared" si="10"/>
        <v>0</v>
      </c>
      <c r="R45" s="7">
        <v>0.04</v>
      </c>
      <c r="S45" s="5">
        <v>85.54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7"/>
        <v>85.54</v>
      </c>
      <c r="AT45" s="11">
        <f t="shared" si="8"/>
        <v>3.6796130504462669E-3</v>
      </c>
      <c r="AU45" s="5">
        <f t="shared" si="6"/>
        <v>3.679613050446267</v>
      </c>
    </row>
    <row r="46" spans="1:47" x14ac:dyDescent="0.3">
      <c r="A46" s="1" t="s">
        <v>107</v>
      </c>
      <c r="B46" s="1" t="s">
        <v>108</v>
      </c>
      <c r="C46" s="1" t="s">
        <v>109</v>
      </c>
      <c r="D46" s="1" t="s">
        <v>144</v>
      </c>
      <c r="E46" s="1" t="s">
        <v>75</v>
      </c>
      <c r="F46" s="1" t="s">
        <v>99</v>
      </c>
      <c r="G46" s="1" t="s">
        <v>53</v>
      </c>
      <c r="H46" s="1" t="s">
        <v>54</v>
      </c>
      <c r="I46" s="2">
        <v>80</v>
      </c>
      <c r="J46" s="2">
        <v>38.380000000000003</v>
      </c>
      <c r="K46" s="2">
        <f t="shared" si="9"/>
        <v>4.43</v>
      </c>
      <c r="L46" s="2">
        <f t="shared" si="10"/>
        <v>0</v>
      </c>
      <c r="P46" s="6">
        <v>7.0000000000000007E-2</v>
      </c>
      <c r="Q46" s="5">
        <v>258.65875</v>
      </c>
      <c r="R46" s="7">
        <v>1.33</v>
      </c>
      <c r="S46" s="5">
        <v>2844.2049999999999</v>
      </c>
      <c r="T46" s="8">
        <v>3.03</v>
      </c>
      <c r="U46" s="5">
        <v>1943.36625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7"/>
        <v>5046.2299999999996</v>
      </c>
      <c r="AT46" s="11">
        <f t="shared" si="8"/>
        <v>0.21707006971654735</v>
      </c>
      <c r="AU46" s="5">
        <f t="shared" si="6"/>
        <v>217.07006971654735</v>
      </c>
    </row>
    <row r="47" spans="1:47" x14ac:dyDescent="0.3">
      <c r="A47" s="1" t="s">
        <v>107</v>
      </c>
      <c r="B47" s="1" t="s">
        <v>108</v>
      </c>
      <c r="C47" s="1" t="s">
        <v>109</v>
      </c>
      <c r="D47" s="1" t="s">
        <v>144</v>
      </c>
      <c r="E47" s="1" t="s">
        <v>76</v>
      </c>
      <c r="F47" s="1" t="s">
        <v>99</v>
      </c>
      <c r="G47" s="1" t="s">
        <v>53</v>
      </c>
      <c r="H47" s="1" t="s">
        <v>54</v>
      </c>
      <c r="I47" s="2">
        <v>80</v>
      </c>
      <c r="J47" s="2">
        <v>0.08</v>
      </c>
      <c r="K47" s="2">
        <f t="shared" si="9"/>
        <v>0.04</v>
      </c>
      <c r="L47" s="2">
        <f t="shared" si="10"/>
        <v>0</v>
      </c>
      <c r="P47" s="6">
        <v>0.01</v>
      </c>
      <c r="Q47" s="5">
        <v>36.951250000000002</v>
      </c>
      <c r="R47" s="7">
        <v>0.02</v>
      </c>
      <c r="S47" s="5">
        <v>42.77</v>
      </c>
      <c r="T47" s="8">
        <v>0.01</v>
      </c>
      <c r="U47" s="5">
        <v>6.4137500000000003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7"/>
        <v>86.134999999999991</v>
      </c>
      <c r="AT47" s="11">
        <f t="shared" si="8"/>
        <v>3.7052077402406963E-3</v>
      </c>
      <c r="AU47" s="5">
        <f t="shared" si="6"/>
        <v>3.7052077402406964</v>
      </c>
    </row>
    <row r="48" spans="1:47" x14ac:dyDescent="0.3">
      <c r="A48" s="1" t="s">
        <v>110</v>
      </c>
      <c r="B48" s="1" t="s">
        <v>111</v>
      </c>
      <c r="C48" s="1" t="s">
        <v>112</v>
      </c>
      <c r="D48" s="1" t="s">
        <v>136</v>
      </c>
      <c r="E48" s="1" t="s">
        <v>113</v>
      </c>
      <c r="F48" s="1" t="s">
        <v>114</v>
      </c>
      <c r="G48" s="1" t="s">
        <v>53</v>
      </c>
      <c r="H48" s="1" t="s">
        <v>54</v>
      </c>
      <c r="I48" s="2">
        <v>15.7</v>
      </c>
      <c r="J48" s="2">
        <v>9.43</v>
      </c>
      <c r="K48" s="2">
        <f t="shared" si="9"/>
        <v>1.76</v>
      </c>
      <c r="L48" s="2">
        <f t="shared" si="10"/>
        <v>2.25</v>
      </c>
      <c r="R48" s="7">
        <v>0.01</v>
      </c>
      <c r="S48" s="5">
        <v>15.275</v>
      </c>
      <c r="Z48" s="9">
        <v>1.75</v>
      </c>
      <c r="AA48" s="5">
        <v>377.60374999999999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R48" s="2">
        <v>2.25</v>
      </c>
      <c r="AS48" s="5">
        <f t="shared" si="7"/>
        <v>392.87874999999997</v>
      </c>
      <c r="AT48" s="11">
        <f t="shared" si="8"/>
        <v>1.6900184425333364E-2</v>
      </c>
      <c r="AU48" s="5">
        <f t="shared" si="6"/>
        <v>16.900184425333364</v>
      </c>
    </row>
    <row r="49" spans="1:47" x14ac:dyDescent="0.3">
      <c r="A49" s="1" t="s">
        <v>110</v>
      </c>
      <c r="B49" s="1" t="s">
        <v>111</v>
      </c>
      <c r="C49" s="1" t="s">
        <v>112</v>
      </c>
      <c r="D49" s="1" t="s">
        <v>136</v>
      </c>
      <c r="E49" s="1" t="s">
        <v>55</v>
      </c>
      <c r="F49" s="1" t="s">
        <v>114</v>
      </c>
      <c r="G49" s="1" t="s">
        <v>53</v>
      </c>
      <c r="H49" s="1" t="s">
        <v>54</v>
      </c>
      <c r="I49" s="2">
        <v>15.7</v>
      </c>
      <c r="J49" s="2">
        <v>6.14</v>
      </c>
      <c r="K49" s="2">
        <f t="shared" si="9"/>
        <v>4.96</v>
      </c>
      <c r="L49" s="2">
        <f t="shared" si="10"/>
        <v>1.18</v>
      </c>
      <c r="P49" s="6">
        <v>0.86</v>
      </c>
      <c r="Q49" s="5">
        <v>2269.8625000000002</v>
      </c>
      <c r="Z49" s="9">
        <v>4.0999999999999996</v>
      </c>
      <c r="AA49" s="5">
        <v>845.30499999999995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R49" s="2">
        <v>1.18</v>
      </c>
      <c r="AS49" s="5">
        <f t="shared" si="7"/>
        <v>3115.1675</v>
      </c>
      <c r="AT49" s="11">
        <f t="shared" si="8"/>
        <v>0.13400293415157902</v>
      </c>
      <c r="AU49" s="5">
        <f t="shared" si="6"/>
        <v>134.00293415157901</v>
      </c>
    </row>
    <row r="50" spans="1:47" x14ac:dyDescent="0.3">
      <c r="A50" s="1" t="s">
        <v>115</v>
      </c>
      <c r="B50" s="1" t="s">
        <v>90</v>
      </c>
      <c r="C50" s="1" t="s">
        <v>91</v>
      </c>
      <c r="D50" s="1" t="s">
        <v>136</v>
      </c>
      <c r="E50" s="1" t="s">
        <v>116</v>
      </c>
      <c r="F50" s="1" t="s">
        <v>114</v>
      </c>
      <c r="G50" s="1" t="s">
        <v>53</v>
      </c>
      <c r="H50" s="1" t="s">
        <v>54</v>
      </c>
      <c r="I50" s="2">
        <v>304.3</v>
      </c>
      <c r="J50" s="2">
        <v>0.06</v>
      </c>
      <c r="K50" s="2">
        <f t="shared" si="9"/>
        <v>6.9999999999999993E-2</v>
      </c>
      <c r="L50" s="2">
        <f t="shared" si="10"/>
        <v>0</v>
      </c>
      <c r="P50" s="6">
        <v>0.01</v>
      </c>
      <c r="Q50" s="5">
        <v>31.672499999999999</v>
      </c>
      <c r="R50" s="7">
        <v>0.06</v>
      </c>
      <c r="S50" s="5">
        <v>103.87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7"/>
        <v>135.54250000000002</v>
      </c>
      <c r="AT50" s="11">
        <f t="shared" si="8"/>
        <v>5.8305348595991714E-3</v>
      </c>
      <c r="AU50" s="5">
        <f t="shared" si="6"/>
        <v>5.8305348595991715</v>
      </c>
    </row>
    <row r="51" spans="1:47" x14ac:dyDescent="0.3">
      <c r="A51" s="1" t="s">
        <v>115</v>
      </c>
      <c r="B51" s="1" t="s">
        <v>90</v>
      </c>
      <c r="C51" s="1" t="s">
        <v>91</v>
      </c>
      <c r="D51" s="1" t="s">
        <v>136</v>
      </c>
      <c r="E51" s="1" t="s">
        <v>71</v>
      </c>
      <c r="F51" s="1" t="s">
        <v>114</v>
      </c>
      <c r="G51" s="1" t="s">
        <v>53</v>
      </c>
      <c r="H51" s="1" t="s">
        <v>54</v>
      </c>
      <c r="I51" s="2">
        <v>304.3</v>
      </c>
      <c r="J51" s="2">
        <v>0.06</v>
      </c>
      <c r="K51" s="2">
        <f t="shared" si="9"/>
        <v>6.0000000000000005E-2</v>
      </c>
      <c r="L51" s="2">
        <f t="shared" si="10"/>
        <v>0</v>
      </c>
      <c r="N51" s="4">
        <v>0.03</v>
      </c>
      <c r="O51" s="5">
        <v>93.375</v>
      </c>
      <c r="P51" s="6">
        <v>0.02</v>
      </c>
      <c r="Q51" s="5">
        <v>52.787500000000001</v>
      </c>
      <c r="R51" s="7">
        <v>0.01</v>
      </c>
      <c r="S51" s="5">
        <v>15.275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7"/>
        <v>161.4375</v>
      </c>
      <c r="AT51" s="11">
        <f t="shared" si="8"/>
        <v>6.9444415692239796E-3</v>
      </c>
      <c r="AU51" s="5">
        <f t="shared" si="6"/>
        <v>6.9444415692239794</v>
      </c>
    </row>
    <row r="52" spans="1:47" x14ac:dyDescent="0.3">
      <c r="A52" s="1" t="s">
        <v>115</v>
      </c>
      <c r="B52" s="1" t="s">
        <v>90</v>
      </c>
      <c r="C52" s="1" t="s">
        <v>91</v>
      </c>
      <c r="D52" s="1" t="s">
        <v>136</v>
      </c>
      <c r="E52" s="1" t="s">
        <v>77</v>
      </c>
      <c r="F52" s="1" t="s">
        <v>114</v>
      </c>
      <c r="G52" s="1" t="s">
        <v>53</v>
      </c>
      <c r="H52" s="1" t="s">
        <v>54</v>
      </c>
      <c r="I52" s="2">
        <v>304.3</v>
      </c>
      <c r="J52" s="2">
        <v>7.0000000000000007E-2</v>
      </c>
      <c r="K52" s="2">
        <f t="shared" si="9"/>
        <v>0.06</v>
      </c>
      <c r="L52" s="2">
        <f t="shared" si="10"/>
        <v>0</v>
      </c>
      <c r="N52" s="4">
        <v>0.01</v>
      </c>
      <c r="O52" s="5">
        <v>31.125</v>
      </c>
      <c r="P52" s="6">
        <v>0.02</v>
      </c>
      <c r="Q52" s="5">
        <v>52.787500000000001</v>
      </c>
      <c r="R52" s="7">
        <v>0.03</v>
      </c>
      <c r="S52" s="5">
        <v>45.825000000000003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7"/>
        <v>129.73750000000001</v>
      </c>
      <c r="AT52" s="11">
        <f t="shared" si="8"/>
        <v>5.5808253230333477E-3</v>
      </c>
      <c r="AU52" s="5">
        <f t="shared" si="6"/>
        <v>5.5808253230333476</v>
      </c>
    </row>
    <row r="53" spans="1:47" x14ac:dyDescent="0.3">
      <c r="A53" s="1" t="s">
        <v>115</v>
      </c>
      <c r="B53" s="1" t="s">
        <v>90</v>
      </c>
      <c r="C53" s="1" t="s">
        <v>91</v>
      </c>
      <c r="D53" s="1" t="s">
        <v>136</v>
      </c>
      <c r="E53" s="1" t="s">
        <v>78</v>
      </c>
      <c r="F53" s="1" t="s">
        <v>114</v>
      </c>
      <c r="G53" s="1" t="s">
        <v>53</v>
      </c>
      <c r="H53" s="1" t="s">
        <v>54</v>
      </c>
      <c r="I53" s="2">
        <v>304.3</v>
      </c>
      <c r="J53" s="2">
        <v>0.06</v>
      </c>
      <c r="K53" s="2">
        <f t="shared" si="9"/>
        <v>0.02</v>
      </c>
      <c r="L53" s="2">
        <f t="shared" si="10"/>
        <v>0</v>
      </c>
      <c r="R53" s="7">
        <v>0.02</v>
      </c>
      <c r="S53" s="5">
        <v>30.55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S53" s="5">
        <f t="shared" si="7"/>
        <v>30.55</v>
      </c>
      <c r="AT53" s="11">
        <f t="shared" si="8"/>
        <v>1.3141475180165239E-3</v>
      </c>
      <c r="AU53" s="5">
        <f t="shared" si="6"/>
        <v>1.3141475180165239</v>
      </c>
    </row>
    <row r="54" spans="1:47" x14ac:dyDescent="0.3">
      <c r="A54" s="1" t="s">
        <v>115</v>
      </c>
      <c r="B54" s="1" t="s">
        <v>90</v>
      </c>
      <c r="C54" s="1" t="s">
        <v>91</v>
      </c>
      <c r="D54" s="1" t="s">
        <v>136</v>
      </c>
      <c r="E54" s="1" t="s">
        <v>51</v>
      </c>
      <c r="F54" s="1" t="s">
        <v>114</v>
      </c>
      <c r="G54" s="1" t="s">
        <v>53</v>
      </c>
      <c r="H54" s="1" t="s">
        <v>54</v>
      </c>
      <c r="I54" s="2">
        <v>304.3</v>
      </c>
      <c r="J54" s="2">
        <v>37.549999999999997</v>
      </c>
      <c r="K54" s="2">
        <f t="shared" si="9"/>
        <v>11.43</v>
      </c>
      <c r="L54" s="2">
        <f t="shared" si="10"/>
        <v>0</v>
      </c>
      <c r="P54" s="6">
        <v>0.25</v>
      </c>
      <c r="Q54" s="5">
        <v>659.84375</v>
      </c>
      <c r="R54" s="7">
        <v>10.67</v>
      </c>
      <c r="S54" s="5">
        <v>16298.424999999999</v>
      </c>
      <c r="T54" s="8">
        <v>0.51</v>
      </c>
      <c r="U54" s="5">
        <v>233.64375000000001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7"/>
        <v>17191.912499999999</v>
      </c>
      <c r="AT54" s="11">
        <f t="shared" si="8"/>
        <v>0.73953221413526182</v>
      </c>
      <c r="AU54" s="5">
        <f t="shared" si="6"/>
        <v>739.53221413526182</v>
      </c>
    </row>
    <row r="55" spans="1:47" x14ac:dyDescent="0.3">
      <c r="A55" s="1" t="s">
        <v>115</v>
      </c>
      <c r="B55" s="1" t="s">
        <v>90</v>
      </c>
      <c r="C55" s="1" t="s">
        <v>91</v>
      </c>
      <c r="D55" s="1" t="s">
        <v>136</v>
      </c>
      <c r="E55" s="1" t="s">
        <v>87</v>
      </c>
      <c r="F55" s="1" t="s">
        <v>114</v>
      </c>
      <c r="G55" s="1" t="s">
        <v>53</v>
      </c>
      <c r="H55" s="1" t="s">
        <v>54</v>
      </c>
      <c r="I55" s="2">
        <v>304.3</v>
      </c>
      <c r="J55" s="2">
        <v>40.119999999999997</v>
      </c>
      <c r="K55" s="2">
        <f t="shared" si="9"/>
        <v>40</v>
      </c>
      <c r="L55" s="2">
        <f t="shared" si="10"/>
        <v>0</v>
      </c>
      <c r="N55" s="4">
        <v>1.55</v>
      </c>
      <c r="O55" s="5">
        <v>4824.375</v>
      </c>
      <c r="P55" s="6">
        <v>30.59</v>
      </c>
      <c r="Q55" s="5">
        <v>80738.481249999997</v>
      </c>
      <c r="R55" s="7">
        <v>7.86</v>
      </c>
      <c r="S55" s="5">
        <v>12006.15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S55" s="5">
        <f t="shared" si="7"/>
        <v>97569.006249999991</v>
      </c>
      <c r="AT55" s="11">
        <f t="shared" si="8"/>
        <v>4.1970562159992202</v>
      </c>
      <c r="AU55" s="5">
        <f t="shared" si="6"/>
        <v>4197.0562159992205</v>
      </c>
    </row>
    <row r="56" spans="1:47" x14ac:dyDescent="0.3">
      <c r="A56" s="1" t="s">
        <v>115</v>
      </c>
      <c r="B56" s="1" t="s">
        <v>90</v>
      </c>
      <c r="C56" s="1" t="s">
        <v>91</v>
      </c>
      <c r="D56" s="1" t="s">
        <v>136</v>
      </c>
      <c r="E56" s="1" t="s">
        <v>85</v>
      </c>
      <c r="F56" s="1" t="s">
        <v>114</v>
      </c>
      <c r="G56" s="1" t="s">
        <v>53</v>
      </c>
      <c r="H56" s="1" t="s">
        <v>54</v>
      </c>
      <c r="I56" s="2">
        <v>304.3</v>
      </c>
      <c r="J56" s="2">
        <v>38.39</v>
      </c>
      <c r="K56" s="2">
        <f t="shared" si="9"/>
        <v>38.39</v>
      </c>
      <c r="L56" s="2">
        <f t="shared" si="10"/>
        <v>0</v>
      </c>
      <c r="N56" s="4">
        <v>20.92</v>
      </c>
      <c r="O56" s="5">
        <v>65113.500000000007</v>
      </c>
      <c r="P56" s="6">
        <v>17.399999999999999</v>
      </c>
      <c r="Q56" s="5">
        <v>45925.124999999993</v>
      </c>
      <c r="R56" s="7">
        <v>7.0000000000000007E-2</v>
      </c>
      <c r="S56" s="5">
        <v>106.925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S56" s="5">
        <f t="shared" si="7"/>
        <v>111145.55</v>
      </c>
      <c r="AT56" s="11">
        <f t="shared" si="8"/>
        <v>4.7810686962710784</v>
      </c>
      <c r="AU56" s="5">
        <f t="shared" si="6"/>
        <v>4781.0686962710788</v>
      </c>
    </row>
    <row r="57" spans="1:47" x14ac:dyDescent="0.3">
      <c r="A57" s="1" t="s">
        <v>115</v>
      </c>
      <c r="B57" s="1" t="s">
        <v>90</v>
      </c>
      <c r="C57" s="1" t="s">
        <v>91</v>
      </c>
      <c r="D57" s="1" t="s">
        <v>136</v>
      </c>
      <c r="E57" s="1" t="s">
        <v>117</v>
      </c>
      <c r="F57" s="1" t="s">
        <v>114</v>
      </c>
      <c r="G57" s="1" t="s">
        <v>53</v>
      </c>
      <c r="H57" s="1" t="s">
        <v>54</v>
      </c>
      <c r="I57" s="2">
        <v>304.3</v>
      </c>
      <c r="J57" s="2">
        <v>38.090000000000003</v>
      </c>
      <c r="K57" s="2">
        <f t="shared" si="9"/>
        <v>38.1</v>
      </c>
      <c r="L57" s="2">
        <f t="shared" si="10"/>
        <v>0</v>
      </c>
      <c r="P57" s="6">
        <v>9.24</v>
      </c>
      <c r="Q57" s="5">
        <v>24931.536250000001</v>
      </c>
      <c r="R57" s="7">
        <v>22.85</v>
      </c>
      <c r="S57" s="5">
        <v>40918.67</v>
      </c>
      <c r="T57" s="8">
        <v>6.0100000000000007</v>
      </c>
      <c r="U57" s="5">
        <v>3301.2487500000002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S57" s="5">
        <f t="shared" si="7"/>
        <v>69151.455000000002</v>
      </c>
      <c r="AT57" s="11">
        <f t="shared" si="8"/>
        <v>2.9746387219470161</v>
      </c>
      <c r="AU57" s="5">
        <f t="shared" si="6"/>
        <v>2974.6387219470162</v>
      </c>
    </row>
    <row r="58" spans="1:47" x14ac:dyDescent="0.3">
      <c r="A58" s="1" t="s">
        <v>115</v>
      </c>
      <c r="B58" s="1" t="s">
        <v>90</v>
      </c>
      <c r="C58" s="1" t="s">
        <v>91</v>
      </c>
      <c r="D58" s="1" t="s">
        <v>136</v>
      </c>
      <c r="E58" s="1" t="s">
        <v>113</v>
      </c>
      <c r="F58" s="1" t="s">
        <v>114</v>
      </c>
      <c r="G58" s="1" t="s">
        <v>53</v>
      </c>
      <c r="H58" s="1" t="s">
        <v>54</v>
      </c>
      <c r="I58" s="2">
        <v>304.3</v>
      </c>
      <c r="J58" s="2">
        <v>28.9</v>
      </c>
      <c r="K58" s="2">
        <f t="shared" si="9"/>
        <v>21.25</v>
      </c>
      <c r="L58" s="2">
        <f t="shared" si="10"/>
        <v>0</v>
      </c>
      <c r="P58" s="6">
        <v>1.1200000000000001</v>
      </c>
      <c r="Q58" s="5">
        <v>3494.5324999999998</v>
      </c>
      <c r="R58" s="7">
        <v>13.57</v>
      </c>
      <c r="S58" s="5">
        <v>24073.4</v>
      </c>
      <c r="T58" s="8">
        <v>6.56</v>
      </c>
      <c r="U58" s="5">
        <v>3604.5275000000001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S58" s="5">
        <f t="shared" si="7"/>
        <v>31172.460000000003</v>
      </c>
      <c r="AT58" s="11">
        <f t="shared" si="8"/>
        <v>1.3409234350071808</v>
      </c>
      <c r="AU58" s="5">
        <f t="shared" si="6"/>
        <v>1340.9234350071808</v>
      </c>
    </row>
    <row r="59" spans="1:47" x14ac:dyDescent="0.3">
      <c r="A59" s="1" t="s">
        <v>115</v>
      </c>
      <c r="B59" s="1" t="s">
        <v>90</v>
      </c>
      <c r="C59" s="1" t="s">
        <v>91</v>
      </c>
      <c r="D59" s="1" t="s">
        <v>136</v>
      </c>
      <c r="E59" s="1" t="s">
        <v>55</v>
      </c>
      <c r="F59" s="1" t="s">
        <v>114</v>
      </c>
      <c r="G59" s="1" t="s">
        <v>53</v>
      </c>
      <c r="H59" s="1" t="s">
        <v>54</v>
      </c>
      <c r="I59" s="2">
        <v>304.3</v>
      </c>
      <c r="J59" s="2">
        <v>32.28</v>
      </c>
      <c r="K59" s="2">
        <f t="shared" si="9"/>
        <v>32.29</v>
      </c>
      <c r="L59" s="2">
        <f t="shared" si="10"/>
        <v>0</v>
      </c>
      <c r="P59" s="6">
        <v>29.49</v>
      </c>
      <c r="Q59" s="5">
        <v>88350.438750000001</v>
      </c>
      <c r="R59" s="7">
        <v>2.76</v>
      </c>
      <c r="S59" s="5">
        <v>5016.3100000000004</v>
      </c>
      <c r="Z59" s="9">
        <v>0.04</v>
      </c>
      <c r="AA59" s="5">
        <v>8.7900000000000009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7"/>
        <v>93375.538749999992</v>
      </c>
      <c r="AT59" s="11">
        <f t="shared" si="8"/>
        <v>4.0166688213344761</v>
      </c>
      <c r="AU59" s="5">
        <f t="shared" si="6"/>
        <v>4016.6688213344764</v>
      </c>
    </row>
    <row r="60" spans="1:47" x14ac:dyDescent="0.3">
      <c r="A60" s="1" t="s">
        <v>115</v>
      </c>
      <c r="B60" s="1" t="s">
        <v>90</v>
      </c>
      <c r="C60" s="1" t="s">
        <v>91</v>
      </c>
      <c r="D60" s="1" t="s">
        <v>136</v>
      </c>
      <c r="E60" s="1" t="s">
        <v>56</v>
      </c>
      <c r="F60" s="1" t="s">
        <v>114</v>
      </c>
      <c r="G60" s="1" t="s">
        <v>53</v>
      </c>
      <c r="H60" s="1" t="s">
        <v>54</v>
      </c>
      <c r="I60" s="2">
        <v>304.3</v>
      </c>
      <c r="J60" s="2">
        <v>40.28</v>
      </c>
      <c r="K60" s="2">
        <f t="shared" si="9"/>
        <v>40</v>
      </c>
      <c r="L60" s="2">
        <f t="shared" si="10"/>
        <v>0</v>
      </c>
      <c r="P60" s="6">
        <v>17.739999999999998</v>
      </c>
      <c r="Q60" s="5">
        <v>58974.195000000007</v>
      </c>
      <c r="R60" s="7">
        <v>21.21</v>
      </c>
      <c r="S60" s="5">
        <v>39516.425000000003</v>
      </c>
      <c r="T60" s="8">
        <v>1.05</v>
      </c>
      <c r="U60" s="5">
        <v>600.14374999999995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7"/>
        <v>99090.763750000013</v>
      </c>
      <c r="AT60" s="11">
        <f t="shared" si="8"/>
        <v>4.2625165708813171</v>
      </c>
      <c r="AU60" s="5">
        <f t="shared" si="6"/>
        <v>4262.5165708813165</v>
      </c>
    </row>
    <row r="61" spans="1:47" x14ac:dyDescent="0.3">
      <c r="A61" s="1" t="s">
        <v>115</v>
      </c>
      <c r="B61" s="1" t="s">
        <v>90</v>
      </c>
      <c r="C61" s="1" t="s">
        <v>91</v>
      </c>
      <c r="D61" s="1" t="s">
        <v>136</v>
      </c>
      <c r="E61" s="1" t="s">
        <v>57</v>
      </c>
      <c r="F61" s="1" t="s">
        <v>114</v>
      </c>
      <c r="G61" s="1" t="s">
        <v>53</v>
      </c>
      <c r="H61" s="1" t="s">
        <v>54</v>
      </c>
      <c r="I61" s="2">
        <v>304.3</v>
      </c>
      <c r="J61" s="2">
        <v>38.909999999999997</v>
      </c>
      <c r="K61" s="2">
        <f t="shared" si="9"/>
        <v>25.06</v>
      </c>
      <c r="L61" s="2">
        <f t="shared" si="10"/>
        <v>0</v>
      </c>
      <c r="R61" s="7">
        <v>5.07</v>
      </c>
      <c r="S61" s="5">
        <v>8318.7649999999994</v>
      </c>
      <c r="T61" s="8">
        <v>19.989999999999998</v>
      </c>
      <c r="U61" s="5">
        <v>11263.46125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S61" s="5">
        <f t="shared" si="7"/>
        <v>19582.22625</v>
      </c>
      <c r="AT61" s="11">
        <f t="shared" si="8"/>
        <v>0.84235463252620368</v>
      </c>
      <c r="AU61" s="5">
        <f t="shared" si="6"/>
        <v>842.35463252620366</v>
      </c>
    </row>
    <row r="62" spans="1:47" x14ac:dyDescent="0.3">
      <c r="A62" s="1" t="s">
        <v>118</v>
      </c>
      <c r="B62" s="1" t="s">
        <v>119</v>
      </c>
      <c r="C62" s="1" t="s">
        <v>120</v>
      </c>
      <c r="D62" s="1" t="s">
        <v>136</v>
      </c>
      <c r="E62" s="1" t="s">
        <v>100</v>
      </c>
      <c r="F62" s="1" t="s">
        <v>114</v>
      </c>
      <c r="G62" s="1" t="s">
        <v>53</v>
      </c>
      <c r="H62" s="1" t="s">
        <v>54</v>
      </c>
      <c r="I62" s="2">
        <v>7.55</v>
      </c>
      <c r="J62" s="2">
        <v>6.66</v>
      </c>
      <c r="K62" s="2">
        <f t="shared" si="9"/>
        <v>3.4099999999999997</v>
      </c>
      <c r="L62" s="2">
        <f t="shared" si="10"/>
        <v>3.25</v>
      </c>
      <c r="P62" s="6">
        <v>0.03</v>
      </c>
      <c r="Q62" s="5">
        <v>110.85375000000001</v>
      </c>
      <c r="Z62" s="9">
        <v>3.38</v>
      </c>
      <c r="AA62" s="5">
        <v>866.54750000000001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R62" s="2">
        <v>3.25</v>
      </c>
      <c r="AS62" s="5">
        <f t="shared" si="7"/>
        <v>977.40125</v>
      </c>
      <c r="AT62" s="11">
        <f t="shared" si="8"/>
        <v>4.2044171089811712E-2</v>
      </c>
      <c r="AU62" s="5">
        <f t="shared" si="6"/>
        <v>42.044171089811712</v>
      </c>
    </row>
    <row r="63" spans="1:47" x14ac:dyDescent="0.3">
      <c r="A63" s="1" t="s">
        <v>121</v>
      </c>
      <c r="B63" s="1" t="s">
        <v>90</v>
      </c>
      <c r="C63" s="1" t="s">
        <v>91</v>
      </c>
      <c r="D63" s="1" t="s">
        <v>136</v>
      </c>
      <c r="E63" s="1" t="s">
        <v>65</v>
      </c>
      <c r="F63" s="1" t="s">
        <v>114</v>
      </c>
      <c r="G63" s="1" t="s">
        <v>53</v>
      </c>
      <c r="H63" s="1" t="s">
        <v>54</v>
      </c>
      <c r="I63" s="2">
        <v>152.44999999999999</v>
      </c>
      <c r="J63" s="2">
        <v>36.4</v>
      </c>
      <c r="K63" s="2">
        <f t="shared" si="9"/>
        <v>27.759999999999998</v>
      </c>
      <c r="L63" s="2">
        <f t="shared" si="10"/>
        <v>6.86</v>
      </c>
      <c r="N63" s="4">
        <v>5.4</v>
      </c>
      <c r="O63" s="5">
        <v>14653.65</v>
      </c>
      <c r="P63" s="6">
        <v>17.579999999999998</v>
      </c>
      <c r="Q63" s="5">
        <v>38065.066250000003</v>
      </c>
      <c r="R63" s="7">
        <v>4.78</v>
      </c>
      <c r="S63" s="5">
        <v>5841.16</v>
      </c>
      <c r="AL63" s="5" t="str">
        <f t="shared" si="11"/>
        <v/>
      </c>
      <c r="AM63" s="30">
        <v>0.91</v>
      </c>
      <c r="AN63" s="5">
        <f t="shared" si="12"/>
        <v>8281.91</v>
      </c>
      <c r="AP63" s="5" t="str">
        <f t="shared" si="13"/>
        <v/>
      </c>
      <c r="AQ63" s="2">
        <v>1.37</v>
      </c>
      <c r="AR63" s="2">
        <v>4.58</v>
      </c>
      <c r="AS63" s="5">
        <f t="shared" si="7"/>
        <v>58559.876250000001</v>
      </c>
      <c r="AT63" s="11">
        <f t="shared" si="8"/>
        <v>2.5190283479310076</v>
      </c>
      <c r="AU63" s="5">
        <f t="shared" si="6"/>
        <v>2519.0283479310074</v>
      </c>
    </row>
    <row r="64" spans="1:47" x14ac:dyDescent="0.3">
      <c r="A64" s="1" t="s">
        <v>121</v>
      </c>
      <c r="B64" s="1" t="s">
        <v>90</v>
      </c>
      <c r="C64" s="1" t="s">
        <v>91</v>
      </c>
      <c r="D64" s="1" t="s">
        <v>136</v>
      </c>
      <c r="E64" s="1" t="s">
        <v>100</v>
      </c>
      <c r="F64" s="1" t="s">
        <v>114</v>
      </c>
      <c r="G64" s="1" t="s">
        <v>53</v>
      </c>
      <c r="H64" s="1" t="s">
        <v>54</v>
      </c>
      <c r="I64" s="2">
        <v>152.44999999999999</v>
      </c>
      <c r="J64" s="2">
        <v>28.13</v>
      </c>
      <c r="K64" s="2">
        <f t="shared" si="9"/>
        <v>25.38</v>
      </c>
      <c r="L64" s="2">
        <f t="shared" si="10"/>
        <v>2.76</v>
      </c>
      <c r="N64" s="4">
        <v>1.52</v>
      </c>
      <c r="O64" s="5">
        <v>5216.5500000000011</v>
      </c>
      <c r="P64" s="6">
        <v>21.86</v>
      </c>
      <c r="Q64" s="5">
        <v>65799.618749999994</v>
      </c>
      <c r="R64" s="7">
        <v>1.95</v>
      </c>
      <c r="S64" s="5">
        <v>2908.36</v>
      </c>
      <c r="Z64" s="9">
        <v>0.05</v>
      </c>
      <c r="AA64" s="5">
        <v>12.81875</v>
      </c>
      <c r="AL64" s="5" t="str">
        <f t="shared" si="11"/>
        <v/>
      </c>
      <c r="AM64" s="30">
        <v>1.0900000000000001</v>
      </c>
      <c r="AN64" s="5">
        <f t="shared" si="12"/>
        <v>9920.09</v>
      </c>
      <c r="AP64" s="5" t="str">
        <f t="shared" si="13"/>
        <v/>
      </c>
      <c r="AQ64" s="2">
        <v>1.66</v>
      </c>
      <c r="AR64" s="2">
        <v>0.01</v>
      </c>
      <c r="AS64" s="5">
        <f t="shared" si="7"/>
        <v>73937.347500000003</v>
      </c>
      <c r="AT64" s="11">
        <f t="shared" si="8"/>
        <v>3.1805100394713661</v>
      </c>
      <c r="AU64" s="5">
        <f t="shared" si="6"/>
        <v>3180.5100394713659</v>
      </c>
    </row>
    <row r="65" spans="1:47" x14ac:dyDescent="0.3">
      <c r="A65" s="1" t="s">
        <v>121</v>
      </c>
      <c r="B65" s="1" t="s">
        <v>90</v>
      </c>
      <c r="C65" s="1" t="s">
        <v>91</v>
      </c>
      <c r="D65" s="1" t="s">
        <v>136</v>
      </c>
      <c r="E65" s="1" t="s">
        <v>116</v>
      </c>
      <c r="F65" s="1" t="s">
        <v>114</v>
      </c>
      <c r="G65" s="1" t="s">
        <v>53</v>
      </c>
      <c r="H65" s="1" t="s">
        <v>54</v>
      </c>
      <c r="I65" s="2">
        <v>152.44999999999999</v>
      </c>
      <c r="J65" s="2">
        <v>38.99</v>
      </c>
      <c r="K65" s="2">
        <f t="shared" si="9"/>
        <v>38.99</v>
      </c>
      <c r="L65" s="2">
        <f t="shared" si="10"/>
        <v>0.01</v>
      </c>
      <c r="N65" s="4">
        <v>7.88</v>
      </c>
      <c r="O65" s="5">
        <v>28485.599999999999</v>
      </c>
      <c r="P65" s="6">
        <v>13.07</v>
      </c>
      <c r="Q65" s="5">
        <v>40313.813750000001</v>
      </c>
      <c r="R65" s="7">
        <v>16.190000000000001</v>
      </c>
      <c r="S65" s="5">
        <v>27354.47</v>
      </c>
      <c r="T65" s="8">
        <v>1.85</v>
      </c>
      <c r="U65" s="5">
        <v>849.36374999999998</v>
      </c>
      <c r="AL65" s="5" t="str">
        <f t="shared" si="11"/>
        <v/>
      </c>
      <c r="AM65" s="30">
        <v>0.01</v>
      </c>
      <c r="AN65" s="5">
        <f t="shared" si="12"/>
        <v>91.01</v>
      </c>
      <c r="AP65" s="5" t="str">
        <f t="shared" si="13"/>
        <v/>
      </c>
      <c r="AS65" s="5">
        <f t="shared" si="7"/>
        <v>97003.247500000012</v>
      </c>
      <c r="AT65" s="11">
        <f t="shared" si="8"/>
        <v>4.172719376159332</v>
      </c>
      <c r="AU65" s="5">
        <f t="shared" si="6"/>
        <v>4172.7193761593317</v>
      </c>
    </row>
    <row r="66" spans="1:47" x14ac:dyDescent="0.3">
      <c r="A66" s="1" t="s">
        <v>121</v>
      </c>
      <c r="B66" s="1" t="s">
        <v>90</v>
      </c>
      <c r="C66" s="1" t="s">
        <v>91</v>
      </c>
      <c r="D66" s="1" t="s">
        <v>136</v>
      </c>
      <c r="E66" s="1" t="s">
        <v>71</v>
      </c>
      <c r="F66" s="1" t="s">
        <v>114</v>
      </c>
      <c r="G66" s="1" t="s">
        <v>53</v>
      </c>
      <c r="H66" s="1" t="s">
        <v>54</v>
      </c>
      <c r="I66" s="2">
        <v>152.44999999999999</v>
      </c>
      <c r="J66" s="2">
        <v>40.53</v>
      </c>
      <c r="K66" s="2">
        <f t="shared" si="9"/>
        <v>37.199999999999996</v>
      </c>
      <c r="L66" s="2">
        <f t="shared" si="10"/>
        <v>0.15</v>
      </c>
      <c r="N66" s="4">
        <v>4.0599999999999996</v>
      </c>
      <c r="O66" s="5">
        <v>12636.75</v>
      </c>
      <c r="P66" s="6">
        <v>26.37</v>
      </c>
      <c r="Q66" s="5">
        <v>69357.496249999997</v>
      </c>
      <c r="R66" s="7">
        <v>6.6499999999999986</v>
      </c>
      <c r="S66" s="5">
        <v>9950.1349999999984</v>
      </c>
      <c r="T66" s="8">
        <v>0.12</v>
      </c>
      <c r="U66" s="5">
        <v>54.975000000000001</v>
      </c>
      <c r="AL66" s="5" t="str">
        <f t="shared" si="11"/>
        <v/>
      </c>
      <c r="AN66" s="5" t="str">
        <f t="shared" si="12"/>
        <v/>
      </c>
      <c r="AP66" s="5" t="str">
        <f t="shared" si="13"/>
        <v/>
      </c>
      <c r="AR66" s="2">
        <v>0.15</v>
      </c>
      <c r="AS66" s="5">
        <f t="shared" si="7"/>
        <v>91999.356249999997</v>
      </c>
      <c r="AT66" s="11">
        <f t="shared" si="8"/>
        <v>3.9574705621949415</v>
      </c>
      <c r="AU66" s="5">
        <f t="shared" si="6"/>
        <v>3957.4705621949415</v>
      </c>
    </row>
    <row r="67" spans="1:47" x14ac:dyDescent="0.3">
      <c r="A67" s="1" t="s">
        <v>122</v>
      </c>
      <c r="B67" s="1" t="s">
        <v>123</v>
      </c>
      <c r="C67" s="1" t="s">
        <v>124</v>
      </c>
      <c r="D67" s="1" t="s">
        <v>135</v>
      </c>
      <c r="E67" s="1" t="s">
        <v>71</v>
      </c>
      <c r="F67" s="1" t="s">
        <v>114</v>
      </c>
      <c r="G67" s="1" t="s">
        <v>53</v>
      </c>
      <c r="H67" s="1" t="s">
        <v>54</v>
      </c>
      <c r="I67" s="2">
        <v>160</v>
      </c>
      <c r="J67" s="2">
        <v>0.09</v>
      </c>
      <c r="K67" s="2">
        <f t="shared" ref="K67:K79" si="14">SUM(N67,P67,R67,T67,V67,X67,Z67,AB67,AE67,AG67,AI67)</f>
        <v>0.05</v>
      </c>
      <c r="L67" s="2">
        <f t="shared" ref="L67:L79" si="15">SUM(M67,AD67,AK67,AM67,AO67,AQ67,AR67)</f>
        <v>0</v>
      </c>
      <c r="P67" s="6">
        <v>0.03</v>
      </c>
      <c r="Q67" s="5">
        <v>79.181249999999991</v>
      </c>
      <c r="R67" s="7">
        <v>0.02</v>
      </c>
      <c r="S67" s="5">
        <v>30.55</v>
      </c>
      <c r="AL67" s="5" t="str">
        <f t="shared" ref="AL67:AL79" si="16">IF(AK67&gt;0,AK67*$AL$1,"")</f>
        <v/>
      </c>
      <c r="AN67" s="5" t="str">
        <f t="shared" ref="AN67:AN79" si="17">IF(AM67&gt;0,AM67*$AN$1,"")</f>
        <v/>
      </c>
      <c r="AP67" s="5" t="str">
        <f t="shared" ref="AP67:AP79" si="18">IF(AO67&gt;0,AO67*$AP$1,"")</f>
        <v/>
      </c>
      <c r="AS67" s="5">
        <f t="shared" si="7"/>
        <v>109.73124999999999</v>
      </c>
      <c r="AT67" s="11">
        <f t="shared" si="8"/>
        <v>4.7202307638739994E-3</v>
      </c>
      <c r="AU67" s="5">
        <f t="shared" ref="AU67:AU79" si="19">(AT67/100)*$AU$1</f>
        <v>4.7202307638739995</v>
      </c>
    </row>
    <row r="68" spans="1:47" x14ac:dyDescent="0.3">
      <c r="A68" s="1" t="s">
        <v>122</v>
      </c>
      <c r="B68" s="1" t="s">
        <v>123</v>
      </c>
      <c r="C68" s="1" t="s">
        <v>124</v>
      </c>
      <c r="D68" s="1" t="s">
        <v>135</v>
      </c>
      <c r="E68" s="1" t="s">
        <v>77</v>
      </c>
      <c r="F68" s="1" t="s">
        <v>114</v>
      </c>
      <c r="G68" s="1" t="s">
        <v>53</v>
      </c>
      <c r="H68" s="1" t="s">
        <v>54</v>
      </c>
      <c r="I68" s="2">
        <v>160</v>
      </c>
      <c r="J68" s="2">
        <v>43.09</v>
      </c>
      <c r="K68" s="2">
        <f t="shared" si="14"/>
        <v>12.1</v>
      </c>
      <c r="L68" s="2">
        <f t="shared" si="15"/>
        <v>0</v>
      </c>
      <c r="N68" s="4">
        <v>0.22</v>
      </c>
      <c r="O68" s="5">
        <v>684.75</v>
      </c>
      <c r="P68" s="6">
        <v>3.64</v>
      </c>
      <c r="Q68" s="5">
        <v>9607.3250000000007</v>
      </c>
      <c r="R68" s="7">
        <v>4.0599999999999996</v>
      </c>
      <c r="S68" s="5">
        <v>6201.65</v>
      </c>
      <c r="T68" s="8">
        <v>4.18</v>
      </c>
      <c r="U68" s="5">
        <v>1914.9625000000001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ref="AS68:AS79" si="20">SUM(O68,Q68,S68,U68,W68,Y68,AA68,AC68,AF68,AH68,AJ68)</f>
        <v>18408.6875</v>
      </c>
      <c r="AT68" s="11">
        <f t="shared" ref="AT68:AT79" si="21">(AS68/$AS$80)*100</f>
        <v>0.79187335476487086</v>
      </c>
      <c r="AU68" s="5">
        <f t="shared" si="19"/>
        <v>791.87335476487078</v>
      </c>
    </row>
    <row r="69" spans="1:47" x14ac:dyDescent="0.3">
      <c r="A69" s="1" t="s">
        <v>122</v>
      </c>
      <c r="B69" s="1" t="s">
        <v>123</v>
      </c>
      <c r="C69" s="1" t="s">
        <v>124</v>
      </c>
      <c r="D69" s="1" t="s">
        <v>135</v>
      </c>
      <c r="E69" s="1" t="s">
        <v>78</v>
      </c>
      <c r="F69" s="1" t="s">
        <v>114</v>
      </c>
      <c r="G69" s="1" t="s">
        <v>53</v>
      </c>
      <c r="H69" s="1" t="s">
        <v>54</v>
      </c>
      <c r="I69" s="2">
        <v>160</v>
      </c>
      <c r="J69" s="2">
        <v>39.770000000000003</v>
      </c>
      <c r="K69" s="2">
        <f t="shared" si="14"/>
        <v>1.1599999999999999</v>
      </c>
      <c r="L69" s="2">
        <f t="shared" si="15"/>
        <v>0</v>
      </c>
      <c r="R69" s="7">
        <v>1.1599999999999999</v>
      </c>
      <c r="S69" s="5">
        <v>1771.9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 t="shared" si="20"/>
        <v>1771.9</v>
      </c>
      <c r="AT69" s="11">
        <f t="shared" si="21"/>
        <v>7.6220556044958379E-2</v>
      </c>
      <c r="AU69" s="5">
        <f t="shared" si="19"/>
        <v>76.220556044958386</v>
      </c>
    </row>
    <row r="70" spans="1:47" x14ac:dyDescent="0.3">
      <c r="A70" s="1" t="s">
        <v>125</v>
      </c>
      <c r="B70" s="1" t="s">
        <v>126</v>
      </c>
      <c r="C70" s="1" t="s">
        <v>127</v>
      </c>
      <c r="D70" s="1" t="s">
        <v>141</v>
      </c>
      <c r="E70" s="1" t="s">
        <v>117</v>
      </c>
      <c r="F70" s="1" t="s">
        <v>128</v>
      </c>
      <c r="G70" s="1" t="s">
        <v>53</v>
      </c>
      <c r="H70" s="1" t="s">
        <v>54</v>
      </c>
      <c r="I70" s="2">
        <v>80</v>
      </c>
      <c r="J70" s="2">
        <v>38.479999999999997</v>
      </c>
      <c r="K70" s="2">
        <f t="shared" si="14"/>
        <v>2.16</v>
      </c>
      <c r="L70" s="2">
        <f t="shared" si="15"/>
        <v>0</v>
      </c>
      <c r="R70" s="7">
        <v>1.21</v>
      </c>
      <c r="S70" s="5">
        <v>2587.585</v>
      </c>
      <c r="T70" s="8">
        <v>0.95</v>
      </c>
      <c r="U70" s="5">
        <v>609.30624999999998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 t="shared" si="20"/>
        <v>3196.8912500000001</v>
      </c>
      <c r="AT70" s="11">
        <f t="shared" si="21"/>
        <v>0.13751838630298666</v>
      </c>
      <c r="AU70" s="5">
        <f t="shared" si="19"/>
        <v>137.51838630298667</v>
      </c>
    </row>
    <row r="71" spans="1:47" x14ac:dyDescent="0.3">
      <c r="A71" s="1" t="s">
        <v>125</v>
      </c>
      <c r="B71" s="1" t="s">
        <v>126</v>
      </c>
      <c r="C71" s="1" t="s">
        <v>127</v>
      </c>
      <c r="D71" s="1" t="s">
        <v>141</v>
      </c>
      <c r="E71" s="1" t="s">
        <v>113</v>
      </c>
      <c r="F71" s="1" t="s">
        <v>128</v>
      </c>
      <c r="G71" s="1" t="s">
        <v>53</v>
      </c>
      <c r="H71" s="1" t="s">
        <v>54</v>
      </c>
      <c r="I71" s="2">
        <v>80</v>
      </c>
      <c r="J71" s="2">
        <v>36.229999999999997</v>
      </c>
      <c r="K71" s="2">
        <f t="shared" si="14"/>
        <v>30.919999999999998</v>
      </c>
      <c r="L71" s="2">
        <f t="shared" si="15"/>
        <v>0</v>
      </c>
      <c r="P71" s="6">
        <v>8.6999999999999993</v>
      </c>
      <c r="Q71" s="5">
        <v>32147.587500000001</v>
      </c>
      <c r="R71" s="7">
        <v>22.14</v>
      </c>
      <c r="S71" s="5">
        <v>47346.39</v>
      </c>
      <c r="T71" s="8">
        <v>0.08</v>
      </c>
      <c r="U71" s="5">
        <v>51.31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20"/>
        <v>79545.287500000006</v>
      </c>
      <c r="AT71" s="11">
        <f t="shared" si="21"/>
        <v>3.4217427868424162</v>
      </c>
      <c r="AU71" s="5">
        <f t="shared" si="19"/>
        <v>3421.7427868424161</v>
      </c>
    </row>
    <row r="72" spans="1:47" x14ac:dyDescent="0.3">
      <c r="A72" s="1" t="s">
        <v>129</v>
      </c>
      <c r="B72" s="1" t="s">
        <v>130</v>
      </c>
      <c r="C72" s="1" t="s">
        <v>131</v>
      </c>
      <c r="D72" s="1" t="s">
        <v>142</v>
      </c>
      <c r="E72" s="1" t="s">
        <v>113</v>
      </c>
      <c r="F72" s="1" t="s">
        <v>128</v>
      </c>
      <c r="G72" s="1" t="s">
        <v>53</v>
      </c>
      <c r="H72" s="1" t="s">
        <v>54</v>
      </c>
      <c r="I72" s="2">
        <v>80</v>
      </c>
      <c r="J72" s="2">
        <v>0.08</v>
      </c>
      <c r="K72" s="2">
        <f t="shared" si="14"/>
        <v>0.05</v>
      </c>
      <c r="L72" s="2">
        <f t="shared" si="15"/>
        <v>0</v>
      </c>
      <c r="R72" s="7">
        <v>0.05</v>
      </c>
      <c r="S72" s="5">
        <v>106.925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20"/>
        <v>106.925</v>
      </c>
      <c r="AT72" s="11">
        <f t="shared" si="21"/>
        <v>4.5995163130578328E-3</v>
      </c>
      <c r="AU72" s="5">
        <f t="shared" si="19"/>
        <v>4.5995163130578334</v>
      </c>
    </row>
    <row r="73" spans="1:47" x14ac:dyDescent="0.3">
      <c r="A73" s="1" t="s">
        <v>129</v>
      </c>
      <c r="B73" s="1" t="s">
        <v>130</v>
      </c>
      <c r="C73" s="1" t="s">
        <v>131</v>
      </c>
      <c r="D73" s="1" t="s">
        <v>142</v>
      </c>
      <c r="E73" s="1" t="s">
        <v>55</v>
      </c>
      <c r="F73" s="1" t="s">
        <v>128</v>
      </c>
      <c r="G73" s="1" t="s">
        <v>53</v>
      </c>
      <c r="H73" s="1" t="s">
        <v>54</v>
      </c>
      <c r="I73" s="2">
        <v>80</v>
      </c>
      <c r="J73" s="2">
        <v>38.26</v>
      </c>
      <c r="K73" s="2">
        <f t="shared" si="14"/>
        <v>2.1</v>
      </c>
      <c r="L73" s="2">
        <f t="shared" si="15"/>
        <v>0</v>
      </c>
      <c r="R73" s="7">
        <v>2.1</v>
      </c>
      <c r="S73" s="5">
        <v>4490.8500000000004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S73" s="5">
        <f t="shared" si="20"/>
        <v>4490.8500000000004</v>
      </c>
      <c r="AT73" s="11">
        <f t="shared" si="21"/>
        <v>0.19317968514842901</v>
      </c>
      <c r="AU73" s="5">
        <f t="shared" si="19"/>
        <v>193.179685148429</v>
      </c>
    </row>
    <row r="74" spans="1:47" x14ac:dyDescent="0.3">
      <c r="B74" s="29" t="s">
        <v>146</v>
      </c>
      <c r="AS74" s="5">
        <f t="shared" si="20"/>
        <v>0</v>
      </c>
      <c r="AT74" s="11">
        <f t="shared" si="21"/>
        <v>0</v>
      </c>
      <c r="AU74" s="5">
        <f t="shared" si="19"/>
        <v>0</v>
      </c>
    </row>
    <row r="75" spans="1:47" x14ac:dyDescent="0.3">
      <c r="B75" s="1" t="s">
        <v>132</v>
      </c>
      <c r="C75" s="1" t="s">
        <v>149</v>
      </c>
      <c r="D75" s="1" t="s">
        <v>150</v>
      </c>
      <c r="K75" s="2">
        <f t="shared" si="14"/>
        <v>20.6</v>
      </c>
      <c r="L75" s="2">
        <f t="shared" si="15"/>
        <v>0</v>
      </c>
      <c r="AG75" s="9">
        <v>20.6</v>
      </c>
      <c r="AH75" s="5">
        <v>54051.8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S75" s="5">
        <f t="shared" si="20"/>
        <v>54051.8</v>
      </c>
      <c r="AT75" s="11">
        <f t="shared" si="21"/>
        <v>2.3251076534967443</v>
      </c>
      <c r="AU75" s="5">
        <f t="shared" si="19"/>
        <v>2325.1076534967447</v>
      </c>
    </row>
    <row r="76" spans="1:47" x14ac:dyDescent="0.3">
      <c r="B76" s="29" t="s">
        <v>147</v>
      </c>
      <c r="AS76" s="5">
        <f t="shared" si="20"/>
        <v>0</v>
      </c>
      <c r="AT76" s="11">
        <f t="shared" si="21"/>
        <v>0</v>
      </c>
      <c r="AU76" s="5">
        <f t="shared" si="19"/>
        <v>0</v>
      </c>
    </row>
    <row r="77" spans="1:47" x14ac:dyDescent="0.3">
      <c r="B77" s="1" t="s">
        <v>133</v>
      </c>
      <c r="C77" s="1" t="s">
        <v>151</v>
      </c>
      <c r="D77" s="1" t="s">
        <v>152</v>
      </c>
      <c r="K77" s="2">
        <f t="shared" si="14"/>
        <v>11.23</v>
      </c>
      <c r="L77" s="2">
        <f t="shared" si="15"/>
        <v>0</v>
      </c>
      <c r="AG77" s="9">
        <v>11.23</v>
      </c>
      <c r="AH77" s="5">
        <v>23596.3475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S77" s="5">
        <f t="shared" si="20"/>
        <v>23596.3475</v>
      </c>
      <c r="AT77" s="11">
        <f t="shared" si="21"/>
        <v>1.0150272177211261</v>
      </c>
      <c r="AU77" s="5">
        <f t="shared" si="19"/>
        <v>1015.0272177211261</v>
      </c>
    </row>
    <row r="78" spans="1:47" x14ac:dyDescent="0.3">
      <c r="B78" s="29" t="s">
        <v>148</v>
      </c>
      <c r="AS78" s="5">
        <f t="shared" si="20"/>
        <v>0</v>
      </c>
      <c r="AT78" s="11">
        <f t="shared" si="21"/>
        <v>0</v>
      </c>
      <c r="AU78" s="5">
        <f t="shared" si="19"/>
        <v>0</v>
      </c>
    </row>
    <row r="79" spans="1:47" ht="15" thickBot="1" x14ac:dyDescent="0.35">
      <c r="B79" s="1" t="s">
        <v>145</v>
      </c>
      <c r="C79" s="1" t="s">
        <v>153</v>
      </c>
      <c r="D79" s="1" t="s">
        <v>141</v>
      </c>
      <c r="K79" s="2">
        <f t="shared" si="14"/>
        <v>9.5299999999999994</v>
      </c>
      <c r="L79" s="2">
        <f t="shared" si="15"/>
        <v>0</v>
      </c>
      <c r="AG79" s="9">
        <v>9.5299999999999994</v>
      </c>
      <c r="AH79" s="5">
        <v>27072.938750000001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S79" s="5">
        <f t="shared" si="20"/>
        <v>27072.938750000001</v>
      </c>
      <c r="AT79" s="11">
        <f t="shared" si="21"/>
        <v>1.1645772590417633</v>
      </c>
      <c r="AU79" s="5">
        <f t="shared" si="19"/>
        <v>1164.5772590417635</v>
      </c>
    </row>
    <row r="80" spans="1:47" ht="15" thickTop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>
        <f t="shared" ref="K80:AU80" si="22">SUM(K3:K79)</f>
        <v>1009.8099999999994</v>
      </c>
      <c r="L80" s="20">
        <f t="shared" si="22"/>
        <v>26.049999999999994</v>
      </c>
      <c r="M80" s="21">
        <f t="shared" si="22"/>
        <v>0</v>
      </c>
      <c r="N80" s="22">
        <f t="shared" si="22"/>
        <v>76.599999999999994</v>
      </c>
      <c r="O80" s="23">
        <f t="shared" si="22"/>
        <v>247954.19999999998</v>
      </c>
      <c r="P80" s="24">
        <f t="shared" si="22"/>
        <v>444.56999999999994</v>
      </c>
      <c r="Q80" s="23">
        <f t="shared" si="22"/>
        <v>1334885.0212499998</v>
      </c>
      <c r="R80" s="25">
        <f t="shared" si="22"/>
        <v>324.92999999999995</v>
      </c>
      <c r="S80" s="23">
        <f t="shared" si="22"/>
        <v>576939.80500000017</v>
      </c>
      <c r="T80" s="26">
        <f t="shared" si="22"/>
        <v>93.69</v>
      </c>
      <c r="U80" s="23">
        <f t="shared" si="22"/>
        <v>53918.563749999994</v>
      </c>
      <c r="V80" s="20">
        <f t="shared" si="22"/>
        <v>0</v>
      </c>
      <c r="W80" s="23">
        <f t="shared" si="22"/>
        <v>0</v>
      </c>
      <c r="X80" s="20">
        <f t="shared" si="22"/>
        <v>0</v>
      </c>
      <c r="Y80" s="23">
        <f t="shared" si="22"/>
        <v>0</v>
      </c>
      <c r="Z80" s="27">
        <f t="shared" si="22"/>
        <v>28.659999999999997</v>
      </c>
      <c r="AA80" s="23">
        <f t="shared" si="22"/>
        <v>6282.286250000001</v>
      </c>
      <c r="AB80" s="28">
        <f t="shared" si="22"/>
        <v>0</v>
      </c>
      <c r="AC80" s="23">
        <f t="shared" si="22"/>
        <v>0</v>
      </c>
      <c r="AD80" s="20">
        <f t="shared" si="22"/>
        <v>0</v>
      </c>
      <c r="AE80" s="20">
        <f t="shared" si="22"/>
        <v>0</v>
      </c>
      <c r="AF80" s="23">
        <f t="shared" si="22"/>
        <v>0</v>
      </c>
      <c r="AG80" s="27">
        <f t="shared" si="22"/>
        <v>41.36</v>
      </c>
      <c r="AH80" s="23">
        <f t="shared" si="22"/>
        <v>104721.08625000001</v>
      </c>
      <c r="AI80" s="20">
        <f t="shared" si="22"/>
        <v>0</v>
      </c>
      <c r="AJ80" s="23">
        <f t="shared" si="22"/>
        <v>0</v>
      </c>
      <c r="AK80" s="21">
        <f t="shared" si="22"/>
        <v>0.05</v>
      </c>
      <c r="AL80" s="23">
        <f t="shared" si="22"/>
        <v>273.05</v>
      </c>
      <c r="AM80" s="32">
        <f t="shared" si="22"/>
        <v>2.2999999999999998</v>
      </c>
      <c r="AN80" s="23">
        <f t="shared" si="22"/>
        <v>20932.3</v>
      </c>
      <c r="AO80" s="20">
        <f t="shared" si="22"/>
        <v>0</v>
      </c>
      <c r="AP80" s="23">
        <f t="shared" si="22"/>
        <v>0</v>
      </c>
      <c r="AQ80" s="20">
        <f t="shared" si="22"/>
        <v>3.5</v>
      </c>
      <c r="AR80" s="20">
        <f t="shared" si="22"/>
        <v>20.2</v>
      </c>
      <c r="AS80" s="23">
        <f t="shared" si="22"/>
        <v>2324700.9625000008</v>
      </c>
      <c r="AT80" s="20">
        <f t="shared" si="22"/>
        <v>100</v>
      </c>
      <c r="AU80" s="23">
        <f t="shared" si="22"/>
        <v>99999.999999999971</v>
      </c>
    </row>
    <row r="83" spans="2:3" x14ac:dyDescent="0.3">
      <c r="B83" s="29" t="s">
        <v>134</v>
      </c>
      <c r="C83" s="1">
        <f>SUM(K80,L80)</f>
        <v>1035.8599999999994</v>
      </c>
    </row>
  </sheetData>
  <conditionalFormatting sqref="I83:I119">
    <cfRule type="notContainsText" dxfId="6" priority="12" operator="notContains" text="#########">
      <formula>ISERROR(SEARCH("#########",I83))</formula>
    </cfRule>
  </conditionalFormatting>
  <conditionalFormatting sqref="J84:J85">
    <cfRule type="notContainsText" dxfId="5" priority="60" operator="notContains" text="#########">
      <formula>ISERROR(SEARCH("#########",J84))</formula>
    </cfRule>
  </conditionalFormatting>
  <conditionalFormatting sqref="J90">
    <cfRule type="notContainsText" dxfId="4" priority="62" operator="notContains" text="#########">
      <formula>ISERROR(SEARCH("#########",J90))</formula>
    </cfRule>
  </conditionalFormatting>
  <conditionalFormatting sqref="J95">
    <cfRule type="notContainsText" dxfId="3" priority="63" operator="notContains" text="#########">
      <formula>ISERROR(SEARCH("#########",J95))</formula>
    </cfRule>
  </conditionalFormatting>
  <conditionalFormatting sqref="J103">
    <cfRule type="notContainsText" dxfId="2" priority="64" operator="notContains" text="#########">
      <formula>ISERROR(SEARCH("#########",J103))</formula>
    </cfRule>
  </conditionalFormatting>
  <conditionalFormatting sqref="J107">
    <cfRule type="notContainsText" dxfId="1" priority="65" operator="notContains" text="#########">
      <formula>ISERROR(SEARCH("#########",J107))</formula>
    </cfRule>
  </conditionalFormatting>
  <conditionalFormatting sqref="K89:L89">
    <cfRule type="notContainsText" dxfId="0" priority="72" operator="notContains" text="#########">
      <formula>ISERROR(SEARCH("#########",K89))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9ED3808D-24C3-4161-A116-3BC07A6AD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B7722-1852-4E3E-BE21-B78C299CF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90B24-12EB-4FB9-85D2-27623ACAB9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2025-02-07T16:05:31Z</dcterms:created>
  <dcterms:modified xsi:type="dcterms:W3CDTF">2025-02-19T17:54:15Z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