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Cottonwood County/Group 3/CD33/"/>
    </mc:Choice>
  </mc:AlternateContent>
  <xr:revisionPtr revIDLastSave="5" documentId="8_{1FBC60A5-DDDC-43F7-A02A-7EFC74CD2707}" xr6:coauthVersionLast="47" xr6:coauthVersionMax="47" xr10:uidLastSave="{CDFE6624-7DF8-484F-BAD7-98763CD4C51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Sheet1!$A$2:$AU$48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AS48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R48" i="1"/>
  <c r="AQ48" i="1"/>
  <c r="AO48" i="1"/>
  <c r="AM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AP47" i="1"/>
  <c r="AN47" i="1"/>
  <c r="AL47" i="1"/>
  <c r="L47" i="1"/>
  <c r="K47" i="1"/>
  <c r="AP46" i="1"/>
  <c r="AN46" i="1"/>
  <c r="AL46" i="1"/>
  <c r="L46" i="1"/>
  <c r="K46" i="1"/>
  <c r="AP44" i="1"/>
  <c r="AN44" i="1"/>
  <c r="AL44" i="1"/>
  <c r="L44" i="1"/>
  <c r="K44" i="1"/>
  <c r="AP43" i="1"/>
  <c r="AN43" i="1"/>
  <c r="AL43" i="1"/>
  <c r="L43" i="1"/>
  <c r="K43" i="1"/>
  <c r="AP42" i="1"/>
  <c r="AN42" i="1"/>
  <c r="AL42" i="1"/>
  <c r="L42" i="1"/>
  <c r="K42" i="1"/>
  <c r="AP41" i="1"/>
  <c r="AN41" i="1"/>
  <c r="AL41" i="1"/>
  <c r="L41" i="1"/>
  <c r="K41" i="1"/>
  <c r="AP40" i="1"/>
  <c r="AN40" i="1"/>
  <c r="AL40" i="1"/>
  <c r="L40" i="1"/>
  <c r="K40" i="1"/>
  <c r="AP39" i="1"/>
  <c r="AN39" i="1"/>
  <c r="AL39" i="1"/>
  <c r="L39" i="1"/>
  <c r="K39" i="1"/>
  <c r="AP38" i="1"/>
  <c r="AN38" i="1"/>
  <c r="AL38" i="1"/>
  <c r="L38" i="1"/>
  <c r="K38" i="1"/>
  <c r="AP37" i="1"/>
  <c r="AN37" i="1"/>
  <c r="AL37" i="1"/>
  <c r="L37" i="1"/>
  <c r="K37" i="1"/>
  <c r="AP36" i="1"/>
  <c r="AN36" i="1"/>
  <c r="AL36" i="1"/>
  <c r="L36" i="1"/>
  <c r="K36" i="1"/>
  <c r="AP35" i="1"/>
  <c r="AN35" i="1"/>
  <c r="AL35" i="1"/>
  <c r="L35" i="1"/>
  <c r="K35" i="1"/>
  <c r="AP34" i="1"/>
  <c r="AN34" i="1"/>
  <c r="AL34" i="1"/>
  <c r="L34" i="1"/>
  <c r="K34" i="1"/>
  <c r="AP33" i="1"/>
  <c r="AN33" i="1"/>
  <c r="AL33" i="1"/>
  <c r="L33" i="1"/>
  <c r="K33" i="1"/>
  <c r="AP32" i="1"/>
  <c r="AN32" i="1"/>
  <c r="AL32" i="1"/>
  <c r="L32" i="1"/>
  <c r="K32" i="1"/>
  <c r="AP31" i="1"/>
  <c r="AN31" i="1"/>
  <c r="AL31" i="1"/>
  <c r="L31" i="1"/>
  <c r="K31" i="1"/>
  <c r="AP30" i="1"/>
  <c r="AN30" i="1"/>
  <c r="AL30" i="1"/>
  <c r="L30" i="1"/>
  <c r="K30" i="1"/>
  <c r="AP29" i="1"/>
  <c r="AN29" i="1"/>
  <c r="AL29" i="1"/>
  <c r="L29" i="1"/>
  <c r="K29" i="1"/>
  <c r="AP28" i="1"/>
  <c r="AN28" i="1"/>
  <c r="AL28" i="1"/>
  <c r="L28" i="1"/>
  <c r="K28" i="1"/>
  <c r="AP27" i="1"/>
  <c r="AN27" i="1"/>
  <c r="AL27" i="1"/>
  <c r="L27" i="1"/>
  <c r="K27" i="1"/>
  <c r="AP26" i="1"/>
  <c r="AN26" i="1"/>
  <c r="AL26" i="1"/>
  <c r="L26" i="1"/>
  <c r="K26" i="1"/>
  <c r="AP25" i="1"/>
  <c r="AN25" i="1"/>
  <c r="AL25" i="1"/>
  <c r="L25" i="1"/>
  <c r="K25" i="1"/>
  <c r="AP24" i="1"/>
  <c r="AN24" i="1"/>
  <c r="AL24" i="1"/>
  <c r="L24" i="1"/>
  <c r="K24" i="1"/>
  <c r="AP23" i="1"/>
  <c r="AN23" i="1"/>
  <c r="AL23" i="1"/>
  <c r="L23" i="1"/>
  <c r="K23" i="1"/>
  <c r="AP22" i="1"/>
  <c r="AN22" i="1"/>
  <c r="AL22" i="1"/>
  <c r="L22" i="1"/>
  <c r="K22" i="1"/>
  <c r="AP21" i="1"/>
  <c r="AN21" i="1"/>
  <c r="AL21" i="1"/>
  <c r="L21" i="1"/>
  <c r="K21" i="1"/>
  <c r="AP20" i="1"/>
  <c r="AN20" i="1"/>
  <c r="AL20" i="1"/>
  <c r="L20" i="1"/>
  <c r="K20" i="1"/>
  <c r="AP19" i="1"/>
  <c r="AN19" i="1"/>
  <c r="AL19" i="1"/>
  <c r="L19" i="1"/>
  <c r="K19" i="1"/>
  <c r="AP18" i="1"/>
  <c r="AN18" i="1"/>
  <c r="AL18" i="1"/>
  <c r="L18" i="1"/>
  <c r="K18" i="1"/>
  <c r="AP17" i="1"/>
  <c r="AN17" i="1"/>
  <c r="AL17" i="1"/>
  <c r="L17" i="1"/>
  <c r="K17" i="1"/>
  <c r="AP16" i="1"/>
  <c r="AN16" i="1"/>
  <c r="AL16" i="1"/>
  <c r="L16" i="1"/>
  <c r="K16" i="1"/>
  <c r="AP15" i="1"/>
  <c r="AN15" i="1"/>
  <c r="AL15" i="1"/>
  <c r="L15" i="1"/>
  <c r="K15" i="1"/>
  <c r="AP14" i="1"/>
  <c r="AN14" i="1"/>
  <c r="AL14" i="1"/>
  <c r="L14" i="1"/>
  <c r="K14" i="1"/>
  <c r="AP13" i="1"/>
  <c r="AN13" i="1"/>
  <c r="AL13" i="1"/>
  <c r="L13" i="1"/>
  <c r="K13" i="1"/>
  <c r="AP12" i="1"/>
  <c r="AN12" i="1"/>
  <c r="AL12" i="1"/>
  <c r="L12" i="1"/>
  <c r="K12" i="1"/>
  <c r="AP11" i="1"/>
  <c r="AN11" i="1"/>
  <c r="AL11" i="1"/>
  <c r="L11" i="1"/>
  <c r="K11" i="1"/>
  <c r="AP10" i="1"/>
  <c r="AN10" i="1"/>
  <c r="AL10" i="1"/>
  <c r="L10" i="1"/>
  <c r="K10" i="1"/>
  <c r="AP9" i="1"/>
  <c r="AN9" i="1"/>
  <c r="AL9" i="1"/>
  <c r="L9" i="1"/>
  <c r="K9" i="1"/>
  <c r="AP8" i="1"/>
  <c r="AN8" i="1"/>
  <c r="AL8" i="1"/>
  <c r="L8" i="1"/>
  <c r="K8" i="1"/>
  <c r="AP7" i="1"/>
  <c r="AN7" i="1"/>
  <c r="AL7" i="1"/>
  <c r="L7" i="1"/>
  <c r="K7" i="1"/>
  <c r="AP6" i="1"/>
  <c r="AN6" i="1"/>
  <c r="AL6" i="1"/>
  <c r="L6" i="1"/>
  <c r="K6" i="1"/>
  <c r="AP5" i="1"/>
  <c r="AN5" i="1"/>
  <c r="AL5" i="1"/>
  <c r="L5" i="1"/>
  <c r="K5" i="1"/>
  <c r="AP4" i="1"/>
  <c r="AN4" i="1"/>
  <c r="AL4" i="1"/>
  <c r="L4" i="1"/>
  <c r="K4" i="1"/>
  <c r="AS3" i="1"/>
  <c r="AP3" i="1"/>
  <c r="AN3" i="1"/>
  <c r="AL3" i="1"/>
  <c r="L3" i="1"/>
  <c r="AT39" i="1" l="1"/>
  <c r="AU39" i="1" s="1"/>
  <c r="AT33" i="1"/>
  <c r="AU33" i="1" s="1"/>
  <c r="AT27" i="1"/>
  <c r="AU27" i="1" s="1"/>
  <c r="AT21" i="1"/>
  <c r="AU21" i="1" s="1"/>
  <c r="AT37" i="1"/>
  <c r="AU37" i="1" s="1"/>
  <c r="AT25" i="1"/>
  <c r="AU25" i="1" s="1"/>
  <c r="AT19" i="1"/>
  <c r="AU19" i="1" s="1"/>
  <c r="AT43" i="1"/>
  <c r="AU43" i="1" s="1"/>
  <c r="AT47" i="1"/>
  <c r="AU47" i="1" s="1"/>
  <c r="AT41" i="1"/>
  <c r="AU41" i="1" s="1"/>
  <c r="AT23" i="1"/>
  <c r="AU23" i="1" s="1"/>
  <c r="AT29" i="1"/>
  <c r="AU29" i="1" s="1"/>
  <c r="L48" i="1"/>
  <c r="AL48" i="1"/>
  <c r="AN48" i="1"/>
  <c r="K48" i="1"/>
  <c r="C51" i="1" s="1"/>
  <c r="AP48" i="1"/>
  <c r="AT6" i="1" l="1"/>
  <c r="AU6" i="1" s="1"/>
  <c r="AT8" i="1"/>
  <c r="AU8" i="1" s="1"/>
  <c r="AT10" i="1"/>
  <c r="AU10" i="1" s="1"/>
  <c r="AT12" i="1"/>
  <c r="AU12" i="1" s="1"/>
  <c r="AT14" i="1"/>
  <c r="AU14" i="1" s="1"/>
  <c r="AT16" i="1"/>
  <c r="AU16" i="1" s="1"/>
  <c r="AT18" i="1"/>
  <c r="AU18" i="1" s="1"/>
  <c r="AT22" i="1"/>
  <c r="AU22" i="1" s="1"/>
  <c r="AT24" i="1"/>
  <c r="AU24" i="1" s="1"/>
  <c r="AT26" i="1"/>
  <c r="AU26" i="1" s="1"/>
  <c r="AT30" i="1"/>
  <c r="AU30" i="1" s="1"/>
  <c r="AT34" i="1"/>
  <c r="AU34" i="1" s="1"/>
  <c r="AT38" i="1"/>
  <c r="AU38" i="1" s="1"/>
  <c r="AT42" i="1"/>
  <c r="AU42" i="1" s="1"/>
  <c r="AT46" i="1"/>
  <c r="AU46" i="1" s="1"/>
  <c r="AT4" i="1"/>
  <c r="AU4" i="1" s="1"/>
  <c r="AT20" i="1"/>
  <c r="AU20" i="1" s="1"/>
  <c r="AT28" i="1"/>
  <c r="AU28" i="1" s="1"/>
  <c r="AT32" i="1"/>
  <c r="AU32" i="1" s="1"/>
  <c r="AT36" i="1"/>
  <c r="AU36" i="1" s="1"/>
  <c r="AT40" i="1"/>
  <c r="AU40" i="1" s="1"/>
  <c r="AT44" i="1"/>
  <c r="AU44" i="1" s="1"/>
  <c r="AT5" i="1"/>
  <c r="AU5" i="1" s="1"/>
  <c r="AT7" i="1"/>
  <c r="AU7" i="1" s="1"/>
  <c r="AT9" i="1"/>
  <c r="AU9" i="1" s="1"/>
  <c r="AT11" i="1"/>
  <c r="AU11" i="1" s="1"/>
  <c r="AT13" i="1"/>
  <c r="AU13" i="1" s="1"/>
  <c r="AT15" i="1"/>
  <c r="AU15" i="1" s="1"/>
  <c r="AT17" i="1"/>
  <c r="AU17" i="1" s="1"/>
  <c r="AT35" i="1"/>
  <c r="AU35" i="1" s="1"/>
  <c r="AT31" i="1"/>
  <c r="AU31" i="1" s="1"/>
  <c r="AT45" i="1"/>
  <c r="AU45" i="1" s="1"/>
  <c r="AT3" i="1"/>
  <c r="AU3" i="1" s="1"/>
  <c r="AU48" i="1" l="1"/>
  <c r="AT48" i="1"/>
</calcChain>
</file>

<file path=xl/sharedStrings.xml><?xml version="1.0" encoding="utf-8"?>
<sst xmlns="http://schemas.openxmlformats.org/spreadsheetml/2006/main" count="392" uniqueCount="102">
  <si>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</si>
  <si>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</si>
  <si>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</si>
  <si>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</si>
  <si>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</si>
  <si>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</si>
  <si>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</si>
  <si>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</si>
  <si>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</si>
  <si>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</si>
  <si>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</si>
  <si>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</si>
  <si>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</si>
  <si>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</si>
  <si>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</si>
  <si>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</si>
  <si>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</si>
  <si>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</si>
  <si>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</si>
  <si>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</si>
  <si>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</si>
  <si>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</si>
  <si>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</si>
  <si>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</si>
  <si>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</si>
  <si>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</si>
  <si>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</si>
  <si>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</si>
  <si>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</si>
  <si>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</si>
  <si>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</si>
  <si>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</si>
  <si>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</si>
  <si>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</si>
  <si>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</si>
  <si>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</si>
  <si>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</si>
  <si>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</si>
  <si>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</si>
  <si>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</si>
  <si>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</si>
  <si>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</si>
  <si>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</si>
  <si>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</si>
  <si>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</si>
  <si>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</si>
  <si>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</si>
  <si>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</si>
  <si>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08-020-0100</t>
  </si>
  <si>
    <t>SOLETA/CANDACE K</t>
  </si>
  <si>
    <t>1940 GREAT BEND BLVD</t>
  </si>
  <si>
    <t>NWSW</t>
  </si>
  <si>
    <t>20</t>
  </si>
  <si>
    <t>105</t>
  </si>
  <si>
    <t>036</t>
  </si>
  <si>
    <t>NWNW</t>
  </si>
  <si>
    <t>SWNW</t>
  </si>
  <si>
    <t>08-020-0101</t>
  </si>
  <si>
    <t>SOLETA/ARLEN</t>
  </si>
  <si>
    <t>42901 COUNTY RD 15</t>
  </si>
  <si>
    <t>NENW</t>
  </si>
  <si>
    <t>08-020-0202</t>
  </si>
  <si>
    <t>HABERMAN/JERRY E/REV TRUST</t>
  </si>
  <si>
    <t>37663 560TH AVE</t>
  </si>
  <si>
    <t>NWSE</t>
  </si>
  <si>
    <t>NESW</t>
  </si>
  <si>
    <t>SWSW</t>
  </si>
  <si>
    <t>SESW</t>
  </si>
  <si>
    <t>SWSE</t>
  </si>
  <si>
    <t>SENW</t>
  </si>
  <si>
    <t>SWNE</t>
  </si>
  <si>
    <t>08-020-0300</t>
  </si>
  <si>
    <t>ELSTON/RAY C &amp; PATRICIA M</t>
  </si>
  <si>
    <t>43869 COUNTY RD 15</t>
  </si>
  <si>
    <t>SENE</t>
  </si>
  <si>
    <t>NWNE</t>
  </si>
  <si>
    <t>NENE</t>
  </si>
  <si>
    <t>08-020-0400</t>
  </si>
  <si>
    <t>NESE</t>
  </si>
  <si>
    <t>SESE</t>
  </si>
  <si>
    <t>08-021-0700</t>
  </si>
  <si>
    <t>PETERS/BRENDA K/TRUST</t>
  </si>
  <si>
    <t>12641 OLD HILL CITY RD</t>
  </si>
  <si>
    <t>21</t>
  </si>
  <si>
    <t>08-029-0100</t>
  </si>
  <si>
    <t>STATE OF MN (DNR)</t>
  </si>
  <si>
    <t>500 LAFAYETTE RD BOX 45</t>
  </si>
  <si>
    <t>29</t>
  </si>
  <si>
    <t>08-029-0300</t>
  </si>
  <si>
    <t>08-029-0301</t>
  </si>
  <si>
    <t>HUNTER/ERNEST S &amp; KARI L</t>
  </si>
  <si>
    <t>49568 COUNTY RD 36</t>
  </si>
  <si>
    <t>08-029-0500</t>
  </si>
  <si>
    <t>TOTAL WATERSHED ACRES:</t>
  </si>
  <si>
    <t>MOUNTAIN LAKE MN 56159</t>
  </si>
  <si>
    <t>SAINT PAUL MN 55155-4002</t>
  </si>
  <si>
    <t>WINDOM MN 56101</t>
  </si>
  <si>
    <t>HILL CITY SD 57745</t>
  </si>
  <si>
    <t>440TH AVE</t>
  </si>
  <si>
    <t>423RD ST</t>
  </si>
  <si>
    <t>GREAT BEND TWP RDS</t>
  </si>
  <si>
    <t xml:space="preserve"> C/O RAY ELSTON 43869 CR 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</si>
</sst>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1"/>
  <sheetViews>
    <sheetView tabSelected="1" workbookViewId="0">
      <pane xSplit="1" ySplit="2" topLeftCell="B32" activePane="bottomRight" state="frozen"/>
      <selection pane="topRight" activeCell="B1" sqref="B1"/>
      <selection pane="bottomLeft" activeCell="A3" sqref="A3"/>
      <selection pane="bottomRight" activeCell="D49" sqref="D49"/>
    </sheetView>
  </sheetViews>
  <sheetFormatPr defaultRowHeight="14.4" x14ac:dyDescent="0.3"/>
  <cols>
    <col min="1" max="1" width="14.6640625" style="1" customWidth="1"/>
    <col min="2" max="2" width="30" style="1" customWidth="1"/>
    <col min="3" max="3" width="23.5546875" style="1" customWidth="1"/>
    <col min="4" max="4" width="25.6640625" style="1" customWidth="1"/>
    <col min="5" max="5" width="14.33203125" style="1" customWidth="1"/>
    <col min="6" max="8" width="8.5546875" style="1" customWidth="1"/>
    <col min="9" max="9" width="11.6640625" style="2" customWidth="1"/>
    <col min="10" max="10" width="17.6640625" style="2" hidden="1" customWidth="1"/>
    <col min="11" max="11" width="12.6640625" style="2" customWidth="1"/>
    <col min="12" max="12" width="17.6640625" style="2" customWidth="1"/>
    <col min="13" max="13" width="20.6640625" style="3" hidden="1" customWidth="1"/>
    <col min="14" max="14" width="13.6640625" style="4" customWidth="1"/>
    <col min="15" max="15" width="13.6640625" style="5" customWidth="1"/>
    <col min="16" max="16" width="13.6640625" style="6" customWidth="1"/>
    <col min="17" max="17" width="13.6640625" style="5" customWidth="1"/>
    <col min="18" max="18" width="13.6640625" style="7" customWidth="1"/>
    <col min="19" max="19" width="13.6640625" style="5" customWidth="1"/>
    <col min="20" max="20" width="13.6640625" style="8" customWidth="1"/>
    <col min="21" max="21" width="13.6640625" style="5" customWidth="1"/>
    <col min="22" max="22" width="17.6640625" style="2" hidden="1" customWidth="1"/>
    <col min="23" max="23" width="17.6640625" style="5" hidden="1" customWidth="1"/>
    <col min="24" max="24" width="17.6640625" style="2" hidden="1" customWidth="1"/>
    <col min="25" max="25" width="17.6640625" style="5" hidden="1" customWidth="1"/>
    <col min="26" max="26" width="17.6640625" style="9" customWidth="1"/>
    <col min="27" max="27" width="17.6640625" style="5" customWidth="1"/>
    <col min="28" max="28" width="17.6640625" style="10" hidden="1" customWidth="1"/>
    <col min="29" max="29" width="17.6640625" style="5" hidden="1" customWidth="1"/>
    <col min="30" max="31" width="17.6640625" style="2" hidden="1" customWidth="1"/>
    <col min="32" max="32" width="17.6640625" style="5" hidden="1" customWidth="1"/>
    <col min="33" max="33" width="17.6640625" style="9" customWidth="1"/>
    <col min="34" max="34" width="17.6640625" style="5" customWidth="1"/>
    <col min="35" max="35" width="19.6640625" style="2" hidden="1" customWidth="1"/>
    <col min="36" max="36" width="19.6640625" style="5" hidden="1" customWidth="1"/>
    <col min="37" max="37" width="17.6640625" style="3" hidden="1" customWidth="1"/>
    <col min="38" max="38" width="17.6640625" style="5" hidden="1" customWidth="1"/>
    <col min="39" max="39" width="17.6640625" style="3" hidden="1" customWidth="1"/>
    <col min="40" max="40" width="17.6640625" style="5" hidden="1" customWidth="1"/>
    <col min="41" max="41" width="17.6640625" style="2" customWidth="1"/>
    <col min="42" max="42" width="17.6640625" style="5" customWidth="1"/>
    <col min="43" max="44" width="17.6640625" style="2" customWidth="1"/>
    <col min="45" max="45" width="17.6640625" style="5" customWidth="1"/>
    <col min="46" max="46" width="17.6640625" style="11" customWidth="1"/>
    <col min="47" max="47" width="17.6640625" style="5" customWidth="1"/>
  </cols>
  <sheetData>
    <row r="1" spans="1:47" x14ac:dyDescent="0.3">
      <c r="AL1" s="5">
        <v>0</v>
      </c>
      <c r="AN1" s="5">
        <v>0</v>
      </c>
      <c r="AP1" s="5">
        <v>1</v>
      </c>
      <c r="AU1" s="5" t="s">
        <v>0</v>
      </c>
    </row>
    <row r="2" spans="1:47" ht="68.099999999999994" customHeight="1" x14ac:dyDescent="0.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3">
      <c r="A3" s="1" t="s">
        <v>48</v>
      </c>
      <c r="B3" s="1" t="s">
        <v>49</v>
      </c>
      <c r="C3" s="1" t="s">
        <v>50</v>
      </c>
      <c r="D3" s="1" t="s">
        <v>96</v>
      </c>
      <c r="E3" s="1" t="s">
        <v>51</v>
      </c>
      <c r="F3" s="1" t="s">
        <v>52</v>
      </c>
      <c r="G3" s="1" t="s">
        <v>53</v>
      </c>
      <c r="H3" s="1" t="s">
        <v>54</v>
      </c>
      <c r="I3" s="2">
        <v>80</v>
      </c>
      <c r="J3" s="2">
        <v>38.659999999999997</v>
      </c>
      <c r="K3" s="2">
        <f>SUM(N3,P3,R3,T3,V3,X3,Z3,AB3,AE3,AG3,AI3)</f>
        <v>28.259999999999998</v>
      </c>
      <c r="L3" s="2">
        <f t="shared" ref="L3:L47" si="0">SUM(M3,AD3,AK3,AM3,AO3,AQ3,AR3)</f>
        <v>0.21</v>
      </c>
      <c r="N3" s="4">
        <v>8.07</v>
      </c>
      <c r="O3" s="5">
        <v>22636.07</v>
      </c>
      <c r="P3" s="6">
        <v>15.45</v>
      </c>
      <c r="Q3" s="5">
        <v>35739.705000000002</v>
      </c>
      <c r="R3" s="7">
        <v>4.74</v>
      </c>
      <c r="S3" s="5">
        <v>5492.4750000000004</v>
      </c>
      <c r="AL3" s="5" t="str">
        <f t="shared" ref="AL3:AL47" si="1">IF(AK3&gt;0,AK3*$AL$1,"")</f>
        <v/>
      </c>
      <c r="AN3" s="5" t="str">
        <f t="shared" ref="AN3:AN47" si="2">IF(AM3&gt;0,AM3*$AN$1,"")</f>
        <v/>
      </c>
      <c r="AP3" s="5" t="str">
        <f t="shared" ref="AP3:AP47" si="3">IF(AO3&gt;0,AO3*$AP$1,"")</f>
        <v/>
      </c>
      <c r="AR3" s="2">
        <v>0.21</v>
      </c>
      <c r="AS3" s="5">
        <f t="shared" ref="AS3" si="4">SUM(O3,Q3,S3,U3,W3,Y3,AA3,AC3,AF3,AH3,AJ3)</f>
        <v>63868.25</v>
      </c>
      <c r="AT3" s="11">
        <f>(AS3/$AS$48)*100</f>
        <v>8.1102820452779998</v>
      </c>
      <c r="AU3" s="5">
        <f t="shared" ref="AU3" si="5">(AT3/100)*$AU$1</f>
        <v>8110.2820452779997</v>
      </c>
    </row>
    <row r="4" spans="1:47" x14ac:dyDescent="0.3">
      <c r="A4" s="1" t="s">
        <v>48</v>
      </c>
      <c r="B4" s="1" t="s">
        <v>49</v>
      </c>
      <c r="C4" s="1" t="s">
        <v>50</v>
      </c>
      <c r="D4" s="1" t="s">
        <v>96</v>
      </c>
      <c r="E4" s="1" t="s">
        <v>55</v>
      </c>
      <c r="F4" s="1" t="s">
        <v>52</v>
      </c>
      <c r="G4" s="1" t="s">
        <v>53</v>
      </c>
      <c r="H4" s="1" t="s">
        <v>54</v>
      </c>
      <c r="I4" s="2">
        <v>80</v>
      </c>
      <c r="J4" s="2">
        <v>0.08</v>
      </c>
      <c r="K4" s="2">
        <f t="shared" ref="K4:K47" si="6">SUM(N4,P4,R4,T4,V4,X4,Z4,AB4,AE4,AG4,AI4)</f>
        <v>0.09</v>
      </c>
      <c r="L4" s="2">
        <f t="shared" si="0"/>
        <v>0</v>
      </c>
      <c r="R4" s="7">
        <v>0.08</v>
      </c>
      <c r="S4" s="5">
        <v>98.493750000000006</v>
      </c>
      <c r="T4" s="8">
        <v>0.01</v>
      </c>
      <c r="U4" s="5">
        <v>3.48</v>
      </c>
      <c r="AL4" s="5" t="str">
        <f t="shared" si="1"/>
        <v/>
      </c>
      <c r="AN4" s="5" t="str">
        <f t="shared" si="2"/>
        <v/>
      </c>
      <c r="AP4" s="5" t="str">
        <f t="shared" si="3"/>
        <v/>
      </c>
      <c r="AS4" s="5">
        <f t="shared" ref="AS4:AS47" si="7">SUM(O4,Q4,S4,U4,W4,Y4,AA4,AC4,AF4,AH4,AJ4)</f>
        <v>101.97375000000001</v>
      </c>
      <c r="AT4" s="11">
        <f t="shared" ref="AT4:AT47" si="8">(AS4/$AS$48)*100</f>
        <v>1.2949092447572426E-2</v>
      </c>
      <c r="AU4" s="5">
        <f t="shared" ref="AU4:AU47" si="9">(AT4/100)*$AU$1</f>
        <v>12.949092447572426</v>
      </c>
    </row>
    <row r="5" spans="1:47" x14ac:dyDescent="0.3">
      <c r="A5" s="1" t="s">
        <v>48</v>
      </c>
      <c r="B5" s="1" t="s">
        <v>49</v>
      </c>
      <c r="C5" s="1" t="s">
        <v>50</v>
      </c>
      <c r="D5" s="1" t="s">
        <v>96</v>
      </c>
      <c r="E5" s="1" t="s">
        <v>56</v>
      </c>
      <c r="F5" s="1" t="s">
        <v>52</v>
      </c>
      <c r="G5" s="1" t="s">
        <v>53</v>
      </c>
      <c r="H5" s="1" t="s">
        <v>54</v>
      </c>
      <c r="I5" s="2">
        <v>80</v>
      </c>
      <c r="J5" s="2">
        <v>38.590000000000003</v>
      </c>
      <c r="K5" s="2">
        <f t="shared" si="6"/>
        <v>38.549999999999997</v>
      </c>
      <c r="L5" s="2">
        <f t="shared" si="0"/>
        <v>0</v>
      </c>
      <c r="N5" s="4">
        <v>0.37</v>
      </c>
      <c r="O5" s="5">
        <v>1125.0899999999999</v>
      </c>
      <c r="P5" s="6">
        <v>14.98</v>
      </c>
      <c r="Q5" s="5">
        <v>36152.19</v>
      </c>
      <c r="R5" s="7">
        <v>19.88</v>
      </c>
      <c r="S5" s="5">
        <v>23806.518749999999</v>
      </c>
      <c r="T5" s="8">
        <v>3.32</v>
      </c>
      <c r="U5" s="5">
        <v>1155.3599999999999</v>
      </c>
      <c r="AL5" s="5" t="str">
        <f t="shared" si="1"/>
        <v/>
      </c>
      <c r="AN5" s="5" t="str">
        <f t="shared" si="2"/>
        <v/>
      </c>
      <c r="AP5" s="5" t="str">
        <f t="shared" si="3"/>
        <v/>
      </c>
      <c r="AS5" s="5">
        <f t="shared" si="7"/>
        <v>62239.158750000002</v>
      </c>
      <c r="AT5" s="11">
        <f t="shared" si="8"/>
        <v>7.9034125989569493</v>
      </c>
      <c r="AU5" s="5">
        <f t="shared" si="9"/>
        <v>7903.4125989569493</v>
      </c>
    </row>
    <row r="6" spans="1:47" x14ac:dyDescent="0.3">
      <c r="A6" s="1" t="s">
        <v>57</v>
      </c>
      <c r="B6" s="1" t="s">
        <v>58</v>
      </c>
      <c r="C6" s="1" t="s">
        <v>59</v>
      </c>
      <c r="D6" s="1" t="s">
        <v>96</v>
      </c>
      <c r="E6" s="1" t="s">
        <v>55</v>
      </c>
      <c r="F6" s="1" t="s">
        <v>52</v>
      </c>
      <c r="G6" s="1" t="s">
        <v>53</v>
      </c>
      <c r="H6" s="1" t="s">
        <v>54</v>
      </c>
      <c r="I6" s="2">
        <v>80</v>
      </c>
      <c r="J6" s="2">
        <v>37.299999999999997</v>
      </c>
      <c r="K6" s="2">
        <f t="shared" si="6"/>
        <v>20.36</v>
      </c>
      <c r="L6" s="2">
        <f t="shared" si="0"/>
        <v>0</v>
      </c>
      <c r="R6" s="7">
        <v>8.0299999999999994</v>
      </c>
      <c r="S6" s="5">
        <v>9559.6875</v>
      </c>
      <c r="T6" s="8">
        <v>12.33</v>
      </c>
      <c r="U6" s="5">
        <v>4403.9400000000014</v>
      </c>
      <c r="AL6" s="5" t="str">
        <f t="shared" si="1"/>
        <v/>
      </c>
      <c r="AN6" s="5" t="str">
        <f t="shared" si="2"/>
        <v/>
      </c>
      <c r="AP6" s="5" t="str">
        <f t="shared" si="3"/>
        <v/>
      </c>
      <c r="AS6" s="5">
        <f t="shared" si="7"/>
        <v>13963.627500000002</v>
      </c>
      <c r="AT6" s="11">
        <f t="shared" si="8"/>
        <v>1.7731651861480493</v>
      </c>
      <c r="AU6" s="5">
        <f t="shared" si="9"/>
        <v>1773.1651861480493</v>
      </c>
    </row>
    <row r="7" spans="1:47" x14ac:dyDescent="0.3">
      <c r="A7" s="1" t="s">
        <v>57</v>
      </c>
      <c r="B7" s="1" t="s">
        <v>58</v>
      </c>
      <c r="C7" s="1" t="s">
        <v>59</v>
      </c>
      <c r="D7" s="1" t="s">
        <v>96</v>
      </c>
      <c r="E7" s="1" t="s">
        <v>60</v>
      </c>
      <c r="F7" s="1" t="s">
        <v>52</v>
      </c>
      <c r="G7" s="1" t="s">
        <v>53</v>
      </c>
      <c r="H7" s="1" t="s">
        <v>54</v>
      </c>
      <c r="I7" s="2">
        <v>80</v>
      </c>
      <c r="J7" s="2">
        <v>38.19</v>
      </c>
      <c r="K7" s="2">
        <f t="shared" si="6"/>
        <v>20.73</v>
      </c>
      <c r="L7" s="2">
        <f t="shared" si="0"/>
        <v>0</v>
      </c>
      <c r="P7" s="6">
        <v>7.04</v>
      </c>
      <c r="Q7" s="5">
        <v>18997.439999999999</v>
      </c>
      <c r="R7" s="7">
        <v>11.83</v>
      </c>
      <c r="S7" s="5">
        <v>15992.68125</v>
      </c>
      <c r="T7" s="8">
        <v>1.86</v>
      </c>
      <c r="U7" s="5">
        <v>755.16</v>
      </c>
      <c r="AL7" s="5" t="str">
        <f t="shared" si="1"/>
        <v/>
      </c>
      <c r="AN7" s="5" t="str">
        <f t="shared" si="2"/>
        <v/>
      </c>
      <c r="AP7" s="5" t="str">
        <f t="shared" si="3"/>
        <v/>
      </c>
      <c r="AS7" s="5">
        <f t="shared" si="7"/>
        <v>35745.28125</v>
      </c>
      <c r="AT7" s="11">
        <f t="shared" si="8"/>
        <v>4.5390990472619395</v>
      </c>
      <c r="AU7" s="5">
        <f t="shared" si="9"/>
        <v>4539.0990472619396</v>
      </c>
    </row>
    <row r="8" spans="1:47" x14ac:dyDescent="0.3">
      <c r="A8" s="1" t="s">
        <v>61</v>
      </c>
      <c r="B8" s="1" t="s">
        <v>62</v>
      </c>
      <c r="C8" s="1" t="s">
        <v>63</v>
      </c>
      <c r="D8" s="1" t="s">
        <v>94</v>
      </c>
      <c r="E8" s="1" t="s">
        <v>64</v>
      </c>
      <c r="F8" s="1" t="s">
        <v>52</v>
      </c>
      <c r="G8" s="1" t="s">
        <v>53</v>
      </c>
      <c r="H8" s="1" t="s">
        <v>54</v>
      </c>
      <c r="I8" s="2">
        <v>230</v>
      </c>
      <c r="J8" s="2">
        <v>40.119999999999997</v>
      </c>
      <c r="K8" s="2">
        <f t="shared" si="6"/>
        <v>40</v>
      </c>
      <c r="L8" s="2">
        <f t="shared" si="0"/>
        <v>0</v>
      </c>
      <c r="N8" s="4">
        <v>0.48</v>
      </c>
      <c r="O8" s="5">
        <v>944.52</v>
      </c>
      <c r="P8" s="6">
        <v>32.74</v>
      </c>
      <c r="Q8" s="5">
        <v>72728.430000000008</v>
      </c>
      <c r="R8" s="7">
        <v>6.7799999999999994</v>
      </c>
      <c r="S8" s="5">
        <v>7852.4624999999996</v>
      </c>
      <c r="AL8" s="5" t="str">
        <f t="shared" si="1"/>
        <v/>
      </c>
      <c r="AN8" s="5" t="str">
        <f t="shared" si="2"/>
        <v/>
      </c>
      <c r="AP8" s="5" t="str">
        <f t="shared" si="3"/>
        <v/>
      </c>
      <c r="AS8" s="5">
        <f t="shared" si="7"/>
        <v>81525.412500000006</v>
      </c>
      <c r="AT8" s="11">
        <f t="shared" si="8"/>
        <v>10.35246917259566</v>
      </c>
      <c r="AU8" s="5">
        <f t="shared" si="9"/>
        <v>10352.46917259566</v>
      </c>
    </row>
    <row r="9" spans="1:47" x14ac:dyDescent="0.3">
      <c r="A9" s="1" t="s">
        <v>61</v>
      </c>
      <c r="B9" s="1" t="s">
        <v>62</v>
      </c>
      <c r="C9" s="1" t="s">
        <v>63</v>
      </c>
      <c r="D9" s="1" t="s">
        <v>94</v>
      </c>
      <c r="E9" s="1" t="s">
        <v>65</v>
      </c>
      <c r="F9" s="1" t="s">
        <v>52</v>
      </c>
      <c r="G9" s="1" t="s">
        <v>53</v>
      </c>
      <c r="H9" s="1" t="s">
        <v>54</v>
      </c>
      <c r="I9" s="2">
        <v>230</v>
      </c>
      <c r="J9" s="2">
        <v>39.56</v>
      </c>
      <c r="K9" s="2">
        <f t="shared" si="6"/>
        <v>27.29</v>
      </c>
      <c r="L9" s="2">
        <f t="shared" si="0"/>
        <v>12.28</v>
      </c>
      <c r="N9" s="4">
        <v>0.04</v>
      </c>
      <c r="O9" s="5">
        <v>74.08</v>
      </c>
      <c r="P9" s="6">
        <v>17.16</v>
      </c>
      <c r="Q9" s="5">
        <v>37590.105000000003</v>
      </c>
      <c r="R9" s="7">
        <v>9.67</v>
      </c>
      <c r="S9" s="5">
        <v>12504.84375</v>
      </c>
      <c r="T9" s="8">
        <v>0.42</v>
      </c>
      <c r="U9" s="5">
        <v>168.78</v>
      </c>
      <c r="AL9" s="5" t="str">
        <f t="shared" si="1"/>
        <v/>
      </c>
      <c r="AN9" s="5" t="str">
        <f t="shared" si="2"/>
        <v/>
      </c>
      <c r="AP9" s="5" t="str">
        <f t="shared" si="3"/>
        <v/>
      </c>
      <c r="AR9" s="2">
        <v>12.28</v>
      </c>
      <c r="AS9" s="5">
        <f t="shared" si="7"/>
        <v>50337.808750000004</v>
      </c>
      <c r="AT9" s="11">
        <f t="shared" si="8"/>
        <v>6.3921248273400773</v>
      </c>
      <c r="AU9" s="5">
        <f t="shared" si="9"/>
        <v>6392.124827340077</v>
      </c>
    </row>
    <row r="10" spans="1:47" x14ac:dyDescent="0.3">
      <c r="A10" s="1" t="s">
        <v>61</v>
      </c>
      <c r="B10" s="1" t="s">
        <v>62</v>
      </c>
      <c r="C10" s="1" t="s">
        <v>63</v>
      </c>
      <c r="D10" s="1" t="s">
        <v>94</v>
      </c>
      <c r="E10" s="1" t="s">
        <v>51</v>
      </c>
      <c r="F10" s="1" t="s">
        <v>52</v>
      </c>
      <c r="G10" s="1" t="s">
        <v>53</v>
      </c>
      <c r="H10" s="1" t="s">
        <v>54</v>
      </c>
      <c r="I10" s="2">
        <v>230</v>
      </c>
      <c r="J10" s="2">
        <v>0.15</v>
      </c>
      <c r="K10" s="2">
        <f t="shared" si="6"/>
        <v>0.08</v>
      </c>
      <c r="L10" s="2">
        <f t="shared" si="0"/>
        <v>0.03</v>
      </c>
      <c r="N10" s="4">
        <v>0.02</v>
      </c>
      <c r="O10" s="5">
        <v>55.56</v>
      </c>
      <c r="P10" s="6">
        <v>0.06</v>
      </c>
      <c r="Q10" s="5">
        <v>138.78</v>
      </c>
      <c r="AL10" s="5" t="str">
        <f t="shared" si="1"/>
        <v/>
      </c>
      <c r="AN10" s="5" t="str">
        <f t="shared" si="2"/>
        <v/>
      </c>
      <c r="AP10" s="5" t="str">
        <f t="shared" si="3"/>
        <v/>
      </c>
      <c r="AR10" s="2">
        <v>0.03</v>
      </c>
      <c r="AS10" s="5">
        <f t="shared" si="7"/>
        <v>194.34</v>
      </c>
      <c r="AT10" s="11">
        <f t="shared" si="8"/>
        <v>2.4678180671606417E-2</v>
      </c>
      <c r="AU10" s="5">
        <f t="shared" si="9"/>
        <v>24.67818067160642</v>
      </c>
    </row>
    <row r="11" spans="1:47" x14ac:dyDescent="0.3">
      <c r="A11" s="1" t="s">
        <v>61</v>
      </c>
      <c r="B11" s="1" t="s">
        <v>62</v>
      </c>
      <c r="C11" s="1" t="s">
        <v>63</v>
      </c>
      <c r="D11" s="1" t="s">
        <v>94</v>
      </c>
      <c r="E11" s="1" t="s">
        <v>66</v>
      </c>
      <c r="F11" s="1" t="s">
        <v>52</v>
      </c>
      <c r="G11" s="1" t="s">
        <v>53</v>
      </c>
      <c r="H11" s="1" t="s">
        <v>54</v>
      </c>
      <c r="I11" s="2">
        <v>230</v>
      </c>
      <c r="J11" s="2">
        <v>29.51</v>
      </c>
      <c r="K11" s="2">
        <f t="shared" si="6"/>
        <v>12.309999999999999</v>
      </c>
      <c r="L11" s="2">
        <f t="shared" si="0"/>
        <v>0.65999999999999992</v>
      </c>
      <c r="N11" s="4">
        <v>3.23</v>
      </c>
      <c r="O11" s="5">
        <v>10445.280000000001</v>
      </c>
      <c r="P11" s="6">
        <v>6.72</v>
      </c>
      <c r="Q11" s="5">
        <v>18130.064999999999</v>
      </c>
      <c r="R11" s="7">
        <v>2.36</v>
      </c>
      <c r="S11" s="5">
        <v>3190.4250000000002</v>
      </c>
      <c r="AL11" s="5" t="str">
        <f t="shared" si="1"/>
        <v/>
      </c>
      <c r="AN11" s="5" t="str">
        <f t="shared" si="2"/>
        <v/>
      </c>
      <c r="AP11" s="5" t="str">
        <f t="shared" si="3"/>
        <v/>
      </c>
      <c r="AR11" s="2">
        <v>0.65999999999999992</v>
      </c>
      <c r="AS11" s="5">
        <f t="shared" si="7"/>
        <v>31765.77</v>
      </c>
      <c r="AT11" s="11">
        <f t="shared" si="8"/>
        <v>4.0337625359303031</v>
      </c>
      <c r="AU11" s="5">
        <f t="shared" si="9"/>
        <v>4033.7625359303033</v>
      </c>
    </row>
    <row r="12" spans="1:47" x14ac:dyDescent="0.3">
      <c r="A12" s="1" t="s">
        <v>61</v>
      </c>
      <c r="B12" s="1" t="s">
        <v>62</v>
      </c>
      <c r="C12" s="1" t="s">
        <v>63</v>
      </c>
      <c r="D12" s="1" t="s">
        <v>94</v>
      </c>
      <c r="E12" s="1" t="s">
        <v>67</v>
      </c>
      <c r="F12" s="1" t="s">
        <v>52</v>
      </c>
      <c r="G12" s="1" t="s">
        <v>53</v>
      </c>
      <c r="H12" s="1" t="s">
        <v>54</v>
      </c>
      <c r="I12" s="2">
        <v>230</v>
      </c>
      <c r="J12" s="2">
        <v>39.53</v>
      </c>
      <c r="K12" s="2">
        <f t="shared" si="6"/>
        <v>39.150000000000006</v>
      </c>
      <c r="L12" s="2">
        <f t="shared" si="0"/>
        <v>0</v>
      </c>
      <c r="N12" s="4">
        <v>9.02</v>
      </c>
      <c r="O12" s="5">
        <v>19705.28</v>
      </c>
      <c r="P12" s="6">
        <v>24.71</v>
      </c>
      <c r="Q12" s="5">
        <v>61660.724999999999</v>
      </c>
      <c r="R12" s="7">
        <v>5.4200000000000008</v>
      </c>
      <c r="S12" s="5">
        <v>7217.0812500000002</v>
      </c>
      <c r="AL12" s="5" t="str">
        <f t="shared" si="1"/>
        <v/>
      </c>
      <c r="AN12" s="5" t="str">
        <f t="shared" si="2"/>
        <v/>
      </c>
      <c r="AP12" s="5" t="str">
        <f t="shared" si="3"/>
        <v/>
      </c>
      <c r="AS12" s="5">
        <f t="shared" si="7"/>
        <v>88583.086250000008</v>
      </c>
      <c r="AT12" s="11">
        <f t="shared" si="8"/>
        <v>11.2486848148914</v>
      </c>
      <c r="AU12" s="5">
        <f t="shared" si="9"/>
        <v>11248.6848148914</v>
      </c>
    </row>
    <row r="13" spans="1:47" x14ac:dyDescent="0.3">
      <c r="A13" s="1" t="s">
        <v>61</v>
      </c>
      <c r="B13" s="1" t="s">
        <v>62</v>
      </c>
      <c r="C13" s="1" t="s">
        <v>63</v>
      </c>
      <c r="D13" s="1" t="s">
        <v>94</v>
      </c>
      <c r="E13" s="1" t="s">
        <v>68</v>
      </c>
      <c r="F13" s="1" t="s">
        <v>52</v>
      </c>
      <c r="G13" s="1" t="s">
        <v>53</v>
      </c>
      <c r="H13" s="1" t="s">
        <v>54</v>
      </c>
      <c r="I13" s="2">
        <v>230</v>
      </c>
      <c r="J13" s="2">
        <v>40.08</v>
      </c>
      <c r="K13" s="2">
        <f t="shared" si="6"/>
        <v>40</v>
      </c>
      <c r="L13" s="2">
        <f t="shared" si="0"/>
        <v>0</v>
      </c>
      <c r="N13" s="4">
        <v>12.22</v>
      </c>
      <c r="O13" s="5">
        <v>22724.04</v>
      </c>
      <c r="P13" s="6">
        <v>19.82</v>
      </c>
      <c r="Q13" s="5">
        <v>31348.85999999999</v>
      </c>
      <c r="R13" s="7">
        <v>7.71</v>
      </c>
      <c r="S13" s="5">
        <v>6423.3374999999996</v>
      </c>
      <c r="T13" s="8">
        <v>0.25</v>
      </c>
      <c r="U13" s="5">
        <v>73.08</v>
      </c>
      <c r="AL13" s="5" t="str">
        <f t="shared" si="1"/>
        <v/>
      </c>
      <c r="AN13" s="5" t="str">
        <f t="shared" si="2"/>
        <v/>
      </c>
      <c r="AP13" s="5" t="str">
        <f t="shared" si="3"/>
        <v/>
      </c>
      <c r="AS13" s="5">
        <f t="shared" si="7"/>
        <v>60569.317499999997</v>
      </c>
      <c r="AT13" s="11">
        <f t="shared" si="8"/>
        <v>7.6913685315472495</v>
      </c>
      <c r="AU13" s="5">
        <f t="shared" si="9"/>
        <v>7691.3685315472494</v>
      </c>
    </row>
    <row r="14" spans="1:47" x14ac:dyDescent="0.3">
      <c r="A14" s="1" t="s">
        <v>61</v>
      </c>
      <c r="B14" s="1" t="s">
        <v>62</v>
      </c>
      <c r="C14" s="1" t="s">
        <v>63</v>
      </c>
      <c r="D14" s="1" t="s">
        <v>94</v>
      </c>
      <c r="E14" s="1" t="s">
        <v>60</v>
      </c>
      <c r="F14" s="1" t="s">
        <v>52</v>
      </c>
      <c r="G14" s="1" t="s">
        <v>53</v>
      </c>
      <c r="H14" s="1" t="s">
        <v>54</v>
      </c>
      <c r="I14" s="2">
        <v>230</v>
      </c>
      <c r="J14" s="2">
        <v>0.08</v>
      </c>
      <c r="K14" s="2">
        <f t="shared" si="6"/>
        <v>0.09</v>
      </c>
      <c r="L14" s="2">
        <f t="shared" si="0"/>
        <v>0</v>
      </c>
      <c r="P14" s="6">
        <v>0.06</v>
      </c>
      <c r="Q14" s="5">
        <v>161.91</v>
      </c>
      <c r="R14" s="7">
        <v>0.03</v>
      </c>
      <c r="S14" s="5">
        <v>40.556249999999999</v>
      </c>
      <c r="AL14" s="5" t="str">
        <f t="shared" si="1"/>
        <v/>
      </c>
      <c r="AN14" s="5" t="str">
        <f t="shared" si="2"/>
        <v/>
      </c>
      <c r="AP14" s="5" t="str">
        <f t="shared" si="3"/>
        <v/>
      </c>
      <c r="AS14" s="5">
        <f t="shared" si="7"/>
        <v>202.46625</v>
      </c>
      <c r="AT14" s="11">
        <f t="shared" si="8"/>
        <v>2.5710089005879556E-2</v>
      </c>
      <c r="AU14" s="5">
        <f t="shared" si="9"/>
        <v>25.710089005879556</v>
      </c>
    </row>
    <row r="15" spans="1:47" x14ac:dyDescent="0.3">
      <c r="A15" s="1" t="s">
        <v>61</v>
      </c>
      <c r="B15" s="1" t="s">
        <v>62</v>
      </c>
      <c r="C15" s="1" t="s">
        <v>63</v>
      </c>
      <c r="D15" s="1" t="s">
        <v>94</v>
      </c>
      <c r="E15" s="1" t="s">
        <v>56</v>
      </c>
      <c r="F15" s="1" t="s">
        <v>52</v>
      </c>
      <c r="G15" s="1" t="s">
        <v>53</v>
      </c>
      <c r="H15" s="1" t="s">
        <v>54</v>
      </c>
      <c r="I15" s="2">
        <v>230</v>
      </c>
      <c r="J15" s="2">
        <v>7.0000000000000007E-2</v>
      </c>
      <c r="K15" s="2">
        <f t="shared" si="6"/>
        <v>0.06</v>
      </c>
      <c r="L15" s="2">
        <f t="shared" si="0"/>
        <v>0</v>
      </c>
      <c r="P15" s="6">
        <v>0.04</v>
      </c>
      <c r="Q15" s="5">
        <v>107.94</v>
      </c>
      <c r="R15" s="7">
        <v>0.02</v>
      </c>
      <c r="S15" s="5">
        <v>27.037500000000001</v>
      </c>
      <c r="AL15" s="5" t="str">
        <f t="shared" si="1"/>
        <v/>
      </c>
      <c r="AN15" s="5" t="str">
        <f t="shared" si="2"/>
        <v/>
      </c>
      <c r="AP15" s="5" t="str">
        <f t="shared" si="3"/>
        <v/>
      </c>
      <c r="AS15" s="5">
        <f t="shared" si="7"/>
        <v>134.97749999999999</v>
      </c>
      <c r="AT15" s="11">
        <f t="shared" si="8"/>
        <v>1.7140059337253037E-2</v>
      </c>
      <c r="AU15" s="5">
        <f t="shared" si="9"/>
        <v>17.140059337253039</v>
      </c>
    </row>
    <row r="16" spans="1:47" x14ac:dyDescent="0.3">
      <c r="A16" s="1" t="s">
        <v>61</v>
      </c>
      <c r="B16" s="1" t="s">
        <v>62</v>
      </c>
      <c r="C16" s="1" t="s">
        <v>63</v>
      </c>
      <c r="D16" s="1" t="s">
        <v>94</v>
      </c>
      <c r="E16" s="1" t="s">
        <v>69</v>
      </c>
      <c r="F16" s="1" t="s">
        <v>52</v>
      </c>
      <c r="G16" s="1" t="s">
        <v>53</v>
      </c>
      <c r="H16" s="1" t="s">
        <v>54</v>
      </c>
      <c r="I16" s="2">
        <v>230</v>
      </c>
      <c r="J16" s="2">
        <v>39.659999999999997</v>
      </c>
      <c r="K16" s="2">
        <f t="shared" si="6"/>
        <v>12.31</v>
      </c>
      <c r="L16" s="2">
        <f t="shared" si="0"/>
        <v>27.34</v>
      </c>
      <c r="P16" s="6">
        <v>1.64</v>
      </c>
      <c r="Q16" s="5">
        <v>4413.9750000000004</v>
      </c>
      <c r="R16" s="7">
        <v>7.16</v>
      </c>
      <c r="S16" s="5">
        <v>9244.8937500000011</v>
      </c>
      <c r="T16" s="8">
        <v>3.51</v>
      </c>
      <c r="U16" s="5">
        <v>1423.32</v>
      </c>
      <c r="AL16" s="5" t="str">
        <f t="shared" si="1"/>
        <v/>
      </c>
      <c r="AN16" s="5" t="str">
        <f t="shared" si="2"/>
        <v/>
      </c>
      <c r="AP16" s="5" t="str">
        <f t="shared" si="3"/>
        <v/>
      </c>
      <c r="AR16" s="2">
        <v>27.34</v>
      </c>
      <c r="AS16" s="5">
        <f t="shared" si="7"/>
        <v>15082.188750000001</v>
      </c>
      <c r="AT16" s="11">
        <f t="shared" si="8"/>
        <v>1.9152052016865793</v>
      </c>
      <c r="AU16" s="5">
        <f t="shared" si="9"/>
        <v>1915.2052016865794</v>
      </c>
    </row>
    <row r="17" spans="1:47" x14ac:dyDescent="0.3">
      <c r="A17" s="1" t="s">
        <v>61</v>
      </c>
      <c r="B17" s="1" t="s">
        <v>62</v>
      </c>
      <c r="C17" s="1" t="s">
        <v>63</v>
      </c>
      <c r="D17" s="1" t="s">
        <v>94</v>
      </c>
      <c r="E17" s="1" t="s">
        <v>70</v>
      </c>
      <c r="F17" s="1" t="s">
        <v>52</v>
      </c>
      <c r="G17" s="1" t="s">
        <v>53</v>
      </c>
      <c r="H17" s="1" t="s">
        <v>54</v>
      </c>
      <c r="I17" s="2">
        <v>230</v>
      </c>
      <c r="J17" s="2">
        <v>0.09</v>
      </c>
      <c r="K17" s="2">
        <f t="shared" si="6"/>
        <v>0.09</v>
      </c>
      <c r="L17" s="2">
        <f t="shared" si="0"/>
        <v>0</v>
      </c>
      <c r="P17" s="6">
        <v>6.9999999999999993E-2</v>
      </c>
      <c r="Q17" s="5">
        <v>154.19999999999999</v>
      </c>
      <c r="R17" s="7">
        <v>0.02</v>
      </c>
      <c r="S17" s="5">
        <v>23.175000000000001</v>
      </c>
      <c r="AL17" s="5" t="str">
        <f t="shared" si="1"/>
        <v/>
      </c>
      <c r="AN17" s="5" t="str">
        <f t="shared" si="2"/>
        <v/>
      </c>
      <c r="AP17" s="5" t="str">
        <f t="shared" si="3"/>
        <v/>
      </c>
      <c r="AS17" s="5">
        <f t="shared" si="7"/>
        <v>177.375</v>
      </c>
      <c r="AT17" s="11">
        <f t="shared" si="8"/>
        <v>2.2523887499362912E-2</v>
      </c>
      <c r="AU17" s="5">
        <f t="shared" si="9"/>
        <v>22.52388749936291</v>
      </c>
    </row>
    <row r="18" spans="1:47" x14ac:dyDescent="0.3">
      <c r="A18" s="1" t="s">
        <v>71</v>
      </c>
      <c r="B18" s="1" t="s">
        <v>72</v>
      </c>
      <c r="C18" s="1" t="s">
        <v>73</v>
      </c>
      <c r="D18" s="1" t="s">
        <v>96</v>
      </c>
      <c r="E18" s="1" t="s">
        <v>74</v>
      </c>
      <c r="F18" s="1" t="s">
        <v>52</v>
      </c>
      <c r="G18" s="1" t="s">
        <v>53</v>
      </c>
      <c r="H18" s="1" t="s">
        <v>54</v>
      </c>
      <c r="I18" s="2">
        <v>157</v>
      </c>
      <c r="J18" s="2">
        <v>40.520000000000003</v>
      </c>
      <c r="K18" s="2">
        <f t="shared" si="6"/>
        <v>11.530000000000001</v>
      </c>
      <c r="L18" s="2">
        <f t="shared" si="0"/>
        <v>2.7</v>
      </c>
      <c r="P18" s="6">
        <v>2.79</v>
      </c>
      <c r="Q18" s="5">
        <v>6453.27</v>
      </c>
      <c r="R18" s="7">
        <v>4.7300000000000004</v>
      </c>
      <c r="S18" s="5">
        <v>5480.8875000000007</v>
      </c>
      <c r="T18" s="8">
        <v>4.01</v>
      </c>
      <c r="U18" s="5">
        <v>1395.48</v>
      </c>
      <c r="AL18" s="5" t="str">
        <f t="shared" si="1"/>
        <v/>
      </c>
      <c r="AN18" s="5" t="str">
        <f t="shared" si="2"/>
        <v/>
      </c>
      <c r="AP18" s="5" t="str">
        <f t="shared" si="3"/>
        <v/>
      </c>
      <c r="AR18" s="2">
        <v>2.7</v>
      </c>
      <c r="AS18" s="5">
        <f t="shared" si="7"/>
        <v>13329.637500000001</v>
      </c>
      <c r="AT18" s="11">
        <f t="shared" si="8"/>
        <v>1.692658240774005</v>
      </c>
      <c r="AU18" s="5">
        <f t="shared" si="9"/>
        <v>1692.658240774005</v>
      </c>
    </row>
    <row r="19" spans="1:47" x14ac:dyDescent="0.3">
      <c r="A19" s="1" t="s">
        <v>71</v>
      </c>
      <c r="B19" s="1" t="s">
        <v>72</v>
      </c>
      <c r="C19" s="1" t="s">
        <v>73</v>
      </c>
      <c r="D19" s="1" t="s">
        <v>96</v>
      </c>
      <c r="E19" s="1" t="s">
        <v>60</v>
      </c>
      <c r="F19" s="1" t="s">
        <v>52</v>
      </c>
      <c r="G19" s="1" t="s">
        <v>53</v>
      </c>
      <c r="H19" s="1" t="s">
        <v>54</v>
      </c>
      <c r="I19" s="2">
        <v>157</v>
      </c>
      <c r="J19" s="2">
        <v>0.06</v>
      </c>
      <c r="K19" s="2">
        <f t="shared" si="6"/>
        <v>0.03</v>
      </c>
      <c r="L19" s="2">
        <f t="shared" si="0"/>
        <v>0</v>
      </c>
      <c r="P19" s="6">
        <v>0.01</v>
      </c>
      <c r="Q19" s="5">
        <v>26.984999999999999</v>
      </c>
      <c r="R19" s="7">
        <v>0.02</v>
      </c>
      <c r="S19" s="5">
        <v>27.037500000000001</v>
      </c>
      <c r="AL19" s="5" t="str">
        <f t="shared" si="1"/>
        <v/>
      </c>
      <c r="AN19" s="5" t="str">
        <f t="shared" si="2"/>
        <v/>
      </c>
      <c r="AP19" s="5" t="str">
        <f t="shared" si="3"/>
        <v/>
      </c>
      <c r="AS19" s="5">
        <f t="shared" si="7"/>
        <v>54.022500000000001</v>
      </c>
      <c r="AT19" s="11">
        <f t="shared" si="8"/>
        <v>6.8600237487488822E-3</v>
      </c>
      <c r="AU19" s="5">
        <f t="shared" si="9"/>
        <v>6.8600237487488824</v>
      </c>
    </row>
    <row r="20" spans="1:47" x14ac:dyDescent="0.3">
      <c r="A20" s="1" t="s">
        <v>71</v>
      </c>
      <c r="B20" s="1" t="s">
        <v>72</v>
      </c>
      <c r="C20" s="1" t="s">
        <v>73</v>
      </c>
      <c r="D20" s="1" t="s">
        <v>96</v>
      </c>
      <c r="E20" s="1" t="s">
        <v>75</v>
      </c>
      <c r="F20" s="1" t="s">
        <v>52</v>
      </c>
      <c r="G20" s="1" t="s">
        <v>53</v>
      </c>
      <c r="H20" s="1" t="s">
        <v>54</v>
      </c>
      <c r="I20" s="2">
        <v>157</v>
      </c>
      <c r="J20" s="2">
        <v>38.299999999999997</v>
      </c>
      <c r="K20" s="2">
        <f t="shared" si="6"/>
        <v>16.61</v>
      </c>
      <c r="L20" s="2">
        <f t="shared" si="0"/>
        <v>0</v>
      </c>
      <c r="P20" s="6">
        <v>6.46</v>
      </c>
      <c r="Q20" s="5">
        <v>17432.310000000001</v>
      </c>
      <c r="R20" s="7">
        <v>4.8600000000000003</v>
      </c>
      <c r="S20" s="5">
        <v>6570.1125000000002</v>
      </c>
      <c r="T20" s="8">
        <v>5.16</v>
      </c>
      <c r="U20" s="5">
        <v>2094.96</v>
      </c>
      <c r="Z20" s="9">
        <v>0.13</v>
      </c>
      <c r="AA20" s="5">
        <v>21.043749999999999</v>
      </c>
      <c r="AL20" s="5" t="str">
        <f t="shared" si="1"/>
        <v/>
      </c>
      <c r="AN20" s="5" t="str">
        <f t="shared" si="2"/>
        <v/>
      </c>
      <c r="AP20" s="5" t="str">
        <f t="shared" si="3"/>
        <v/>
      </c>
      <c r="AS20" s="5">
        <f t="shared" si="7"/>
        <v>26118.42625</v>
      </c>
      <c r="AT20" s="11">
        <f t="shared" si="8"/>
        <v>3.316637037437109</v>
      </c>
      <c r="AU20" s="5">
        <f t="shared" si="9"/>
        <v>3316.637037437109</v>
      </c>
    </row>
    <row r="21" spans="1:47" x14ac:dyDescent="0.3">
      <c r="A21" s="1" t="s">
        <v>71</v>
      </c>
      <c r="B21" s="1" t="s">
        <v>72</v>
      </c>
      <c r="C21" s="1" t="s">
        <v>73</v>
      </c>
      <c r="D21" s="1" t="s">
        <v>96</v>
      </c>
      <c r="E21" s="1" t="s">
        <v>76</v>
      </c>
      <c r="F21" s="1" t="s">
        <v>52</v>
      </c>
      <c r="G21" s="1" t="s">
        <v>53</v>
      </c>
      <c r="H21" s="1" t="s">
        <v>54</v>
      </c>
      <c r="I21" s="2">
        <v>157</v>
      </c>
      <c r="J21" s="2">
        <v>36.97</v>
      </c>
      <c r="K21" s="2">
        <f t="shared" si="6"/>
        <v>0.11000000000000001</v>
      </c>
      <c r="L21" s="2">
        <f t="shared" si="0"/>
        <v>0</v>
      </c>
      <c r="P21" s="6">
        <v>0.05</v>
      </c>
      <c r="Q21" s="5">
        <v>134.92500000000001</v>
      </c>
      <c r="T21" s="8">
        <v>0.01</v>
      </c>
      <c r="U21" s="5">
        <v>4.0599999999999996</v>
      </c>
      <c r="Z21" s="9">
        <v>0.05</v>
      </c>
      <c r="AA21" s="5">
        <v>8.09375</v>
      </c>
      <c r="AL21" s="5" t="str">
        <f t="shared" si="1"/>
        <v/>
      </c>
      <c r="AN21" s="5" t="str">
        <f t="shared" si="2"/>
        <v/>
      </c>
      <c r="AP21" s="5" t="str">
        <f t="shared" si="3"/>
        <v/>
      </c>
      <c r="AS21" s="5">
        <f t="shared" si="7"/>
        <v>147.07875000000001</v>
      </c>
      <c r="AT21" s="11">
        <f t="shared" si="8"/>
        <v>1.8676731323731773E-2</v>
      </c>
      <c r="AU21" s="5">
        <f t="shared" si="9"/>
        <v>18.676731323731772</v>
      </c>
    </row>
    <row r="22" spans="1:47" x14ac:dyDescent="0.3">
      <c r="A22" s="1" t="s">
        <v>71</v>
      </c>
      <c r="B22" s="1" t="s">
        <v>72</v>
      </c>
      <c r="C22" s="1" t="s">
        <v>73</v>
      </c>
      <c r="D22" s="1" t="s">
        <v>96</v>
      </c>
      <c r="E22" s="1" t="s">
        <v>69</v>
      </c>
      <c r="F22" s="1" t="s">
        <v>52</v>
      </c>
      <c r="G22" s="1" t="s">
        <v>53</v>
      </c>
      <c r="H22" s="1" t="s">
        <v>54</v>
      </c>
      <c r="I22" s="2">
        <v>157</v>
      </c>
      <c r="J22" s="2">
        <v>7.0000000000000007E-2</v>
      </c>
      <c r="K22" s="2">
        <f t="shared" si="6"/>
        <v>7.0000000000000007E-2</v>
      </c>
      <c r="L22" s="2">
        <f t="shared" si="0"/>
        <v>0</v>
      </c>
      <c r="P22" s="6">
        <v>0.01</v>
      </c>
      <c r="Q22" s="5">
        <v>26.984999999999999</v>
      </c>
      <c r="R22" s="7">
        <v>0.03</v>
      </c>
      <c r="S22" s="5">
        <v>34.762500000000003</v>
      </c>
      <c r="T22" s="8">
        <v>0.03</v>
      </c>
      <c r="U22" s="5">
        <v>12.18</v>
      </c>
      <c r="AL22" s="5" t="str">
        <f t="shared" si="1"/>
        <v/>
      </c>
      <c r="AN22" s="5" t="str">
        <f t="shared" si="2"/>
        <v/>
      </c>
      <c r="AP22" s="5" t="str">
        <f t="shared" si="3"/>
        <v/>
      </c>
      <c r="AS22" s="5">
        <f t="shared" si="7"/>
        <v>73.927500000000009</v>
      </c>
      <c r="AT22" s="11">
        <f t="shared" si="8"/>
        <v>9.3876515467746415E-3</v>
      </c>
      <c r="AU22" s="5">
        <f t="shared" si="9"/>
        <v>9.3876515467746415</v>
      </c>
    </row>
    <row r="23" spans="1:47" x14ac:dyDescent="0.3">
      <c r="A23" s="1" t="s">
        <v>71</v>
      </c>
      <c r="B23" s="1" t="s">
        <v>72</v>
      </c>
      <c r="C23" s="1" t="s">
        <v>73</v>
      </c>
      <c r="D23" s="1" t="s">
        <v>96</v>
      </c>
      <c r="E23" s="1" t="s">
        <v>70</v>
      </c>
      <c r="F23" s="1" t="s">
        <v>52</v>
      </c>
      <c r="G23" s="1" t="s">
        <v>53</v>
      </c>
      <c r="H23" s="1" t="s">
        <v>54</v>
      </c>
      <c r="I23" s="2">
        <v>157</v>
      </c>
      <c r="J23" s="2">
        <v>40.29</v>
      </c>
      <c r="K23" s="2">
        <f t="shared" si="6"/>
        <v>39.31</v>
      </c>
      <c r="L23" s="2">
        <f t="shared" si="0"/>
        <v>0</v>
      </c>
      <c r="P23" s="6">
        <v>15.9</v>
      </c>
      <c r="Q23" s="5">
        <v>37566.974999999999</v>
      </c>
      <c r="R23" s="7">
        <v>15.75</v>
      </c>
      <c r="S23" s="5">
        <v>19339.537499999999</v>
      </c>
      <c r="T23" s="8">
        <v>7.66</v>
      </c>
      <c r="U23" s="5">
        <v>3104.74</v>
      </c>
      <c r="AL23" s="5" t="str">
        <f t="shared" si="1"/>
        <v/>
      </c>
      <c r="AN23" s="5" t="str">
        <f t="shared" si="2"/>
        <v/>
      </c>
      <c r="AP23" s="5" t="str">
        <f t="shared" si="3"/>
        <v/>
      </c>
      <c r="AS23" s="5">
        <f t="shared" si="7"/>
        <v>60011.252499999995</v>
      </c>
      <c r="AT23" s="11">
        <f t="shared" si="8"/>
        <v>7.6205028893917479</v>
      </c>
      <c r="AU23" s="5">
        <f t="shared" si="9"/>
        <v>7620.5028893917479</v>
      </c>
    </row>
    <row r="24" spans="1:47" x14ac:dyDescent="0.3">
      <c r="A24" s="1" t="s">
        <v>77</v>
      </c>
      <c r="B24" s="1" t="s">
        <v>62</v>
      </c>
      <c r="C24" s="1" t="s">
        <v>63</v>
      </c>
      <c r="D24" s="1" t="s">
        <v>94</v>
      </c>
      <c r="E24" s="1" t="s">
        <v>74</v>
      </c>
      <c r="F24" s="1" t="s">
        <v>52</v>
      </c>
      <c r="G24" s="1" t="s">
        <v>53</v>
      </c>
      <c r="H24" s="1" t="s">
        <v>54</v>
      </c>
      <c r="I24" s="2">
        <v>80</v>
      </c>
      <c r="J24" s="2">
        <v>0.09</v>
      </c>
      <c r="K24" s="2">
        <f t="shared" si="6"/>
        <v>0.06</v>
      </c>
      <c r="L24" s="2">
        <f t="shared" si="0"/>
        <v>0</v>
      </c>
      <c r="P24" s="6">
        <v>0.01</v>
      </c>
      <c r="Q24" s="5">
        <v>23.13</v>
      </c>
      <c r="R24" s="7">
        <v>0.03</v>
      </c>
      <c r="S24" s="5">
        <v>34.762500000000003</v>
      </c>
      <c r="T24" s="8">
        <v>0.02</v>
      </c>
      <c r="U24" s="5">
        <v>6.96</v>
      </c>
      <c r="AL24" s="5" t="str">
        <f t="shared" si="1"/>
        <v/>
      </c>
      <c r="AN24" s="5" t="str">
        <f t="shared" si="2"/>
        <v/>
      </c>
      <c r="AP24" s="5" t="str">
        <f t="shared" si="3"/>
        <v/>
      </c>
      <c r="AS24" s="5">
        <f t="shared" si="7"/>
        <v>64.852499999999992</v>
      </c>
      <c r="AT24" s="11">
        <f t="shared" si="8"/>
        <v>8.2352666049467695E-3</v>
      </c>
      <c r="AU24" s="5">
        <f t="shared" si="9"/>
        <v>8.2352666049467693</v>
      </c>
    </row>
    <row r="25" spans="1:47" x14ac:dyDescent="0.3">
      <c r="A25" s="1" t="s">
        <v>77</v>
      </c>
      <c r="B25" s="1" t="s">
        <v>62</v>
      </c>
      <c r="C25" s="1" t="s">
        <v>63</v>
      </c>
      <c r="D25" s="1" t="s">
        <v>94</v>
      </c>
      <c r="E25" s="1" t="s">
        <v>78</v>
      </c>
      <c r="F25" s="1" t="s">
        <v>52</v>
      </c>
      <c r="G25" s="1" t="s">
        <v>53</v>
      </c>
      <c r="H25" s="1" t="s">
        <v>54</v>
      </c>
      <c r="I25" s="2">
        <v>80</v>
      </c>
      <c r="J25" s="2">
        <v>39.82</v>
      </c>
      <c r="K25" s="2">
        <f t="shared" si="6"/>
        <v>34.79</v>
      </c>
      <c r="L25" s="2">
        <f t="shared" si="0"/>
        <v>0</v>
      </c>
      <c r="P25" s="6">
        <v>1.77</v>
      </c>
      <c r="Q25" s="5">
        <v>4094.01</v>
      </c>
      <c r="R25" s="7">
        <v>25.31</v>
      </c>
      <c r="S25" s="5">
        <v>24063.375</v>
      </c>
      <c r="T25" s="8">
        <v>7.71</v>
      </c>
      <c r="U25" s="5">
        <v>2391.92</v>
      </c>
      <c r="AL25" s="5" t="str">
        <f t="shared" si="1"/>
        <v/>
      </c>
      <c r="AN25" s="5" t="str">
        <f t="shared" si="2"/>
        <v/>
      </c>
      <c r="AP25" s="5" t="str">
        <f t="shared" si="3"/>
        <v/>
      </c>
      <c r="AS25" s="5">
        <f t="shared" si="7"/>
        <v>30549.305</v>
      </c>
      <c r="AT25" s="11">
        <f t="shared" si="8"/>
        <v>3.8792902551302322</v>
      </c>
      <c r="AU25" s="5">
        <f t="shared" si="9"/>
        <v>3879.2902551302323</v>
      </c>
    </row>
    <row r="26" spans="1:47" x14ac:dyDescent="0.3">
      <c r="A26" s="1" t="s">
        <v>77</v>
      </c>
      <c r="B26" s="1" t="s">
        <v>62</v>
      </c>
      <c r="C26" s="1" t="s">
        <v>63</v>
      </c>
      <c r="D26" s="1" t="s">
        <v>94</v>
      </c>
      <c r="E26" s="1" t="s">
        <v>64</v>
      </c>
      <c r="F26" s="1" t="s">
        <v>52</v>
      </c>
      <c r="G26" s="1" t="s">
        <v>53</v>
      </c>
      <c r="H26" s="1" t="s">
        <v>54</v>
      </c>
      <c r="I26" s="2">
        <v>80</v>
      </c>
      <c r="J26" s="2">
        <v>7.0000000000000007E-2</v>
      </c>
      <c r="K26" s="2">
        <f t="shared" si="6"/>
        <v>7.0000000000000007E-2</v>
      </c>
      <c r="L26" s="2">
        <f t="shared" si="0"/>
        <v>0</v>
      </c>
      <c r="P26" s="6">
        <v>0.04</v>
      </c>
      <c r="Q26" s="5">
        <v>92.52</v>
      </c>
      <c r="R26" s="7">
        <v>0.03</v>
      </c>
      <c r="S26" s="5">
        <v>34.762500000000003</v>
      </c>
      <c r="AL26" s="5" t="str">
        <f t="shared" si="1"/>
        <v/>
      </c>
      <c r="AN26" s="5" t="str">
        <f t="shared" si="2"/>
        <v/>
      </c>
      <c r="AP26" s="5" t="str">
        <f t="shared" si="3"/>
        <v/>
      </c>
      <c r="AS26" s="5">
        <f t="shared" si="7"/>
        <v>127.2825</v>
      </c>
      <c r="AT26" s="11">
        <f t="shared" si="8"/>
        <v>1.616291309732296E-2</v>
      </c>
      <c r="AU26" s="5">
        <f t="shared" si="9"/>
        <v>16.16291309732296</v>
      </c>
    </row>
    <row r="27" spans="1:47" x14ac:dyDescent="0.3">
      <c r="A27" s="1" t="s">
        <v>77</v>
      </c>
      <c r="B27" s="1" t="s">
        <v>62</v>
      </c>
      <c r="C27" s="1" t="s">
        <v>63</v>
      </c>
      <c r="D27" s="1" t="s">
        <v>94</v>
      </c>
      <c r="E27" s="1" t="s">
        <v>68</v>
      </c>
      <c r="F27" s="1" t="s">
        <v>52</v>
      </c>
      <c r="G27" s="1" t="s">
        <v>53</v>
      </c>
      <c r="H27" s="1" t="s">
        <v>54</v>
      </c>
      <c r="I27" s="2">
        <v>80</v>
      </c>
      <c r="J27" s="2">
        <v>7.0000000000000007E-2</v>
      </c>
      <c r="K27" s="2">
        <f t="shared" si="6"/>
        <v>7.0000000000000007E-2</v>
      </c>
      <c r="L27" s="2">
        <f t="shared" si="0"/>
        <v>0</v>
      </c>
      <c r="P27" s="6">
        <v>0.02</v>
      </c>
      <c r="Q27" s="5">
        <v>30.84</v>
      </c>
      <c r="R27" s="7">
        <v>0.03</v>
      </c>
      <c r="S27" s="5">
        <v>23.175000000000001</v>
      </c>
      <c r="T27" s="8">
        <v>0.02</v>
      </c>
      <c r="U27" s="5">
        <v>5.8</v>
      </c>
      <c r="AL27" s="5" t="str">
        <f t="shared" si="1"/>
        <v/>
      </c>
      <c r="AN27" s="5" t="str">
        <f t="shared" si="2"/>
        <v/>
      </c>
      <c r="AP27" s="5" t="str">
        <f t="shared" si="3"/>
        <v/>
      </c>
      <c r="AS27" s="5">
        <f t="shared" si="7"/>
        <v>59.814999999999998</v>
      </c>
      <c r="AT27" s="11">
        <f t="shared" si="8"/>
        <v>7.595581850736533E-3</v>
      </c>
      <c r="AU27" s="5">
        <f t="shared" si="9"/>
        <v>7.5955818507365338</v>
      </c>
    </row>
    <row r="28" spans="1:47" x14ac:dyDescent="0.3">
      <c r="A28" s="1" t="s">
        <v>77</v>
      </c>
      <c r="B28" s="1" t="s">
        <v>62</v>
      </c>
      <c r="C28" s="1" t="s">
        <v>63</v>
      </c>
      <c r="D28" s="1" t="s">
        <v>94</v>
      </c>
      <c r="E28" s="1" t="s">
        <v>79</v>
      </c>
      <c r="F28" s="1" t="s">
        <v>52</v>
      </c>
      <c r="G28" s="1" t="s">
        <v>53</v>
      </c>
      <c r="H28" s="1" t="s">
        <v>54</v>
      </c>
      <c r="I28" s="2">
        <v>80</v>
      </c>
      <c r="J28" s="2">
        <v>39.950000000000003</v>
      </c>
      <c r="K28" s="2">
        <f t="shared" si="6"/>
        <v>29.06</v>
      </c>
      <c r="L28" s="2">
        <f t="shared" si="0"/>
        <v>1.45</v>
      </c>
      <c r="P28" s="6">
        <v>1.3</v>
      </c>
      <c r="Q28" s="5">
        <v>2004.6</v>
      </c>
      <c r="R28" s="7">
        <v>23.22</v>
      </c>
      <c r="S28" s="5">
        <v>17937.45</v>
      </c>
      <c r="T28" s="8">
        <v>4.54</v>
      </c>
      <c r="U28" s="5">
        <v>1171.5999999999999</v>
      </c>
      <c r="AL28" s="5" t="str">
        <f t="shared" si="1"/>
        <v/>
      </c>
      <c r="AN28" s="5" t="str">
        <f t="shared" si="2"/>
        <v/>
      </c>
      <c r="AP28" s="5" t="str">
        <f t="shared" si="3"/>
        <v/>
      </c>
      <c r="AR28" s="2">
        <v>1.45</v>
      </c>
      <c r="AS28" s="5">
        <f t="shared" si="7"/>
        <v>21113.649999999998</v>
      </c>
      <c r="AT28" s="11">
        <f t="shared" si="8"/>
        <v>2.6811076944379066</v>
      </c>
      <c r="AU28" s="5">
        <f t="shared" si="9"/>
        <v>2681.107694437907</v>
      </c>
    </row>
    <row r="29" spans="1:47" x14ac:dyDescent="0.3">
      <c r="A29" s="1" t="s">
        <v>80</v>
      </c>
      <c r="B29" s="1" t="s">
        <v>81</v>
      </c>
      <c r="C29" s="1" t="s">
        <v>82</v>
      </c>
      <c r="D29" s="1" t="s">
        <v>97</v>
      </c>
      <c r="E29" s="1" t="s">
        <v>79</v>
      </c>
      <c r="F29" s="1" t="s">
        <v>52</v>
      </c>
      <c r="G29" s="1" t="s">
        <v>53</v>
      </c>
      <c r="H29" s="1" t="s">
        <v>54</v>
      </c>
      <c r="I29" s="2">
        <v>103.64</v>
      </c>
      <c r="J29" s="2">
        <v>7.0000000000000007E-2</v>
      </c>
      <c r="K29" s="2">
        <f t="shared" si="6"/>
        <v>0.02</v>
      </c>
      <c r="L29" s="2">
        <f t="shared" si="0"/>
        <v>0</v>
      </c>
      <c r="T29" s="8">
        <v>0.02</v>
      </c>
      <c r="U29" s="5">
        <v>4.6399999999999997</v>
      </c>
      <c r="AL29" s="5" t="str">
        <f t="shared" si="1"/>
        <v/>
      </c>
      <c r="AN29" s="5" t="str">
        <f t="shared" si="2"/>
        <v/>
      </c>
      <c r="AP29" s="5" t="str">
        <f t="shared" si="3"/>
        <v/>
      </c>
      <c r="AS29" s="5">
        <f t="shared" si="7"/>
        <v>4.6399999999999997</v>
      </c>
      <c r="AT29" s="11">
        <f t="shared" si="8"/>
        <v>5.8920838898967676E-4</v>
      </c>
      <c r="AU29" s="5">
        <f t="shared" si="9"/>
        <v>0.58920838898967676</v>
      </c>
    </row>
    <row r="30" spans="1:47" x14ac:dyDescent="0.3">
      <c r="A30" s="1" t="s">
        <v>80</v>
      </c>
      <c r="B30" s="1" t="s">
        <v>81</v>
      </c>
      <c r="C30" s="1" t="s">
        <v>82</v>
      </c>
      <c r="D30" s="1" t="s">
        <v>97</v>
      </c>
      <c r="E30" s="1" t="s">
        <v>51</v>
      </c>
      <c r="F30" s="1" t="s">
        <v>83</v>
      </c>
      <c r="G30" s="1" t="s">
        <v>53</v>
      </c>
      <c r="H30" s="1" t="s">
        <v>54</v>
      </c>
      <c r="I30" s="2">
        <v>103.64</v>
      </c>
      <c r="J30" s="2">
        <v>38.17</v>
      </c>
      <c r="K30" s="2">
        <f t="shared" si="6"/>
        <v>0.8</v>
      </c>
      <c r="L30" s="2">
        <f t="shared" si="0"/>
        <v>0</v>
      </c>
      <c r="R30" s="7">
        <v>0.49</v>
      </c>
      <c r="S30" s="5">
        <v>378.52499999999998</v>
      </c>
      <c r="T30" s="8">
        <v>0.31</v>
      </c>
      <c r="U30" s="5">
        <v>71.92</v>
      </c>
      <c r="AL30" s="5" t="str">
        <f t="shared" si="1"/>
        <v/>
      </c>
      <c r="AN30" s="5" t="str">
        <f t="shared" si="2"/>
        <v/>
      </c>
      <c r="AP30" s="5" t="str">
        <f t="shared" si="3"/>
        <v/>
      </c>
      <c r="AS30" s="5">
        <f t="shared" si="7"/>
        <v>450.44499999999999</v>
      </c>
      <c r="AT30" s="11">
        <f t="shared" si="8"/>
        <v>5.7199563098804938E-2</v>
      </c>
      <c r="AU30" s="5">
        <f t="shared" si="9"/>
        <v>57.199563098804944</v>
      </c>
    </row>
    <row r="31" spans="1:47" x14ac:dyDescent="0.3">
      <c r="A31" s="1" t="s">
        <v>80</v>
      </c>
      <c r="B31" s="1" t="s">
        <v>81</v>
      </c>
      <c r="C31" s="1" t="s">
        <v>82</v>
      </c>
      <c r="D31" s="1" t="s">
        <v>97</v>
      </c>
      <c r="E31" s="1" t="s">
        <v>66</v>
      </c>
      <c r="F31" s="1" t="s">
        <v>83</v>
      </c>
      <c r="G31" s="1" t="s">
        <v>53</v>
      </c>
      <c r="H31" s="1" t="s">
        <v>54</v>
      </c>
      <c r="I31" s="2">
        <v>103.64</v>
      </c>
      <c r="J31" s="2">
        <v>31.49</v>
      </c>
      <c r="K31" s="2">
        <f t="shared" si="6"/>
        <v>9.7200000000000006</v>
      </c>
      <c r="L31" s="2">
        <f t="shared" si="0"/>
        <v>0</v>
      </c>
      <c r="T31" s="8">
        <v>9.7200000000000006</v>
      </c>
      <c r="U31" s="5">
        <v>2255.04</v>
      </c>
      <c r="AL31" s="5" t="str">
        <f t="shared" si="1"/>
        <v/>
      </c>
      <c r="AN31" s="5" t="str">
        <f t="shared" si="2"/>
        <v/>
      </c>
      <c r="AP31" s="5" t="str">
        <f t="shared" si="3"/>
        <v/>
      </c>
      <c r="AS31" s="5">
        <f t="shared" si="7"/>
        <v>2255.04</v>
      </c>
      <c r="AT31" s="11">
        <f t="shared" si="8"/>
        <v>0.28635527704898289</v>
      </c>
      <c r="AU31" s="5">
        <f t="shared" si="9"/>
        <v>286.35527704898288</v>
      </c>
    </row>
    <row r="32" spans="1:47" x14ac:dyDescent="0.3">
      <c r="A32" s="1" t="s">
        <v>84</v>
      </c>
      <c r="B32" s="1" t="s">
        <v>85</v>
      </c>
      <c r="C32" s="1" t="s">
        <v>86</v>
      </c>
      <c r="D32" s="1" t="s">
        <v>95</v>
      </c>
      <c r="E32" s="1" t="s">
        <v>69</v>
      </c>
      <c r="F32" s="1" t="s">
        <v>87</v>
      </c>
      <c r="G32" s="1" t="s">
        <v>53</v>
      </c>
      <c r="H32" s="1" t="s">
        <v>54</v>
      </c>
      <c r="I32" s="2">
        <v>302.31</v>
      </c>
      <c r="J32" s="2">
        <v>33.770000000000003</v>
      </c>
      <c r="K32" s="2">
        <f t="shared" si="6"/>
        <v>8.14</v>
      </c>
      <c r="L32" s="2">
        <f t="shared" si="0"/>
        <v>5.45</v>
      </c>
      <c r="P32" s="6">
        <v>6.71</v>
      </c>
      <c r="Q32" s="5">
        <v>20693.64</v>
      </c>
      <c r="R32" s="7">
        <v>1.43</v>
      </c>
      <c r="S32" s="5">
        <v>2209.35</v>
      </c>
      <c r="AL32" s="5" t="str">
        <f t="shared" si="1"/>
        <v/>
      </c>
      <c r="AN32" s="5" t="str">
        <f t="shared" si="2"/>
        <v/>
      </c>
      <c r="AO32" s="2">
        <v>0.34</v>
      </c>
      <c r="AP32" s="5">
        <f t="shared" si="3"/>
        <v>0.34</v>
      </c>
      <c r="AQ32" s="2">
        <v>0.46</v>
      </c>
      <c r="AR32" s="2">
        <v>4.6500000000000004</v>
      </c>
      <c r="AS32" s="5">
        <f t="shared" si="7"/>
        <v>22902.989999999998</v>
      </c>
      <c r="AT32" s="11">
        <f t="shared" si="8"/>
        <v>2.9083262588247147</v>
      </c>
      <c r="AU32" s="5">
        <f t="shared" si="9"/>
        <v>2908.3262588247148</v>
      </c>
    </row>
    <row r="33" spans="1:47" x14ac:dyDescent="0.3">
      <c r="A33" s="1" t="s">
        <v>84</v>
      </c>
      <c r="B33" s="1" t="s">
        <v>85</v>
      </c>
      <c r="C33" s="1" t="s">
        <v>86</v>
      </c>
      <c r="D33" s="1" t="s">
        <v>95</v>
      </c>
      <c r="E33" s="1" t="s">
        <v>70</v>
      </c>
      <c r="F33" s="1" t="s">
        <v>87</v>
      </c>
      <c r="G33" s="1" t="s">
        <v>53</v>
      </c>
      <c r="H33" s="1" t="s">
        <v>54</v>
      </c>
      <c r="I33" s="2">
        <v>302.31</v>
      </c>
      <c r="J33" s="2">
        <v>29.56</v>
      </c>
      <c r="K33" s="2">
        <f t="shared" si="6"/>
        <v>2.1800000000000002</v>
      </c>
      <c r="L33" s="2">
        <f t="shared" si="0"/>
        <v>1.56</v>
      </c>
      <c r="P33" s="6">
        <v>0.39</v>
      </c>
      <c r="Q33" s="5">
        <v>1202.76</v>
      </c>
      <c r="R33" s="7">
        <v>1.79</v>
      </c>
      <c r="S33" s="5">
        <v>2765.55</v>
      </c>
      <c r="AL33" s="5" t="str">
        <f t="shared" si="1"/>
        <v/>
      </c>
      <c r="AN33" s="5" t="str">
        <f t="shared" si="2"/>
        <v/>
      </c>
      <c r="AP33" s="5" t="str">
        <f t="shared" si="3"/>
        <v/>
      </c>
      <c r="AR33" s="2">
        <v>1.56</v>
      </c>
      <c r="AS33" s="5">
        <f t="shared" si="7"/>
        <v>3968.3100000000004</v>
      </c>
      <c r="AT33" s="11">
        <f t="shared" si="8"/>
        <v>0.50391412545509151</v>
      </c>
      <c r="AU33" s="5">
        <f t="shared" si="9"/>
        <v>503.91412545509155</v>
      </c>
    </row>
    <row r="34" spans="1:47" x14ac:dyDescent="0.3">
      <c r="A34" s="1" t="s">
        <v>88</v>
      </c>
      <c r="B34" s="1" t="s">
        <v>62</v>
      </c>
      <c r="C34" s="1" t="s">
        <v>63</v>
      </c>
      <c r="D34" s="1" t="s">
        <v>94</v>
      </c>
      <c r="E34" s="1" t="s">
        <v>67</v>
      </c>
      <c r="F34" s="1" t="s">
        <v>52</v>
      </c>
      <c r="G34" s="1" t="s">
        <v>53</v>
      </c>
      <c r="H34" s="1" t="s">
        <v>54</v>
      </c>
      <c r="I34" s="2">
        <v>125.68</v>
      </c>
      <c r="J34" s="2">
        <v>0.06</v>
      </c>
      <c r="K34" s="2">
        <f t="shared" si="6"/>
        <v>0.06</v>
      </c>
      <c r="L34" s="2">
        <f t="shared" si="0"/>
        <v>0</v>
      </c>
      <c r="N34" s="4">
        <v>0.03</v>
      </c>
      <c r="O34" s="5">
        <v>55.56</v>
      </c>
      <c r="P34" s="6">
        <v>0.03</v>
      </c>
      <c r="Q34" s="5">
        <v>57.825000000000003</v>
      </c>
      <c r="AL34" s="5" t="str">
        <f t="shared" si="1"/>
        <v/>
      </c>
      <c r="AN34" s="5" t="str">
        <f t="shared" si="2"/>
        <v/>
      </c>
      <c r="AP34" s="5" t="str">
        <f t="shared" si="3"/>
        <v/>
      </c>
      <c r="AS34" s="5">
        <f t="shared" si="7"/>
        <v>113.38500000000001</v>
      </c>
      <c r="AT34" s="11">
        <f t="shared" si="8"/>
        <v>1.4398145083102264E-2</v>
      </c>
      <c r="AU34" s="5">
        <f t="shared" si="9"/>
        <v>14.398145083102264</v>
      </c>
    </row>
    <row r="35" spans="1:47" x14ac:dyDescent="0.3">
      <c r="A35" s="1" t="s">
        <v>88</v>
      </c>
      <c r="B35" s="1" t="s">
        <v>62</v>
      </c>
      <c r="C35" s="1" t="s">
        <v>63</v>
      </c>
      <c r="D35" s="1" t="s">
        <v>94</v>
      </c>
      <c r="E35" s="1" t="s">
        <v>68</v>
      </c>
      <c r="F35" s="1" t="s">
        <v>52</v>
      </c>
      <c r="G35" s="1" t="s">
        <v>53</v>
      </c>
      <c r="H35" s="1" t="s">
        <v>54</v>
      </c>
      <c r="I35" s="2">
        <v>125.68</v>
      </c>
      <c r="J35" s="2">
        <v>0.09</v>
      </c>
      <c r="K35" s="2">
        <f t="shared" si="6"/>
        <v>0.09</v>
      </c>
      <c r="L35" s="2">
        <f t="shared" si="0"/>
        <v>0</v>
      </c>
      <c r="N35" s="4">
        <v>0.02</v>
      </c>
      <c r="O35" s="5">
        <v>37.04</v>
      </c>
      <c r="P35" s="6">
        <v>0.04</v>
      </c>
      <c r="Q35" s="5">
        <v>61.68</v>
      </c>
      <c r="R35" s="7">
        <v>0.03</v>
      </c>
      <c r="S35" s="5">
        <v>23.175000000000001</v>
      </c>
      <c r="AL35" s="5" t="str">
        <f t="shared" si="1"/>
        <v/>
      </c>
      <c r="AN35" s="5" t="str">
        <f t="shared" si="2"/>
        <v/>
      </c>
      <c r="AP35" s="5" t="str">
        <f t="shared" si="3"/>
        <v/>
      </c>
      <c r="AS35" s="5">
        <f t="shared" si="7"/>
        <v>121.895</v>
      </c>
      <c r="AT35" s="11">
        <f t="shared" si="8"/>
        <v>1.5478783744805312E-2</v>
      </c>
      <c r="AU35" s="5">
        <f t="shared" si="9"/>
        <v>15.478783744805312</v>
      </c>
    </row>
    <row r="36" spans="1:47" x14ac:dyDescent="0.3">
      <c r="A36" s="1" t="s">
        <v>88</v>
      </c>
      <c r="B36" s="1" t="s">
        <v>62</v>
      </c>
      <c r="C36" s="1" t="s">
        <v>63</v>
      </c>
      <c r="D36" s="1" t="s">
        <v>94</v>
      </c>
      <c r="E36" s="1" t="s">
        <v>79</v>
      </c>
      <c r="F36" s="1" t="s">
        <v>52</v>
      </c>
      <c r="G36" s="1" t="s">
        <v>53</v>
      </c>
      <c r="H36" s="1" t="s">
        <v>54</v>
      </c>
      <c r="I36" s="2">
        <v>125.68</v>
      </c>
      <c r="J36" s="2">
        <v>0.08</v>
      </c>
      <c r="K36" s="2">
        <f t="shared" si="6"/>
        <v>0.05</v>
      </c>
      <c r="L36" s="2">
        <f t="shared" si="0"/>
        <v>0</v>
      </c>
      <c r="R36" s="7">
        <v>0.03</v>
      </c>
      <c r="S36" s="5">
        <v>23.175000000000001</v>
      </c>
      <c r="T36" s="8">
        <v>0.02</v>
      </c>
      <c r="U36" s="5">
        <v>4.6399999999999997</v>
      </c>
      <c r="AL36" s="5" t="str">
        <f t="shared" si="1"/>
        <v/>
      </c>
      <c r="AN36" s="5" t="str">
        <f t="shared" si="2"/>
        <v/>
      </c>
      <c r="AP36" s="5" t="str">
        <f t="shared" si="3"/>
        <v/>
      </c>
      <c r="AS36" s="5">
        <f t="shared" si="7"/>
        <v>27.815000000000001</v>
      </c>
      <c r="AT36" s="11">
        <f t="shared" si="8"/>
        <v>3.5320757197732462E-3</v>
      </c>
      <c r="AU36" s="5">
        <f t="shared" si="9"/>
        <v>3.5320757197732462</v>
      </c>
    </row>
    <row r="37" spans="1:47" x14ac:dyDescent="0.3">
      <c r="A37" s="1" t="s">
        <v>88</v>
      </c>
      <c r="B37" s="1" t="s">
        <v>62</v>
      </c>
      <c r="C37" s="1" t="s">
        <v>63</v>
      </c>
      <c r="D37" s="1" t="s">
        <v>94</v>
      </c>
      <c r="E37" s="1" t="s">
        <v>76</v>
      </c>
      <c r="F37" s="1" t="s">
        <v>87</v>
      </c>
      <c r="G37" s="1" t="s">
        <v>53</v>
      </c>
      <c r="H37" s="1" t="s">
        <v>54</v>
      </c>
      <c r="I37" s="2">
        <v>125.68</v>
      </c>
      <c r="J37" s="2">
        <v>37.799999999999997</v>
      </c>
      <c r="K37" s="2">
        <f t="shared" si="6"/>
        <v>10.02</v>
      </c>
      <c r="L37" s="2">
        <f t="shared" si="0"/>
        <v>0</v>
      </c>
      <c r="R37" s="7">
        <v>0.6</v>
      </c>
      <c r="S37" s="5">
        <v>463.5</v>
      </c>
      <c r="T37" s="8">
        <v>9.42</v>
      </c>
      <c r="U37" s="5">
        <v>2185.44</v>
      </c>
      <c r="AL37" s="5" t="str">
        <f t="shared" si="1"/>
        <v/>
      </c>
      <c r="AN37" s="5" t="str">
        <f t="shared" si="2"/>
        <v/>
      </c>
      <c r="AP37" s="5" t="str">
        <f t="shared" si="3"/>
        <v/>
      </c>
      <c r="AS37" s="5">
        <f t="shared" si="7"/>
        <v>2648.94</v>
      </c>
      <c r="AT37" s="11">
        <f t="shared" si="8"/>
        <v>0.33637449782980916</v>
      </c>
      <c r="AU37" s="5">
        <f t="shared" si="9"/>
        <v>336.37449782980917</v>
      </c>
    </row>
    <row r="38" spans="1:47" x14ac:dyDescent="0.3">
      <c r="A38" s="1" t="s">
        <v>88</v>
      </c>
      <c r="B38" s="1" t="s">
        <v>62</v>
      </c>
      <c r="C38" s="1" t="s">
        <v>63</v>
      </c>
      <c r="D38" s="1" t="s">
        <v>94</v>
      </c>
      <c r="E38" s="1" t="s">
        <v>75</v>
      </c>
      <c r="F38" s="1" t="s">
        <v>87</v>
      </c>
      <c r="G38" s="1" t="s">
        <v>53</v>
      </c>
      <c r="H38" s="1" t="s">
        <v>54</v>
      </c>
      <c r="I38" s="2">
        <v>125.68</v>
      </c>
      <c r="J38" s="2">
        <v>37.479999999999997</v>
      </c>
      <c r="K38" s="2">
        <f t="shared" si="6"/>
        <v>37.26</v>
      </c>
      <c r="L38" s="2">
        <f t="shared" si="0"/>
        <v>0</v>
      </c>
      <c r="N38" s="4">
        <v>0.13</v>
      </c>
      <c r="O38" s="5">
        <v>240.76</v>
      </c>
      <c r="P38" s="6">
        <v>11.69</v>
      </c>
      <c r="Q38" s="5">
        <v>18241.86</v>
      </c>
      <c r="R38" s="7">
        <v>21.34</v>
      </c>
      <c r="S38" s="5">
        <v>16485.150000000001</v>
      </c>
      <c r="T38" s="8">
        <v>4.0999999999999996</v>
      </c>
      <c r="U38" s="5">
        <v>951.2</v>
      </c>
      <c r="AL38" s="5" t="str">
        <f t="shared" si="1"/>
        <v/>
      </c>
      <c r="AN38" s="5" t="str">
        <f t="shared" si="2"/>
        <v/>
      </c>
      <c r="AP38" s="5" t="str">
        <f t="shared" si="3"/>
        <v/>
      </c>
      <c r="AS38" s="5">
        <f t="shared" si="7"/>
        <v>35918.97</v>
      </c>
      <c r="AT38" s="11">
        <f t="shared" si="8"/>
        <v>4.5611548379027003</v>
      </c>
      <c r="AU38" s="5">
        <f t="shared" si="9"/>
        <v>4561.1548379027008</v>
      </c>
    </row>
    <row r="39" spans="1:47" x14ac:dyDescent="0.3">
      <c r="A39" s="1" t="s">
        <v>88</v>
      </c>
      <c r="B39" s="1" t="s">
        <v>62</v>
      </c>
      <c r="C39" s="1" t="s">
        <v>63</v>
      </c>
      <c r="D39" s="1" t="s">
        <v>94</v>
      </c>
      <c r="E39" s="1" t="s">
        <v>60</v>
      </c>
      <c r="F39" s="1" t="s">
        <v>87</v>
      </c>
      <c r="G39" s="1" t="s">
        <v>53</v>
      </c>
      <c r="H39" s="1" t="s">
        <v>54</v>
      </c>
      <c r="I39" s="2">
        <v>125.68</v>
      </c>
      <c r="J39" s="2">
        <v>27.83</v>
      </c>
      <c r="K39" s="2">
        <f t="shared" si="6"/>
        <v>27.83</v>
      </c>
      <c r="L39" s="2">
        <f t="shared" si="0"/>
        <v>0</v>
      </c>
      <c r="N39" s="4">
        <v>3.52</v>
      </c>
      <c r="O39" s="5">
        <v>6574.5999999999995</v>
      </c>
      <c r="P39" s="6">
        <v>24.31</v>
      </c>
      <c r="Q39" s="5">
        <v>37559.264999999999</v>
      </c>
      <c r="AL39" s="5" t="str">
        <f t="shared" si="1"/>
        <v/>
      </c>
      <c r="AN39" s="5" t="str">
        <f t="shared" si="2"/>
        <v/>
      </c>
      <c r="AP39" s="5" t="str">
        <f t="shared" si="3"/>
        <v/>
      </c>
      <c r="AS39" s="5">
        <f t="shared" si="7"/>
        <v>44133.864999999998</v>
      </c>
      <c r="AT39" s="11">
        <f t="shared" si="8"/>
        <v>5.6043197190814391</v>
      </c>
      <c r="AU39" s="5">
        <f t="shared" si="9"/>
        <v>5604.319719081439</v>
      </c>
    </row>
    <row r="40" spans="1:47" x14ac:dyDescent="0.3">
      <c r="A40" s="1" t="s">
        <v>88</v>
      </c>
      <c r="B40" s="1" t="s">
        <v>62</v>
      </c>
      <c r="C40" s="1" t="s">
        <v>63</v>
      </c>
      <c r="D40" s="1" t="s">
        <v>94</v>
      </c>
      <c r="E40" s="1" t="s">
        <v>69</v>
      </c>
      <c r="F40" s="1" t="s">
        <v>87</v>
      </c>
      <c r="G40" s="1" t="s">
        <v>53</v>
      </c>
      <c r="H40" s="1" t="s">
        <v>54</v>
      </c>
      <c r="I40" s="2">
        <v>125.68</v>
      </c>
      <c r="J40" s="2">
        <v>0.04</v>
      </c>
      <c r="K40" s="2">
        <f t="shared" si="6"/>
        <v>0.04</v>
      </c>
      <c r="L40" s="2">
        <f t="shared" si="0"/>
        <v>0</v>
      </c>
      <c r="P40" s="6">
        <v>0.04</v>
      </c>
      <c r="Q40" s="5">
        <v>107.94</v>
      </c>
      <c r="AL40" s="5" t="str">
        <f t="shared" si="1"/>
        <v/>
      </c>
      <c r="AN40" s="5" t="str">
        <f t="shared" si="2"/>
        <v/>
      </c>
      <c r="AP40" s="5" t="str">
        <f t="shared" si="3"/>
        <v/>
      </c>
      <c r="AS40" s="5">
        <f t="shared" si="7"/>
        <v>107.94</v>
      </c>
      <c r="AT40" s="11">
        <f t="shared" si="8"/>
        <v>1.3706714118005541E-2</v>
      </c>
      <c r="AU40" s="5">
        <f t="shared" si="9"/>
        <v>13.706714118005541</v>
      </c>
    </row>
    <row r="41" spans="1:47" x14ac:dyDescent="0.3">
      <c r="A41" s="1" t="s">
        <v>88</v>
      </c>
      <c r="B41" s="1" t="s">
        <v>62</v>
      </c>
      <c r="C41" s="1" t="s">
        <v>63</v>
      </c>
      <c r="D41" s="1" t="s">
        <v>94</v>
      </c>
      <c r="E41" s="1" t="s">
        <v>70</v>
      </c>
      <c r="F41" s="1" t="s">
        <v>87</v>
      </c>
      <c r="G41" s="1" t="s">
        <v>53</v>
      </c>
      <c r="H41" s="1" t="s">
        <v>54</v>
      </c>
      <c r="I41" s="2">
        <v>125.68</v>
      </c>
      <c r="J41" s="2">
        <v>3.1</v>
      </c>
      <c r="K41" s="2">
        <f t="shared" si="6"/>
        <v>3.0999999999999996</v>
      </c>
      <c r="L41" s="2">
        <f t="shared" si="0"/>
        <v>0</v>
      </c>
      <c r="P41" s="6">
        <v>0.34</v>
      </c>
      <c r="Q41" s="5">
        <v>863.52</v>
      </c>
      <c r="R41" s="7">
        <v>2.76</v>
      </c>
      <c r="S41" s="5">
        <v>2193.9</v>
      </c>
      <c r="AL41" s="5" t="str">
        <f t="shared" si="1"/>
        <v/>
      </c>
      <c r="AN41" s="5" t="str">
        <f t="shared" si="2"/>
        <v/>
      </c>
      <c r="AP41" s="5" t="str">
        <f t="shared" si="3"/>
        <v/>
      </c>
      <c r="AS41" s="5">
        <f t="shared" si="7"/>
        <v>3057.42</v>
      </c>
      <c r="AT41" s="11">
        <f t="shared" si="8"/>
        <v>0.38824515359155554</v>
      </c>
      <c r="AU41" s="5">
        <f t="shared" si="9"/>
        <v>388.24515359155555</v>
      </c>
    </row>
    <row r="42" spans="1:47" x14ac:dyDescent="0.3">
      <c r="A42" s="1" t="s">
        <v>89</v>
      </c>
      <c r="B42" s="1" t="s">
        <v>90</v>
      </c>
      <c r="C42" s="1" t="s">
        <v>91</v>
      </c>
      <c r="D42" s="1" t="s">
        <v>96</v>
      </c>
      <c r="E42" s="1" t="s">
        <v>75</v>
      </c>
      <c r="F42" s="1" t="s">
        <v>87</v>
      </c>
      <c r="G42" s="1" t="s">
        <v>53</v>
      </c>
      <c r="H42" s="1" t="s">
        <v>54</v>
      </c>
      <c r="I42" s="2">
        <v>12.32</v>
      </c>
      <c r="J42" s="2">
        <v>3.1</v>
      </c>
      <c r="K42" s="2">
        <f t="shared" si="6"/>
        <v>0.03</v>
      </c>
      <c r="L42" s="2">
        <f t="shared" si="0"/>
        <v>0.72</v>
      </c>
      <c r="R42" s="7">
        <v>0.03</v>
      </c>
      <c r="S42" s="5">
        <v>23.175000000000001</v>
      </c>
      <c r="AL42" s="5" t="str">
        <f t="shared" si="1"/>
        <v/>
      </c>
      <c r="AN42" s="5" t="str">
        <f t="shared" si="2"/>
        <v/>
      </c>
      <c r="AP42" s="5" t="str">
        <f t="shared" si="3"/>
        <v/>
      </c>
      <c r="AR42" s="2">
        <v>0.72</v>
      </c>
      <c r="AS42" s="5">
        <f t="shared" si="7"/>
        <v>23.175000000000001</v>
      </c>
      <c r="AT42" s="11">
        <f t="shared" si="8"/>
        <v>2.9428673307835686E-3</v>
      </c>
      <c r="AU42" s="5">
        <f t="shared" si="9"/>
        <v>2.9428673307835682</v>
      </c>
    </row>
    <row r="43" spans="1:47" x14ac:dyDescent="0.3">
      <c r="A43" s="1" t="s">
        <v>89</v>
      </c>
      <c r="B43" s="1" t="s">
        <v>90</v>
      </c>
      <c r="C43" s="1" t="s">
        <v>91</v>
      </c>
      <c r="D43" s="1" t="s">
        <v>96</v>
      </c>
      <c r="E43" s="1" t="s">
        <v>70</v>
      </c>
      <c r="F43" s="1" t="s">
        <v>87</v>
      </c>
      <c r="G43" s="1" t="s">
        <v>53</v>
      </c>
      <c r="H43" s="1" t="s">
        <v>54</v>
      </c>
      <c r="I43" s="2">
        <v>12.32</v>
      </c>
      <c r="J43" s="2">
        <v>3.37</v>
      </c>
      <c r="K43" s="2">
        <f t="shared" si="6"/>
        <v>0.01</v>
      </c>
      <c r="L43" s="2">
        <f t="shared" si="0"/>
        <v>0.23</v>
      </c>
      <c r="R43" s="7">
        <v>0.01</v>
      </c>
      <c r="S43" s="5">
        <v>7.7250000000000014</v>
      </c>
      <c r="AL43" s="5" t="str">
        <f t="shared" si="1"/>
        <v/>
      </c>
      <c r="AN43" s="5" t="str">
        <f t="shared" si="2"/>
        <v/>
      </c>
      <c r="AP43" s="5" t="str">
        <f t="shared" si="3"/>
        <v/>
      </c>
      <c r="AR43" s="2">
        <v>0.23</v>
      </c>
      <c r="AS43" s="5">
        <f t="shared" si="7"/>
        <v>7.7250000000000014</v>
      </c>
      <c r="AT43" s="11">
        <f t="shared" si="8"/>
        <v>9.809557769278564E-4</v>
      </c>
      <c r="AU43" s="5">
        <f t="shared" si="9"/>
        <v>0.9809557769278564</v>
      </c>
    </row>
    <row r="44" spans="1:47" x14ac:dyDescent="0.3">
      <c r="A44" s="1" t="s">
        <v>92</v>
      </c>
      <c r="B44" s="1" t="s">
        <v>62</v>
      </c>
      <c r="C44" s="1" t="s">
        <v>63</v>
      </c>
      <c r="D44" s="1" t="s">
        <v>94</v>
      </c>
      <c r="E44" s="1" t="s">
        <v>60</v>
      </c>
      <c r="F44" s="1" t="s">
        <v>87</v>
      </c>
      <c r="G44" s="1" t="s">
        <v>53</v>
      </c>
      <c r="H44" s="1" t="s">
        <v>54</v>
      </c>
      <c r="I44" s="2">
        <v>23.59</v>
      </c>
      <c r="J44" s="2">
        <v>11.84</v>
      </c>
      <c r="K44" s="2">
        <f t="shared" si="6"/>
        <v>4.87</v>
      </c>
      <c r="L44" s="2">
        <f t="shared" si="0"/>
        <v>0</v>
      </c>
      <c r="P44" s="6">
        <v>4.4400000000000004</v>
      </c>
      <c r="Q44" s="5">
        <v>6873.4650000000001</v>
      </c>
      <c r="R44" s="7">
        <v>0.43</v>
      </c>
      <c r="S44" s="5">
        <v>421.01249999999999</v>
      </c>
      <c r="AL44" s="5" t="str">
        <f t="shared" si="1"/>
        <v/>
      </c>
      <c r="AN44" s="5" t="str">
        <f t="shared" si="2"/>
        <v/>
      </c>
      <c r="AP44" s="5" t="str">
        <f t="shared" si="3"/>
        <v/>
      </c>
      <c r="AS44" s="5">
        <f t="shared" si="7"/>
        <v>7294.4775</v>
      </c>
      <c r="AT44" s="11">
        <f t="shared" si="8"/>
        <v>0.92628606385699241</v>
      </c>
      <c r="AU44" s="5">
        <f t="shared" si="9"/>
        <v>926.28606385699243</v>
      </c>
    </row>
    <row r="45" spans="1:47" x14ac:dyDescent="0.3">
      <c r="B45" s="29" t="s">
        <v>100</v>
      </c>
      <c r="AS45" s="5">
        <f t="shared" si="7"/>
        <v>0</v>
      </c>
      <c r="AT45" s="11">
        <f t="shared" si="8"/>
        <v>0</v>
      </c>
      <c r="AU45" s="5">
        <f t="shared" si="9"/>
        <v>0</v>
      </c>
    </row>
    <row r="46" spans="1:47" x14ac:dyDescent="0.3">
      <c r="B46" s="1" t="s">
        <v>98</v>
      </c>
      <c r="C46" s="1" t="s">
        <v>101</v>
      </c>
      <c r="D46" s="1" t="s">
        <v>96</v>
      </c>
      <c r="K46" s="2">
        <f t="shared" si="6"/>
        <v>1.1299999999999999</v>
      </c>
      <c r="L46" s="2">
        <f t="shared" si="0"/>
        <v>0</v>
      </c>
      <c r="AG46" s="9">
        <v>1.1299999999999999</v>
      </c>
      <c r="AH46" s="5">
        <v>2090.7824999999998</v>
      </c>
      <c r="AL46" s="5" t="str">
        <f t="shared" si="1"/>
        <v/>
      </c>
      <c r="AN46" s="5" t="str">
        <f t="shared" si="2"/>
        <v/>
      </c>
      <c r="AP46" s="5" t="str">
        <f t="shared" si="3"/>
        <v/>
      </c>
      <c r="AS46" s="5">
        <f t="shared" si="7"/>
        <v>2090.7824999999998</v>
      </c>
      <c r="AT46" s="11">
        <f t="shared" si="8"/>
        <v>0.26549710960189843</v>
      </c>
      <c r="AU46" s="5">
        <f t="shared" si="9"/>
        <v>265.49710960189844</v>
      </c>
    </row>
    <row r="47" spans="1:47" ht="15" thickBot="1" x14ac:dyDescent="0.35">
      <c r="B47" s="1" t="s">
        <v>99</v>
      </c>
      <c r="C47" s="1" t="s">
        <v>101</v>
      </c>
      <c r="D47" s="1" t="s">
        <v>96</v>
      </c>
      <c r="K47" s="2">
        <f t="shared" si="6"/>
        <v>2.96</v>
      </c>
      <c r="L47" s="2">
        <f t="shared" si="0"/>
        <v>0</v>
      </c>
      <c r="AG47" s="9">
        <v>2.96</v>
      </c>
      <c r="AH47" s="5">
        <v>6229.1750000000002</v>
      </c>
      <c r="AL47" s="5" t="str">
        <f t="shared" si="1"/>
        <v/>
      </c>
      <c r="AN47" s="5" t="str">
        <f t="shared" si="2"/>
        <v/>
      </c>
      <c r="AP47" s="5" t="str">
        <f t="shared" si="3"/>
        <v/>
      </c>
      <c r="AS47" s="5">
        <f t="shared" si="7"/>
        <v>6229.1750000000002</v>
      </c>
      <c r="AT47" s="11">
        <f t="shared" si="8"/>
        <v>0.7910090876044763</v>
      </c>
      <c r="AU47" s="5">
        <f t="shared" si="9"/>
        <v>791.00908760447624</v>
      </c>
    </row>
    <row r="48" spans="1:47" ht="15" thickTop="1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>
        <f t="shared" ref="K48:AU48" si="10">SUM(K3:K47)</f>
        <v>519.39</v>
      </c>
      <c r="L48" s="20">
        <f t="shared" si="10"/>
        <v>52.63</v>
      </c>
      <c r="M48" s="21">
        <f t="shared" si="10"/>
        <v>0</v>
      </c>
      <c r="N48" s="22">
        <f t="shared" si="10"/>
        <v>37.150000000000006</v>
      </c>
      <c r="O48" s="23">
        <f t="shared" si="10"/>
        <v>84617.88</v>
      </c>
      <c r="P48" s="24">
        <f t="shared" si="10"/>
        <v>216.83999999999997</v>
      </c>
      <c r="Q48" s="23">
        <f t="shared" si="10"/>
        <v>470872.83</v>
      </c>
      <c r="R48" s="25">
        <f t="shared" si="10"/>
        <v>186.67999999999998</v>
      </c>
      <c r="S48" s="23">
        <f t="shared" si="10"/>
        <v>200013.76874999999</v>
      </c>
      <c r="T48" s="26">
        <f t="shared" si="10"/>
        <v>74.450000000000017</v>
      </c>
      <c r="U48" s="23">
        <f t="shared" si="10"/>
        <v>23643.699999999993</v>
      </c>
      <c r="V48" s="20">
        <f t="shared" si="10"/>
        <v>0</v>
      </c>
      <c r="W48" s="23">
        <f t="shared" si="10"/>
        <v>0</v>
      </c>
      <c r="X48" s="20">
        <f t="shared" si="10"/>
        <v>0</v>
      </c>
      <c r="Y48" s="23">
        <f t="shared" si="10"/>
        <v>0</v>
      </c>
      <c r="Z48" s="27">
        <f t="shared" si="10"/>
        <v>0.18</v>
      </c>
      <c r="AA48" s="23">
        <f t="shared" si="10"/>
        <v>29.137499999999999</v>
      </c>
      <c r="AB48" s="28">
        <f t="shared" si="10"/>
        <v>0</v>
      </c>
      <c r="AC48" s="23">
        <f t="shared" si="10"/>
        <v>0</v>
      </c>
      <c r="AD48" s="20">
        <f t="shared" si="10"/>
        <v>0</v>
      </c>
      <c r="AE48" s="20">
        <f t="shared" si="10"/>
        <v>0</v>
      </c>
      <c r="AF48" s="23">
        <f t="shared" si="10"/>
        <v>0</v>
      </c>
      <c r="AG48" s="27">
        <f t="shared" si="10"/>
        <v>4.09</v>
      </c>
      <c r="AH48" s="23">
        <f t="shared" si="10"/>
        <v>8319.9575000000004</v>
      </c>
      <c r="AI48" s="20">
        <f t="shared" si="10"/>
        <v>0</v>
      </c>
      <c r="AJ48" s="23">
        <f t="shared" si="10"/>
        <v>0</v>
      </c>
      <c r="AK48" s="21">
        <f t="shared" si="10"/>
        <v>0</v>
      </c>
      <c r="AL48" s="23">
        <f t="shared" si="10"/>
        <v>0</v>
      </c>
      <c r="AM48" s="21">
        <f t="shared" si="10"/>
        <v>0</v>
      </c>
      <c r="AN48" s="23">
        <f t="shared" si="10"/>
        <v>0</v>
      </c>
      <c r="AO48" s="20">
        <f t="shared" si="10"/>
        <v>0.34</v>
      </c>
      <c r="AP48" s="23">
        <f t="shared" si="10"/>
        <v>0.34</v>
      </c>
      <c r="AQ48" s="20">
        <f t="shared" si="10"/>
        <v>0.46</v>
      </c>
      <c r="AR48" s="20">
        <f t="shared" si="10"/>
        <v>51.83</v>
      </c>
      <c r="AS48" s="23">
        <f>SUM(AS3:AS47)</f>
        <v>787497.27375000005</v>
      </c>
      <c r="AT48" s="20">
        <f t="shared" si="10"/>
        <v>99.999999999999986</v>
      </c>
      <c r="AU48" s="23">
        <f t="shared" si="10"/>
        <v>100000</v>
      </c>
    </row>
    <row r="51" spans="2:3" x14ac:dyDescent="0.3">
      <c r="B51" s="29" t="s">
        <v>93</v>
      </c>
      <c r="C51" s="1">
        <f>SUM(K48,L48)</f>
        <v>572.02</v>
      </c>
    </row>
  </sheetData>
  <autoFilter ref="A2:AU48" xr:uid="{00000000-0001-0000-0000-000000000000}"/>
  <conditionalFormatting sqref="I50:I56">
    <cfRule type="notContainsText" dxfId="0" priority="15" operator="notContains" text="#########">
      <formula>ISERROR(SEARCH("#########",I50))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02315C-C113-403B-BBC5-C4C568E386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C4B4ED-BBEC-46B2-8EF3-829494F9C53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6e58739-8685-4d29-a2ec-7c9c68f6c483"/>
    <ds:schemaRef ds:uri="0443536a-32f8-43be-b347-138dc7c4b70d"/>
  </ds:schemaRefs>
</ds:datastoreItem>
</file>

<file path=customXml/itemProps3.xml><?xml version="1.0" encoding="utf-8"?>
<ds:datastoreItem xmlns:ds="http://schemas.openxmlformats.org/officeDocument/2006/customXml" ds:itemID="{13EDC9B5-5D90-4238-8D36-D03631A948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Derek Ebertowski</cp:lastModifiedBy>
  <dcterms:created xsi:type="dcterms:W3CDTF">2025-02-06T14:45:59Z</dcterms:created>
  <dcterms:modified xsi:type="dcterms:W3CDTF">2025-02-19T18:17:16Z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  <property fmtid="{D5CDD505-2E9C-101B-9397-08002B2CF9AE}" pid="3" name="MediaServiceImageTags">
    <vt:lpwstr/>
  </property>
</Properties>
</file>