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3/CD 28/"/>
    </mc:Choice>
  </mc:AlternateContent>
  <xr:revisionPtr revIDLastSave="17" documentId="13_ncr:1_{2CC58BD4-CEAE-416B-AB80-8C33A4D917BC}" xr6:coauthVersionLast="47" xr6:coauthVersionMax="47" xr10:uidLastSave="{97899870-F78E-46D8-89DC-889C259F69F3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Sheet1!$A$2:$AU$27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12" i="1"/>
  <c r="K3" i="1"/>
  <c r="AS26" i="1"/>
  <c r="AR27" i="1"/>
  <c r="AQ27" i="1"/>
  <c r="AO27" i="1"/>
  <c r="AM27" i="1"/>
  <c r="AK27" i="1"/>
  <c r="AJ27" i="1"/>
  <c r="AI27" i="1"/>
  <c r="AH27" i="1"/>
  <c r="AG27" i="1"/>
  <c r="AF27" i="1"/>
  <c r="AE27" i="1"/>
  <c r="AD27" i="1"/>
  <c r="AC27" i="1"/>
  <c r="AB27" i="1"/>
  <c r="AA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AP26" i="1"/>
  <c r="AN26" i="1"/>
  <c r="AL26" i="1"/>
  <c r="L26" i="1"/>
  <c r="K26" i="1"/>
  <c r="AS24" i="1"/>
  <c r="AP24" i="1"/>
  <c r="AN24" i="1"/>
  <c r="AL24" i="1"/>
  <c r="L24" i="1"/>
  <c r="K24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AS3" i="1"/>
  <c r="AP3" i="1"/>
  <c r="AN3" i="1"/>
  <c r="AL3" i="1"/>
  <c r="L3" i="1"/>
  <c r="Z27" i="1" l="1"/>
  <c r="AN27" i="1"/>
  <c r="AP27" i="1"/>
  <c r="AS27" i="1"/>
  <c r="AT11" i="1" s="1"/>
  <c r="AU11" i="1" s="1"/>
  <c r="AL27" i="1"/>
  <c r="L27" i="1"/>
  <c r="K27" i="1"/>
  <c r="AT6" i="1"/>
  <c r="AU6" i="1" s="1"/>
  <c r="AT3" i="1"/>
  <c r="AT8" i="1"/>
  <c r="AU8" i="1" s="1"/>
  <c r="AT5" i="1"/>
  <c r="AU5" i="1" s="1"/>
  <c r="AT20" i="1"/>
  <c r="AU20" i="1" s="1"/>
  <c r="AT17" i="1"/>
  <c r="AU17" i="1" s="1"/>
  <c r="AT4" i="1"/>
  <c r="AU4" i="1" s="1"/>
  <c r="AT7" i="1"/>
  <c r="AU7" i="1" s="1"/>
  <c r="AT10" i="1"/>
  <c r="AU10" i="1" s="1"/>
  <c r="AT13" i="1"/>
  <c r="AU13" i="1" s="1"/>
  <c r="AT22" i="1" l="1"/>
  <c r="AU22" i="1" s="1"/>
  <c r="AT9" i="1"/>
  <c r="AU9" i="1" s="1"/>
  <c r="AT19" i="1"/>
  <c r="AU19" i="1" s="1"/>
  <c r="AT26" i="1"/>
  <c r="AU26" i="1" s="1"/>
  <c r="AT12" i="1"/>
  <c r="AU12" i="1" s="1"/>
  <c r="AT15" i="1"/>
  <c r="AU15" i="1" s="1"/>
  <c r="AT18" i="1"/>
  <c r="AU18" i="1" s="1"/>
  <c r="AT21" i="1"/>
  <c r="AU21" i="1" s="1"/>
  <c r="AT16" i="1"/>
  <c r="AU16" i="1" s="1"/>
  <c r="AT14" i="1"/>
  <c r="AU14" i="1" s="1"/>
  <c r="AT24" i="1"/>
  <c r="AU24" i="1" s="1"/>
  <c r="C30" i="1"/>
  <c r="AU3" i="1"/>
  <c r="AT27" i="1" l="1"/>
  <c r="AU27" i="1"/>
</calcChain>
</file>

<file path=xl/sharedStrings.xml><?xml version="1.0" encoding="utf-8"?>
<sst xmlns="http://schemas.openxmlformats.org/spreadsheetml/2006/main" count="217" uniqueCount="108">
  <si>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</si>
  <si>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</si>
  <si>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</si>
  <si>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</si>
  <si>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</si>
  <si>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</si>
  <si>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</si>
  <si>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</si>
  <si>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</si>
  <si>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</si>
  <si>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</si>
  <si>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</si>
  <si>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</si>
  <si>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</si>
  <si>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</si>
  <si>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</si>
  <si>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</si>
  <si>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</si>
  <si>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</si>
  <si>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</si>
  <si>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</si>
  <si>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</si>
  <si>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</si>
  <si>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</si>
  <si>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</si>
  <si>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</si>
  <si>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</si>
  <si>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</si>
  <si>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</si>
  <si>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</si>
  <si>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</si>
  <si>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</si>
  <si>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</si>
  <si>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</si>
  <si>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</si>
  <si>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</si>
  <si>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</si>
  <si>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</si>
  <si>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</si>
  <si>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</si>
  <si>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</si>
  <si>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</si>
  <si>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</si>
  <si>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</si>
  <si>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</si>
  <si>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</si>
  <si>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</si>
  <si>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</si>
  <si>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14-027-0300</t>
  </si>
  <si>
    <t>GREEN/OWEN &amp; CLARLYN/TRUSTEES</t>
  </si>
  <si>
    <t>2851 120TH AVE SW</t>
  </si>
  <si>
    <t>SWSW</t>
  </si>
  <si>
    <t>27</t>
  </si>
  <si>
    <t>107</t>
  </si>
  <si>
    <t>034</t>
  </si>
  <si>
    <t>NWSW</t>
  </si>
  <si>
    <t>SESW</t>
  </si>
  <si>
    <t>NESW</t>
  </si>
  <si>
    <t>14-027-0500</t>
  </si>
  <si>
    <t>VERNA FARMS LLC</t>
  </si>
  <si>
    <t>51754 COUNTY ROAD 44</t>
  </si>
  <si>
    <t>NWSE</t>
  </si>
  <si>
    <t>SWSE</t>
  </si>
  <si>
    <t>14-027-0501</t>
  </si>
  <si>
    <t>14-028-0200</t>
  </si>
  <si>
    <t>RODNEY F JUNKER TRUST (1\2) &amp;</t>
  </si>
  <si>
    <t>32951 COUNTY RD 29</t>
  </si>
  <si>
    <t>NESE</t>
  </si>
  <si>
    <t>28</t>
  </si>
  <si>
    <t>SESE</t>
  </si>
  <si>
    <t>14-033-0100</t>
  </si>
  <si>
    <t>JANZEN/ROGER B/TRUSTEE</t>
  </si>
  <si>
    <t>ROGER B JANZEN TRUST PO BOX 365</t>
  </si>
  <si>
    <t>SENW</t>
  </si>
  <si>
    <t>33</t>
  </si>
  <si>
    <t>14-033-0500</t>
  </si>
  <si>
    <t>ANACKER/KENNETH/ETAL</t>
  </si>
  <si>
    <t>57915 310TH ST</t>
  </si>
  <si>
    <t>NENW</t>
  </si>
  <si>
    <t>14-033-0600</t>
  </si>
  <si>
    <t>ANACKER/KENNETH</t>
  </si>
  <si>
    <t>SWNE</t>
  </si>
  <si>
    <t>NWNE</t>
  </si>
  <si>
    <t>NENE</t>
  </si>
  <si>
    <t>SENE</t>
  </si>
  <si>
    <t>14-034-0100</t>
  </si>
  <si>
    <t>F-F FARMS LLP</t>
  </si>
  <si>
    <t>C/O FARMERS NATIONAL CO PO BOX 542016</t>
  </si>
  <si>
    <t>SWNW</t>
  </si>
  <si>
    <t>34</t>
  </si>
  <si>
    <t>NWNW</t>
  </si>
  <si>
    <t>14-034-0401</t>
  </si>
  <si>
    <t>HENZE/DONALD E &amp; ELAINE</t>
  </si>
  <si>
    <t>1611 5TH AVE</t>
  </si>
  <si>
    <t>14-034-0500</t>
  </si>
  <si>
    <t>CSAH 1</t>
  </si>
  <si>
    <t>TOTAL WATERSHED ACRES:</t>
  </si>
  <si>
    <t>WILLMAR MN 56201</t>
  </si>
  <si>
    <t>BINGHAM LAKE MN 56118-2013</t>
  </si>
  <si>
    <t>MOUNTAIN LAKE MN 56159</t>
  </si>
  <si>
    <t>OMAHA NE 68154</t>
  </si>
  <si>
    <t>310TH ST</t>
  </si>
  <si>
    <t>1355 9TH AVE</t>
  </si>
  <si>
    <t>WINDOM MN 56101</t>
  </si>
  <si>
    <t>C/O DAWN JUNKER 56712 320TH ST</t>
  </si>
  <si>
    <t>MT LAKE MN 56159</t>
  </si>
  <si>
    <t>SELMA TWP ROADS</t>
  </si>
  <si>
    <t>COTTONWOOD CO 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</si>
</sst>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4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workbookViewId="0">
      <selection activeCell="D12" sqref="D12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32" style="1" bestFit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hidden="1" customWidth="1"/>
    <col min="38" max="38" width="17.7109375" style="5" hidden="1" customWidth="1"/>
    <col min="39" max="39" width="17.7109375" style="3" hidden="1" customWidth="1"/>
    <col min="40" max="40" width="17.7109375" style="5" hidden="1" customWidth="1"/>
    <col min="41" max="41" width="17.7109375" style="2" hidden="1" customWidth="1"/>
    <col min="42" max="42" width="17.7109375" style="5" hidden="1" customWidth="1"/>
    <col min="43" max="44" width="17.7109375" style="2" hidden="1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0</v>
      </c>
      <c r="AN1" s="5">
        <v>0</v>
      </c>
      <c r="AP1" s="5">
        <v>0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97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393.41</v>
      </c>
      <c r="J3" s="2">
        <v>37.83</v>
      </c>
      <c r="K3" s="2">
        <f>SUM(N3,P3,R3,T3,V3,X3,Z3,AB3,AE3,AG3,AI3)</f>
        <v>37.840000000000003</v>
      </c>
      <c r="L3" s="2">
        <f>SUM(M3,AD3,AK3,AM3,AO3,AQ3,AR3)</f>
        <v>0</v>
      </c>
      <c r="P3" s="6">
        <v>20.03</v>
      </c>
      <c r="Q3" s="5">
        <v>50443.214999999997</v>
      </c>
      <c r="R3" s="7">
        <v>15.86</v>
      </c>
      <c r="S3" s="5">
        <v>26242.393749999999</v>
      </c>
      <c r="T3" s="8">
        <v>1.95</v>
      </c>
      <c r="U3" s="5">
        <v>1005.84</v>
      </c>
      <c r="AL3" s="5" t="str">
        <f t="shared" ref="AL3:AL26" si="0">IF(AK3&gt;0,AK3*$AL$1,"")</f>
        <v/>
      </c>
      <c r="AN3" s="5" t="str">
        <f t="shared" ref="AN3:AN26" si="1">IF(AM3&gt;0,AM3*$AN$1,"")</f>
        <v/>
      </c>
      <c r="AP3" s="5" t="str">
        <f t="shared" ref="AP3:AP26" si="2">IF(AO3&gt;0,AO3*$AP$1,"")</f>
        <v/>
      </c>
      <c r="AS3" s="5">
        <f>SUM(O3,Q3,S3,U3,W3,Y3,AA3,AC3,AF3,AH3,AJ3)</f>
        <v>77691.448749999996</v>
      </c>
      <c r="AT3" s="11">
        <f t="shared" ref="AT3:AT22" si="3">(AS3/$AS$27)*100</f>
        <v>10.239328590656987</v>
      </c>
      <c r="AU3" s="5">
        <f t="shared" ref="AU3:AU26" si="4">(AT3/100)*$AU$1</f>
        <v>10239.328590656987</v>
      </c>
    </row>
    <row r="4" spans="1:47" x14ac:dyDescent="0.25">
      <c r="A4" s="1" t="s">
        <v>48</v>
      </c>
      <c r="B4" s="1" t="s">
        <v>49</v>
      </c>
      <c r="C4" s="1" t="s">
        <v>50</v>
      </c>
      <c r="D4" s="1" t="s">
        <v>97</v>
      </c>
      <c r="E4" s="1" t="s">
        <v>55</v>
      </c>
      <c r="F4" s="1" t="s">
        <v>52</v>
      </c>
      <c r="G4" s="1" t="s">
        <v>53</v>
      </c>
      <c r="H4" s="1" t="s">
        <v>54</v>
      </c>
      <c r="I4" s="2">
        <v>393.41</v>
      </c>
      <c r="J4" s="2">
        <v>39.520000000000003</v>
      </c>
      <c r="K4" s="2">
        <f>SUM(N4,P4,R4,T4,V4,X4,Z4,AB4,AE4,AG4,AI4)</f>
        <v>11.36</v>
      </c>
      <c r="L4" s="2">
        <f>SUM(M4,AD4,AK4,AM4,AO4,AQ4,AR4)</f>
        <v>0</v>
      </c>
      <c r="P4" s="6">
        <v>1.77</v>
      </c>
      <c r="Q4" s="5">
        <v>4411.7250000000004</v>
      </c>
      <c r="R4" s="7">
        <v>6.31</v>
      </c>
      <c r="S4" s="5">
        <v>9757.6525000000001</v>
      </c>
      <c r="T4" s="8">
        <v>3.28</v>
      </c>
      <c r="U4" s="5">
        <v>1714.24</v>
      </c>
      <c r="AL4" s="5" t="str">
        <f t="shared" si="0"/>
        <v/>
      </c>
      <c r="AN4" s="5" t="str">
        <f t="shared" si="1"/>
        <v/>
      </c>
      <c r="AP4" s="5" t="str">
        <f t="shared" si="2"/>
        <v/>
      </c>
      <c r="AS4" s="5">
        <f>SUM(O4,Q4,S4,U4,W4,Y4,AA4,AC4,AF4,AH4,AJ4)</f>
        <v>15883.6175</v>
      </c>
      <c r="AT4" s="11">
        <f t="shared" si="3"/>
        <v>2.0933781182811275</v>
      </c>
      <c r="AU4" s="5">
        <f t="shared" si="4"/>
        <v>2093.3781182811276</v>
      </c>
    </row>
    <row r="5" spans="1:47" x14ac:dyDescent="0.25">
      <c r="A5" s="1" t="s">
        <v>48</v>
      </c>
      <c r="B5" s="1" t="s">
        <v>49</v>
      </c>
      <c r="C5" s="1" t="s">
        <v>50</v>
      </c>
      <c r="D5" s="1" t="s">
        <v>97</v>
      </c>
      <c r="E5" s="1" t="s">
        <v>56</v>
      </c>
      <c r="F5" s="1" t="s">
        <v>52</v>
      </c>
      <c r="G5" s="1" t="s">
        <v>53</v>
      </c>
      <c r="H5" s="1" t="s">
        <v>54</v>
      </c>
      <c r="I5" s="2">
        <v>393.41</v>
      </c>
      <c r="J5" s="2">
        <v>38.880000000000003</v>
      </c>
      <c r="K5" s="2">
        <f>SUM(N5,P5,R5,T5,V5,X5,Z5,AB5,AE5,AG5,AI5)</f>
        <v>38.879999999999995</v>
      </c>
      <c r="L5" s="2">
        <f>SUM(M5,AD5,AK5,AM5,AO5,AQ5,AR5)</f>
        <v>0</v>
      </c>
      <c r="N5" s="4">
        <v>5.84</v>
      </c>
      <c r="O5" s="5">
        <v>18974.16</v>
      </c>
      <c r="P5" s="6">
        <v>23.4</v>
      </c>
      <c r="Q5" s="5">
        <v>69989.399999999994</v>
      </c>
      <c r="R5" s="7">
        <v>9.64</v>
      </c>
      <c r="S5" s="5">
        <v>16968.810000000001</v>
      </c>
      <c r="AL5" s="5" t="str">
        <f t="shared" si="0"/>
        <v/>
      </c>
      <c r="AN5" s="5" t="str">
        <f t="shared" si="1"/>
        <v/>
      </c>
      <c r="AP5" s="5" t="str">
        <f t="shared" si="2"/>
        <v/>
      </c>
      <c r="AS5" s="5">
        <f>SUM(O5,Q5,S5,U5,W5,Y5,AA5,AC5,AF5,AH5,AJ5)</f>
        <v>105932.37</v>
      </c>
      <c r="AT5" s="11">
        <f t="shared" si="3"/>
        <v>13.961335028097984</v>
      </c>
      <c r="AU5" s="5">
        <f t="shared" si="4"/>
        <v>13961.335028097985</v>
      </c>
    </row>
    <row r="6" spans="1:47" x14ac:dyDescent="0.25">
      <c r="A6" s="1" t="s">
        <v>48</v>
      </c>
      <c r="B6" s="1" t="s">
        <v>49</v>
      </c>
      <c r="C6" s="1" t="s">
        <v>50</v>
      </c>
      <c r="D6" s="1" t="s">
        <v>97</v>
      </c>
      <c r="E6" s="1" t="s">
        <v>57</v>
      </c>
      <c r="F6" s="1" t="s">
        <v>52</v>
      </c>
      <c r="G6" s="1" t="s">
        <v>53</v>
      </c>
      <c r="H6" s="1" t="s">
        <v>54</v>
      </c>
      <c r="I6" s="2">
        <v>393.41</v>
      </c>
      <c r="J6" s="2">
        <v>41.07</v>
      </c>
      <c r="K6" s="2">
        <f>SUM(N6,P6,R6,T6,V6,X6,Z6,AB6,AE6,AG6,AI6)</f>
        <v>10.739999999999998</v>
      </c>
      <c r="L6" s="2">
        <f>SUM(M6,AD6,AK6,AM6,AO6,AQ6,AR6)</f>
        <v>0</v>
      </c>
      <c r="N6" s="4">
        <v>0.05</v>
      </c>
      <c r="O6" s="5">
        <v>162.44999999999999</v>
      </c>
      <c r="P6" s="6">
        <v>4.3499999999999996</v>
      </c>
      <c r="Q6" s="5">
        <v>13010.85</v>
      </c>
      <c r="R6" s="7">
        <v>3.22</v>
      </c>
      <c r="S6" s="5">
        <v>5668.0050000000001</v>
      </c>
      <c r="T6" s="8">
        <v>3.12</v>
      </c>
      <c r="U6" s="5">
        <v>1647.36</v>
      </c>
      <c r="AL6" s="5" t="str">
        <f t="shared" si="0"/>
        <v/>
      </c>
      <c r="AN6" s="5" t="str">
        <f t="shared" si="1"/>
        <v/>
      </c>
      <c r="AP6" s="5" t="str">
        <f t="shared" si="2"/>
        <v/>
      </c>
      <c r="AS6" s="5">
        <f>SUM(O6,Q6,S6,U6,W6,Y6,AA6,AC6,AF6,AH6,AJ6)</f>
        <v>20488.665000000001</v>
      </c>
      <c r="AT6" s="11">
        <f t="shared" si="3"/>
        <v>2.7002994112513981</v>
      </c>
      <c r="AU6" s="5">
        <f t="shared" si="4"/>
        <v>2700.2994112513979</v>
      </c>
    </row>
    <row r="7" spans="1:47" x14ac:dyDescent="0.25">
      <c r="A7" s="1" t="s">
        <v>58</v>
      </c>
      <c r="B7" s="1" t="s">
        <v>59</v>
      </c>
      <c r="C7" s="1" t="s">
        <v>60</v>
      </c>
      <c r="D7" s="1" t="s">
        <v>98</v>
      </c>
      <c r="E7" s="1" t="s">
        <v>61</v>
      </c>
      <c r="F7" s="1" t="s">
        <v>52</v>
      </c>
      <c r="G7" s="1" t="s">
        <v>53</v>
      </c>
      <c r="H7" s="1" t="s">
        <v>54</v>
      </c>
      <c r="I7" s="2">
        <v>40</v>
      </c>
      <c r="J7" s="2">
        <v>20.49</v>
      </c>
      <c r="K7" s="2">
        <f>SUM(N7,P7,R7,T7,V7,X7,Z7,AB7,AE7,AG7,AI7)</f>
        <v>5.15</v>
      </c>
      <c r="L7" s="2">
        <f>SUM(M7,AD7,AK7,AM7,AO7,AQ7,AR7)</f>
        <v>0</v>
      </c>
      <c r="P7" s="6">
        <v>1.97</v>
      </c>
      <c r="Q7" s="5">
        <v>5892.27</v>
      </c>
      <c r="R7" s="7">
        <v>2.93</v>
      </c>
      <c r="S7" s="5">
        <v>5157.5325000000003</v>
      </c>
      <c r="T7" s="8">
        <v>0.25</v>
      </c>
      <c r="U7" s="5">
        <v>132</v>
      </c>
      <c r="AL7" s="5" t="str">
        <f t="shared" si="0"/>
        <v/>
      </c>
      <c r="AN7" s="5" t="str">
        <f t="shared" si="1"/>
        <v/>
      </c>
      <c r="AP7" s="5" t="str">
        <f t="shared" si="2"/>
        <v/>
      </c>
      <c r="AS7" s="5">
        <f>SUM(O7,Q7,S7,U7,W7,Y7,AA7,AC7,AF7,AH7,AJ7)</f>
        <v>11181.802500000002</v>
      </c>
      <c r="AT7" s="11">
        <f t="shared" si="3"/>
        <v>1.4737033724490791</v>
      </c>
      <c r="AU7" s="5">
        <f t="shared" si="4"/>
        <v>1473.7033724490791</v>
      </c>
    </row>
    <row r="8" spans="1:47" x14ac:dyDescent="0.25">
      <c r="A8" s="1" t="s">
        <v>58</v>
      </c>
      <c r="B8" s="1" t="s">
        <v>59</v>
      </c>
      <c r="C8" s="1" t="s">
        <v>60</v>
      </c>
      <c r="D8" s="1" t="s">
        <v>98</v>
      </c>
      <c r="E8" s="1" t="s">
        <v>62</v>
      </c>
      <c r="F8" s="1" t="s">
        <v>52</v>
      </c>
      <c r="G8" s="1" t="s">
        <v>53</v>
      </c>
      <c r="H8" s="1" t="s">
        <v>54</v>
      </c>
      <c r="I8" s="2">
        <v>40</v>
      </c>
      <c r="J8" s="2">
        <v>19.510000000000002</v>
      </c>
      <c r="K8" s="2">
        <f>SUM(N8,P8,R8,T8,V8,X8,Z8,AB8,AE8,AG8,AI8)</f>
        <v>18.239999999999998</v>
      </c>
      <c r="L8" s="2">
        <f>SUM(M8,AD8,AK8,AM8,AO8,AQ8,AR8)</f>
        <v>0</v>
      </c>
      <c r="N8" s="4">
        <v>3.59</v>
      </c>
      <c r="O8" s="5">
        <v>11663.91</v>
      </c>
      <c r="P8" s="6">
        <v>11.79</v>
      </c>
      <c r="Q8" s="5">
        <v>35263.89</v>
      </c>
      <c r="R8" s="7">
        <v>2.86</v>
      </c>
      <c r="S8" s="5">
        <v>5034.3149999999996</v>
      </c>
      <c r="AL8" s="5" t="str">
        <f t="shared" si="0"/>
        <v/>
      </c>
      <c r="AN8" s="5" t="str">
        <f t="shared" si="1"/>
        <v/>
      </c>
      <c r="AP8" s="5" t="str">
        <f t="shared" si="2"/>
        <v/>
      </c>
      <c r="AS8" s="5">
        <f>SUM(O8,Q8,S8,U8,W8,Y8,AA8,AC8,AF8,AH8,AJ8)</f>
        <v>51962.115000000005</v>
      </c>
      <c r="AT8" s="11">
        <f t="shared" si="3"/>
        <v>6.8483363138534132</v>
      </c>
      <c r="AU8" s="5">
        <f t="shared" si="4"/>
        <v>6848.3363138534132</v>
      </c>
    </row>
    <row r="9" spans="1:47" x14ac:dyDescent="0.25">
      <c r="A9" s="1" t="s">
        <v>63</v>
      </c>
      <c r="B9" s="1" t="s">
        <v>59</v>
      </c>
      <c r="C9" s="1" t="s">
        <v>60</v>
      </c>
      <c r="D9" s="1" t="s">
        <v>98</v>
      </c>
      <c r="E9" s="1" t="s">
        <v>62</v>
      </c>
      <c r="F9" s="1" t="s">
        <v>52</v>
      </c>
      <c r="G9" s="1" t="s">
        <v>53</v>
      </c>
      <c r="H9" s="1" t="s">
        <v>54</v>
      </c>
      <c r="I9" s="2">
        <v>40</v>
      </c>
      <c r="J9" s="2">
        <v>19.420000000000002</v>
      </c>
      <c r="K9" s="2">
        <f>SUM(N9,P9,R9,T9,V9,X9,Z9,AB9,AE9,AG9,AI9)</f>
        <v>1.44</v>
      </c>
      <c r="L9" s="2">
        <f>SUM(M9,AD9,AK9,AM9,AO9,AQ9,AR9)</f>
        <v>0</v>
      </c>
      <c r="P9" s="6">
        <v>0.22</v>
      </c>
      <c r="Q9" s="5">
        <v>658.02</v>
      </c>
      <c r="R9" s="7">
        <v>1.22</v>
      </c>
      <c r="S9" s="5">
        <v>2147.5050000000001</v>
      </c>
      <c r="AL9" s="5" t="str">
        <f t="shared" si="0"/>
        <v/>
      </c>
      <c r="AN9" s="5" t="str">
        <f t="shared" si="1"/>
        <v/>
      </c>
      <c r="AP9" s="5" t="str">
        <f t="shared" si="2"/>
        <v/>
      </c>
      <c r="AS9" s="5">
        <f>SUM(O9,Q9,S9,U9,W9,Y9,AA9,AC9,AF9,AH9,AJ9)</f>
        <v>2805.5250000000001</v>
      </c>
      <c r="AT9" s="11">
        <f t="shared" si="3"/>
        <v>0.3697535933039599</v>
      </c>
      <c r="AU9" s="5">
        <f t="shared" si="4"/>
        <v>369.75359330395992</v>
      </c>
    </row>
    <row r="10" spans="1:47" x14ac:dyDescent="0.25">
      <c r="A10" s="1" t="s">
        <v>64</v>
      </c>
      <c r="B10" s="1" t="s">
        <v>65</v>
      </c>
      <c r="C10" s="1" t="s">
        <v>66</v>
      </c>
      <c r="D10" s="1" t="s">
        <v>99</v>
      </c>
      <c r="E10" s="1" t="s">
        <v>67</v>
      </c>
      <c r="F10" s="1" t="s">
        <v>68</v>
      </c>
      <c r="G10" s="1" t="s">
        <v>53</v>
      </c>
      <c r="H10" s="1" t="s">
        <v>54</v>
      </c>
      <c r="I10" s="2">
        <v>240</v>
      </c>
      <c r="J10" s="2">
        <v>40.81</v>
      </c>
      <c r="K10" s="2">
        <f>SUM(N10,P10,R10,T10,V10,X10,Z10,AB10,AE10,AG10,AI10)</f>
        <v>19.75</v>
      </c>
      <c r="L10" s="2">
        <f>SUM(M10,AD10,AK10,AM10,AO10,AQ10,AR10)</f>
        <v>0</v>
      </c>
      <c r="P10" s="6">
        <v>3.49</v>
      </c>
      <c r="Q10" s="5">
        <v>8698.8250000000007</v>
      </c>
      <c r="R10" s="7">
        <v>15.26</v>
      </c>
      <c r="S10" s="5">
        <v>22384.512500000001</v>
      </c>
      <c r="T10" s="8">
        <v>1</v>
      </c>
      <c r="U10" s="5">
        <v>440</v>
      </c>
      <c r="AL10" s="5" t="str">
        <f t="shared" si="0"/>
        <v/>
      </c>
      <c r="AN10" s="5" t="str">
        <f t="shared" si="1"/>
        <v/>
      </c>
      <c r="AP10" s="5" t="str">
        <f t="shared" si="2"/>
        <v/>
      </c>
      <c r="AS10" s="5">
        <f>SUM(O10,Q10,S10,U10,W10,Y10,AA10,AC10,AF10,AH10,AJ10)</f>
        <v>31523.337500000001</v>
      </c>
      <c r="AT10" s="11">
        <f t="shared" si="3"/>
        <v>4.1546118154564544</v>
      </c>
      <c r="AU10" s="5">
        <f t="shared" si="4"/>
        <v>4154.6118154564538</v>
      </c>
    </row>
    <row r="11" spans="1:47" x14ac:dyDescent="0.25">
      <c r="A11" s="1" t="s">
        <v>64</v>
      </c>
      <c r="B11" s="1" t="s">
        <v>65</v>
      </c>
      <c r="C11" s="1" t="s">
        <v>66</v>
      </c>
      <c r="D11" s="1" t="s">
        <v>99</v>
      </c>
      <c r="E11" s="1" t="s">
        <v>69</v>
      </c>
      <c r="F11" s="1" t="s">
        <v>68</v>
      </c>
      <c r="G11" s="1" t="s">
        <v>53</v>
      </c>
      <c r="H11" s="1" t="s">
        <v>54</v>
      </c>
      <c r="I11" s="2">
        <v>240</v>
      </c>
      <c r="J11" s="2">
        <v>39.65</v>
      </c>
      <c r="K11" s="2">
        <f>SUM(N11,P11,R11,T11,V11,X11,Z11,AB11,AE11,AG11,AI11)</f>
        <v>35.900000000000006</v>
      </c>
      <c r="L11" s="2">
        <f>SUM(M11,AD11,AK11,AM11,AO11,AQ11,AR11)</f>
        <v>0</v>
      </c>
      <c r="P11" s="6">
        <v>3.18</v>
      </c>
      <c r="Q11" s="5">
        <v>7926.1500000000005</v>
      </c>
      <c r="R11" s="7">
        <v>29.73</v>
      </c>
      <c r="S11" s="5">
        <v>43671.802499999998</v>
      </c>
      <c r="T11" s="8">
        <v>2.99</v>
      </c>
      <c r="U11" s="5">
        <v>1315.6</v>
      </c>
      <c r="AL11" s="5" t="str">
        <f t="shared" si="0"/>
        <v/>
      </c>
      <c r="AN11" s="5" t="str">
        <f t="shared" si="1"/>
        <v/>
      </c>
      <c r="AP11" s="5" t="str">
        <f t="shared" si="2"/>
        <v/>
      </c>
      <c r="AS11" s="5">
        <f>SUM(O11,Q11,S11,U11,W11,Y11,AA11,AC11,AF11,AH11,AJ11)</f>
        <v>52913.552499999998</v>
      </c>
      <c r="AT11" s="11">
        <f t="shared" si="3"/>
        <v>6.9737308244812386</v>
      </c>
      <c r="AU11" s="5">
        <f t="shared" si="4"/>
        <v>6973.7308244812393</v>
      </c>
    </row>
    <row r="12" spans="1:47" x14ac:dyDescent="0.25">
      <c r="A12" s="1" t="s">
        <v>70</v>
      </c>
      <c r="B12" s="1" t="s">
        <v>71</v>
      </c>
      <c r="C12" s="1" t="s">
        <v>72</v>
      </c>
      <c r="D12" s="1" t="s">
        <v>99</v>
      </c>
      <c r="E12" s="1" t="s">
        <v>73</v>
      </c>
      <c r="F12" s="1" t="s">
        <v>74</v>
      </c>
      <c r="G12" s="1" t="s">
        <v>53</v>
      </c>
      <c r="H12" s="1" t="s">
        <v>54</v>
      </c>
      <c r="I12" s="2">
        <v>80</v>
      </c>
      <c r="J12" s="2">
        <v>40.299999999999997</v>
      </c>
      <c r="K12" s="2">
        <f>SUM(N12,P12,R12,T12,V12,X12,Z12,AB12,AE12,AG12,AI12)</f>
        <v>0.23</v>
      </c>
      <c r="L12" s="2">
        <f>SUM(M12,AD12,AK12,AM12,AO12,AQ12,AR12)</f>
        <v>0</v>
      </c>
      <c r="T12" s="8">
        <v>0.23</v>
      </c>
      <c r="U12" s="5">
        <v>121.44</v>
      </c>
      <c r="AL12" s="5" t="str">
        <f t="shared" si="0"/>
        <v/>
      </c>
      <c r="AN12" s="5" t="str">
        <f t="shared" si="1"/>
        <v/>
      </c>
      <c r="AP12" s="5" t="str">
        <f t="shared" si="2"/>
        <v/>
      </c>
      <c r="AS12" s="5">
        <f>SUM(O12,Q12,S12,U12,W12,Y12,AA12,AC12,AF12,AH12,AJ12)</f>
        <v>121.44</v>
      </c>
      <c r="AT12" s="11">
        <f t="shared" si="3"/>
        <v>1.6005159950751781E-2</v>
      </c>
      <c r="AU12" s="5">
        <f t="shared" si="4"/>
        <v>16.005159950751779</v>
      </c>
    </row>
    <row r="13" spans="1:47" x14ac:dyDescent="0.25">
      <c r="A13" s="1" t="s">
        <v>75</v>
      </c>
      <c r="B13" s="1" t="s">
        <v>76</v>
      </c>
      <c r="C13" s="1" t="s">
        <v>77</v>
      </c>
      <c r="D13" s="1" t="s">
        <v>99</v>
      </c>
      <c r="E13" s="1" t="s">
        <v>78</v>
      </c>
      <c r="F13" s="1" t="s">
        <v>74</v>
      </c>
      <c r="G13" s="1" t="s">
        <v>53</v>
      </c>
      <c r="H13" s="1" t="s">
        <v>54</v>
      </c>
      <c r="I13" s="2">
        <v>80</v>
      </c>
      <c r="J13" s="2">
        <v>39.159999999999997</v>
      </c>
      <c r="K13" s="2">
        <f>SUM(N13,P13,R13,T13,V13,X13,Z13,AB13,AE13,AG13,AI13)</f>
        <v>6.6099999999999994</v>
      </c>
      <c r="L13" s="2">
        <f>SUM(M13,AD13,AK13,AM13,AO13,AQ13,AR13)</f>
        <v>0</v>
      </c>
      <c r="R13" s="7">
        <v>1.8</v>
      </c>
      <c r="S13" s="5">
        <v>3168.45</v>
      </c>
      <c r="T13" s="8">
        <v>4.8099999999999996</v>
      </c>
      <c r="U13" s="5">
        <v>2539.6799999999998</v>
      </c>
      <c r="AL13" s="5" t="str">
        <f t="shared" si="0"/>
        <v/>
      </c>
      <c r="AN13" s="5" t="str">
        <f t="shared" si="1"/>
        <v/>
      </c>
      <c r="AP13" s="5" t="str">
        <f t="shared" si="2"/>
        <v/>
      </c>
      <c r="AS13" s="5">
        <f>SUM(O13,Q13,S13,U13,W13,Y13,AA13,AC13,AF13,AH13,AJ13)</f>
        <v>5708.1299999999992</v>
      </c>
      <c r="AT13" s="11">
        <f t="shared" si="3"/>
        <v>0.75230182534325396</v>
      </c>
      <c r="AU13" s="5">
        <f t="shared" si="4"/>
        <v>752.301825343254</v>
      </c>
    </row>
    <row r="14" spans="1:47" x14ac:dyDescent="0.25">
      <c r="A14" s="1" t="s">
        <v>79</v>
      </c>
      <c r="B14" s="1" t="s">
        <v>80</v>
      </c>
      <c r="C14" s="1" t="s">
        <v>77</v>
      </c>
      <c r="D14" s="1" t="s">
        <v>99</v>
      </c>
      <c r="E14" s="1" t="s">
        <v>81</v>
      </c>
      <c r="F14" s="1" t="s">
        <v>74</v>
      </c>
      <c r="G14" s="1" t="s">
        <v>53</v>
      </c>
      <c r="H14" s="1" t="s">
        <v>54</v>
      </c>
      <c r="I14" s="2">
        <v>160</v>
      </c>
      <c r="J14" s="2">
        <v>39.130000000000003</v>
      </c>
      <c r="K14" s="2">
        <f>SUM(N14,P14,R14,T14,V14,X14,Z14,AB14,AE14,AG14,AI14)</f>
        <v>12.48</v>
      </c>
      <c r="L14" s="2">
        <f>SUM(M14,AD14,AK14,AM14,AO14,AQ14,AR14)</f>
        <v>0</v>
      </c>
      <c r="N14" s="4">
        <v>1.33</v>
      </c>
      <c r="O14" s="5">
        <v>4321.17</v>
      </c>
      <c r="P14" s="6">
        <v>3.5</v>
      </c>
      <c r="Q14" s="5">
        <v>10468.5</v>
      </c>
      <c r="R14" s="7">
        <v>4.8499999999999996</v>
      </c>
      <c r="S14" s="5">
        <v>8537.2124999999996</v>
      </c>
      <c r="T14" s="8">
        <v>2.8</v>
      </c>
      <c r="U14" s="5">
        <v>1478.4</v>
      </c>
      <c r="AL14" s="5" t="str">
        <f t="shared" si="0"/>
        <v/>
      </c>
      <c r="AN14" s="5" t="str">
        <f t="shared" si="1"/>
        <v/>
      </c>
      <c r="AP14" s="5" t="str">
        <f t="shared" si="2"/>
        <v/>
      </c>
      <c r="AS14" s="5">
        <f>SUM(O14,Q14,S14,U14,W14,Y14,AA14,AC14,AF14,AH14,AJ14)</f>
        <v>24805.282500000001</v>
      </c>
      <c r="AT14" s="11">
        <f t="shared" si="3"/>
        <v>3.2692071313906785</v>
      </c>
      <c r="AU14" s="5">
        <f t="shared" si="4"/>
        <v>3269.2071313906786</v>
      </c>
    </row>
    <row r="15" spans="1:47" x14ac:dyDescent="0.25">
      <c r="A15" s="1" t="s">
        <v>79</v>
      </c>
      <c r="B15" s="1" t="s">
        <v>80</v>
      </c>
      <c r="C15" s="1" t="s">
        <v>77</v>
      </c>
      <c r="D15" s="1" t="s">
        <v>99</v>
      </c>
      <c r="E15" s="1" t="s">
        <v>82</v>
      </c>
      <c r="F15" s="1" t="s">
        <v>74</v>
      </c>
      <c r="G15" s="1" t="s">
        <v>53</v>
      </c>
      <c r="H15" s="1" t="s">
        <v>54</v>
      </c>
      <c r="I15" s="2">
        <v>160</v>
      </c>
      <c r="J15" s="2">
        <v>38.07</v>
      </c>
      <c r="K15" s="2">
        <f>SUM(N15,P15,R15,T15,V15,X15,Z15,AB15,AE15,AG15,AI15)</f>
        <v>29.12</v>
      </c>
      <c r="L15" s="2">
        <f>SUM(M15,AD15,AK15,AM15,AO15,AQ15,AR15)</f>
        <v>0</v>
      </c>
      <c r="N15" s="4">
        <v>2.78</v>
      </c>
      <c r="O15" s="5">
        <v>9032.2199999999993</v>
      </c>
      <c r="P15" s="6">
        <v>5.1100000000000003</v>
      </c>
      <c r="Q15" s="5">
        <v>15284.01</v>
      </c>
      <c r="R15" s="7">
        <v>18.12</v>
      </c>
      <c r="S15" s="5">
        <v>31895.73</v>
      </c>
      <c r="T15" s="8">
        <v>3.11</v>
      </c>
      <c r="U15" s="5">
        <v>1642.08</v>
      </c>
      <c r="AL15" s="5" t="str">
        <f t="shared" si="0"/>
        <v/>
      </c>
      <c r="AN15" s="5" t="str">
        <f t="shared" si="1"/>
        <v/>
      </c>
      <c r="AP15" s="5" t="str">
        <f t="shared" si="2"/>
        <v/>
      </c>
      <c r="AS15" s="5">
        <f>SUM(O15,Q15,S15,U15,W15,Y15,AA15,AC15,AF15,AH15,AJ15)</f>
        <v>57854.04</v>
      </c>
      <c r="AT15" s="11">
        <f t="shared" si="3"/>
        <v>7.6248613636132374</v>
      </c>
      <c r="AU15" s="5">
        <f t="shared" si="4"/>
        <v>7624.8613636132377</v>
      </c>
    </row>
    <row r="16" spans="1:47" x14ac:dyDescent="0.25">
      <c r="A16" s="1" t="s">
        <v>79</v>
      </c>
      <c r="B16" s="1" t="s">
        <v>80</v>
      </c>
      <c r="C16" s="1" t="s">
        <v>77</v>
      </c>
      <c r="D16" s="1" t="s">
        <v>99</v>
      </c>
      <c r="E16" s="1" t="s">
        <v>83</v>
      </c>
      <c r="F16" s="1" t="s">
        <v>74</v>
      </c>
      <c r="G16" s="1" t="s">
        <v>53</v>
      </c>
      <c r="H16" s="1" t="s">
        <v>54</v>
      </c>
      <c r="I16" s="2">
        <v>160</v>
      </c>
      <c r="J16" s="2">
        <v>39</v>
      </c>
      <c r="K16" s="2">
        <f>SUM(N16,P16,R16,T16,V16,X16,Z16,AB16,AE16,AG16,AI16)</f>
        <v>36.03</v>
      </c>
      <c r="L16" s="2">
        <f>SUM(M16,AD16,AK16,AM16,AO16,AQ16,AR16)</f>
        <v>0</v>
      </c>
      <c r="N16" s="4">
        <v>11.4</v>
      </c>
      <c r="O16" s="5">
        <v>37038.6</v>
      </c>
      <c r="P16" s="6">
        <v>10.99</v>
      </c>
      <c r="Q16" s="5">
        <v>32871.089999999997</v>
      </c>
      <c r="R16" s="7">
        <v>4.74</v>
      </c>
      <c r="S16" s="5">
        <v>8343.5849999999991</v>
      </c>
      <c r="T16" s="8">
        <v>0.87</v>
      </c>
      <c r="U16" s="5">
        <v>459.36</v>
      </c>
      <c r="Z16" s="9">
        <v>5.88</v>
      </c>
      <c r="AA16" s="5">
        <v>1243.6199999999999</v>
      </c>
      <c r="AB16" s="10">
        <v>2.15</v>
      </c>
      <c r="AC16" s="5">
        <v>409.57499999999999</v>
      </c>
      <c r="AL16" s="5" t="str">
        <f t="shared" si="0"/>
        <v/>
      </c>
      <c r="AN16" s="5" t="str">
        <f t="shared" si="1"/>
        <v/>
      </c>
      <c r="AP16" s="5" t="str">
        <f t="shared" si="2"/>
        <v/>
      </c>
      <c r="AS16" s="5">
        <f>SUM(O16,Q16,S16,U16,W16,Y16,AA16,AC16,AF16,AH16,AJ16)</f>
        <v>80365.829999999987</v>
      </c>
      <c r="AT16" s="11">
        <f t="shared" si="3"/>
        <v>10.59179812026454</v>
      </c>
      <c r="AU16" s="5">
        <f t="shared" si="4"/>
        <v>10591.798120264541</v>
      </c>
    </row>
    <row r="17" spans="1:47" x14ac:dyDescent="0.25">
      <c r="A17" s="1" t="s">
        <v>79</v>
      </c>
      <c r="B17" s="1" t="s">
        <v>80</v>
      </c>
      <c r="C17" s="1" t="s">
        <v>77</v>
      </c>
      <c r="D17" s="1" t="s">
        <v>99</v>
      </c>
      <c r="E17" s="1" t="s">
        <v>84</v>
      </c>
      <c r="F17" s="1" t="s">
        <v>74</v>
      </c>
      <c r="G17" s="1" t="s">
        <v>53</v>
      </c>
      <c r="H17" s="1" t="s">
        <v>54</v>
      </c>
      <c r="I17" s="2">
        <v>160</v>
      </c>
      <c r="J17" s="2">
        <v>40.11</v>
      </c>
      <c r="K17" s="2">
        <f>SUM(N17,P17,R17,T17,V17,X17,Z17,AB17,AE17,AG17,AI17)</f>
        <v>18.91</v>
      </c>
      <c r="L17" s="2">
        <f>SUM(M17,AD17,AK17,AM17,AO17,AQ17,AR17)</f>
        <v>0</v>
      </c>
      <c r="N17" s="4">
        <v>2.17</v>
      </c>
      <c r="O17" s="5">
        <v>7050.33</v>
      </c>
      <c r="P17" s="6">
        <v>7.89</v>
      </c>
      <c r="Q17" s="5">
        <v>23598.99</v>
      </c>
      <c r="R17" s="7">
        <v>8.66</v>
      </c>
      <c r="S17" s="5">
        <v>15243.764999999999</v>
      </c>
      <c r="T17" s="8">
        <v>0.19</v>
      </c>
      <c r="U17" s="5">
        <v>100.32</v>
      </c>
      <c r="AL17" s="5" t="str">
        <f t="shared" si="0"/>
        <v/>
      </c>
      <c r="AN17" s="5" t="str">
        <f t="shared" si="1"/>
        <v/>
      </c>
      <c r="AP17" s="5" t="str">
        <f t="shared" si="2"/>
        <v/>
      </c>
      <c r="AS17" s="5">
        <f>SUM(O17,Q17,S17,U17,W17,Y17,AA17,AC17,AF17,AH17,AJ17)</f>
        <v>45993.404999999999</v>
      </c>
      <c r="AT17" s="11">
        <f t="shared" si="3"/>
        <v>6.0616914007304565</v>
      </c>
      <c r="AU17" s="5">
        <f t="shared" si="4"/>
        <v>6061.6914007304567</v>
      </c>
    </row>
    <row r="18" spans="1:47" x14ac:dyDescent="0.25">
      <c r="A18" s="1" t="s">
        <v>85</v>
      </c>
      <c r="B18" s="1" t="s">
        <v>86</v>
      </c>
      <c r="C18" s="1" t="s">
        <v>87</v>
      </c>
      <c r="D18" s="1" t="s">
        <v>100</v>
      </c>
      <c r="E18" s="1" t="s">
        <v>88</v>
      </c>
      <c r="F18" s="1" t="s">
        <v>89</v>
      </c>
      <c r="G18" s="1" t="s">
        <v>53</v>
      </c>
      <c r="H18" s="1" t="s">
        <v>54</v>
      </c>
      <c r="I18" s="2">
        <v>160</v>
      </c>
      <c r="J18" s="2">
        <v>38.82</v>
      </c>
      <c r="K18" s="2">
        <f>SUM(N18,P18,R18,T18,V18,X18,Z18,AB18,AE18,AG18,AI18)</f>
        <v>5.2200000000000006</v>
      </c>
      <c r="L18" s="2">
        <f>SUM(M18,AD18,AK18,AM18,AO18,AQ18,AR18)</f>
        <v>0</v>
      </c>
      <c r="R18" s="7">
        <v>0.78</v>
      </c>
      <c r="S18" s="5">
        <v>1372.9949999999999</v>
      </c>
      <c r="T18" s="8">
        <v>4.4400000000000004</v>
      </c>
      <c r="U18" s="5">
        <v>2344.3200000000002</v>
      </c>
      <c r="AL18" s="5" t="str">
        <f t="shared" si="0"/>
        <v/>
      </c>
      <c r="AN18" s="5" t="str">
        <f t="shared" si="1"/>
        <v/>
      </c>
      <c r="AP18" s="5" t="str">
        <f t="shared" si="2"/>
        <v/>
      </c>
      <c r="AS18" s="5">
        <f>SUM(O18,Q18,S18,U18,W18,Y18,AA18,AC18,AF18,AH18,AJ18)</f>
        <v>3717.3150000000001</v>
      </c>
      <c r="AT18" s="11">
        <f t="shared" si="3"/>
        <v>0.48992276978202287</v>
      </c>
      <c r="AU18" s="5">
        <f t="shared" si="4"/>
        <v>489.92276978202284</v>
      </c>
    </row>
    <row r="19" spans="1:47" x14ac:dyDescent="0.25">
      <c r="A19" s="1" t="s">
        <v>85</v>
      </c>
      <c r="B19" s="1" t="s">
        <v>86</v>
      </c>
      <c r="C19" s="1" t="s">
        <v>87</v>
      </c>
      <c r="D19" s="1" t="s">
        <v>100</v>
      </c>
      <c r="E19" s="1" t="s">
        <v>90</v>
      </c>
      <c r="F19" s="1" t="s">
        <v>89</v>
      </c>
      <c r="G19" s="1" t="s">
        <v>53</v>
      </c>
      <c r="H19" s="1" t="s">
        <v>54</v>
      </c>
      <c r="I19" s="2">
        <v>160</v>
      </c>
      <c r="J19" s="2">
        <v>37.409999999999997</v>
      </c>
      <c r="K19" s="2">
        <f>SUM(N19,P19,R19,T19,V19,X19,Z19,AB19,AE19,AG19,AI19)</f>
        <v>36.11</v>
      </c>
      <c r="L19" s="2">
        <f>SUM(M19,AD19,AK19,AM19,AO19,AQ19,AR19)</f>
        <v>0</v>
      </c>
      <c r="N19" s="4">
        <v>2.5099999999999998</v>
      </c>
      <c r="O19" s="5">
        <v>8079.18</v>
      </c>
      <c r="P19" s="6">
        <v>10.87</v>
      </c>
      <c r="Q19" s="5">
        <v>32292.83</v>
      </c>
      <c r="R19" s="7">
        <v>17.38</v>
      </c>
      <c r="S19" s="5">
        <v>30540.337500000001</v>
      </c>
      <c r="T19" s="8">
        <v>5.3500000000000014</v>
      </c>
      <c r="U19" s="5">
        <v>2824.8</v>
      </c>
      <c r="AL19" s="5" t="str">
        <f t="shared" si="0"/>
        <v/>
      </c>
      <c r="AN19" s="5" t="str">
        <f t="shared" si="1"/>
        <v/>
      </c>
      <c r="AP19" s="5" t="str">
        <f t="shared" si="2"/>
        <v/>
      </c>
      <c r="AS19" s="5">
        <f>SUM(O19,Q19,S19,U19,W19,Y19,AA19,AC19,AF19,AH19,AJ19)</f>
        <v>73737.147500000006</v>
      </c>
      <c r="AT19" s="11">
        <f t="shared" si="3"/>
        <v>9.7181722665487236</v>
      </c>
      <c r="AU19" s="5">
        <f t="shared" si="4"/>
        <v>9718.1722665487232</v>
      </c>
    </row>
    <row r="20" spans="1:47" x14ac:dyDescent="0.25">
      <c r="A20" s="1" t="s">
        <v>85</v>
      </c>
      <c r="B20" s="1" t="s">
        <v>86</v>
      </c>
      <c r="C20" s="1" t="s">
        <v>87</v>
      </c>
      <c r="D20" s="1" t="s">
        <v>100</v>
      </c>
      <c r="E20" s="1" t="s">
        <v>78</v>
      </c>
      <c r="F20" s="1" t="s">
        <v>89</v>
      </c>
      <c r="G20" s="1" t="s">
        <v>53</v>
      </c>
      <c r="H20" s="1" t="s">
        <v>54</v>
      </c>
      <c r="I20" s="2">
        <v>160</v>
      </c>
      <c r="J20" s="2">
        <v>38.83</v>
      </c>
      <c r="K20" s="2">
        <f>SUM(N20,P20,R20,T20,V20,X20,Z20,AB20,AE20,AG20,AI20)</f>
        <v>21.62</v>
      </c>
      <c r="L20" s="2">
        <f>SUM(M20,AD20,AK20,AM20,AO20,AQ20,AR20)</f>
        <v>0</v>
      </c>
      <c r="P20" s="6">
        <v>4.9800000000000004</v>
      </c>
      <c r="Q20" s="5">
        <v>14895.18</v>
      </c>
      <c r="R20" s="7">
        <v>14.66</v>
      </c>
      <c r="S20" s="5">
        <v>25805.264999999999</v>
      </c>
      <c r="T20" s="8">
        <v>1.98</v>
      </c>
      <c r="U20" s="5">
        <v>1045.44</v>
      </c>
      <c r="AL20" s="5" t="str">
        <f t="shared" si="0"/>
        <v/>
      </c>
      <c r="AN20" s="5" t="str">
        <f t="shared" si="1"/>
        <v/>
      </c>
      <c r="AP20" s="5" t="str">
        <f t="shared" si="2"/>
        <v/>
      </c>
      <c r="AS20" s="5">
        <f>SUM(O20,Q20,S20,U20,W20,Y20,AA20,AC20,AF20,AH20,AJ20)</f>
        <v>41745.885000000002</v>
      </c>
      <c r="AT20" s="11">
        <f t="shared" si="3"/>
        <v>5.5018903714648353</v>
      </c>
      <c r="AU20" s="5">
        <f t="shared" si="4"/>
        <v>5501.8903714648359</v>
      </c>
    </row>
    <row r="21" spans="1:47" x14ac:dyDescent="0.25">
      <c r="A21" s="1" t="s">
        <v>91</v>
      </c>
      <c r="B21" s="1" t="s">
        <v>92</v>
      </c>
      <c r="C21" s="1" t="s">
        <v>93</v>
      </c>
      <c r="D21" s="1" t="s">
        <v>99</v>
      </c>
      <c r="E21" s="1" t="s">
        <v>83</v>
      </c>
      <c r="F21" s="1" t="s">
        <v>89</v>
      </c>
      <c r="G21" s="1" t="s">
        <v>53</v>
      </c>
      <c r="H21" s="1" t="s">
        <v>54</v>
      </c>
      <c r="I21" s="2">
        <v>72.28</v>
      </c>
      <c r="J21" s="2">
        <v>34.35</v>
      </c>
      <c r="K21" s="2">
        <f>SUM(N21,P21,R21,T21,V21,X21,Z21,AB21,AE21,AG21,AI21)</f>
        <v>0.03</v>
      </c>
      <c r="L21" s="2">
        <f>SUM(M21,AD21,AK21,AM21,AO21,AQ21,AR21)</f>
        <v>0</v>
      </c>
      <c r="P21" s="6">
        <v>0.03</v>
      </c>
      <c r="Q21" s="5">
        <v>89.72999999999999</v>
      </c>
      <c r="AL21" s="5" t="str">
        <f t="shared" si="0"/>
        <v/>
      </c>
      <c r="AN21" s="5" t="str">
        <f t="shared" si="1"/>
        <v/>
      </c>
      <c r="AP21" s="5" t="str">
        <f t="shared" si="2"/>
        <v/>
      </c>
      <c r="AS21" s="5">
        <f>SUM(O21,Q21,S21,U21,W21,Y21,AA21,AC21,AF21,AH21,AJ21)</f>
        <v>89.72999999999999</v>
      </c>
      <c r="AT21" s="11">
        <f t="shared" si="3"/>
        <v>1.1825946989303006E-2</v>
      </c>
      <c r="AU21" s="5">
        <f t="shared" si="4"/>
        <v>11.825946989303006</v>
      </c>
    </row>
    <row r="22" spans="1:47" x14ac:dyDescent="0.25">
      <c r="A22" s="1" t="s">
        <v>94</v>
      </c>
      <c r="B22" s="1" t="s">
        <v>92</v>
      </c>
      <c r="C22" s="1" t="s">
        <v>93</v>
      </c>
      <c r="D22" s="1" t="s">
        <v>99</v>
      </c>
      <c r="E22" s="1" t="s">
        <v>82</v>
      </c>
      <c r="F22" s="1" t="s">
        <v>89</v>
      </c>
      <c r="G22" s="1" t="s">
        <v>53</v>
      </c>
      <c r="H22" s="1" t="s">
        <v>54</v>
      </c>
      <c r="I22" s="2">
        <v>70.88</v>
      </c>
      <c r="J22" s="2">
        <v>29.62</v>
      </c>
      <c r="K22" s="2">
        <f>SUM(N22,P22,R22,T22,V22,X22,Z22,AB22,AE22,AG22,AI22)</f>
        <v>8.56</v>
      </c>
      <c r="L22" s="2">
        <f>SUM(M22,AD22,AK22,AM22,AO22,AQ22,AR22)</f>
        <v>0</v>
      </c>
      <c r="P22" s="6">
        <v>5.55</v>
      </c>
      <c r="Q22" s="5">
        <v>16600.05</v>
      </c>
      <c r="R22" s="7">
        <v>2.63</v>
      </c>
      <c r="S22" s="5">
        <v>4629.4575000000004</v>
      </c>
      <c r="Z22" s="9">
        <v>0.38</v>
      </c>
      <c r="AA22" s="5">
        <v>80.37</v>
      </c>
      <c r="AL22" s="5" t="str">
        <f t="shared" si="0"/>
        <v/>
      </c>
      <c r="AN22" s="5" t="str">
        <f t="shared" si="1"/>
        <v/>
      </c>
      <c r="AP22" s="5" t="str">
        <f t="shared" si="2"/>
        <v/>
      </c>
      <c r="AS22" s="5">
        <f>SUM(O22,Q22,S22,U22,W22,Y22,AA22,AC22,AF22,AH22,AJ22)</f>
        <v>21309.877499999999</v>
      </c>
      <c r="AT22" s="11">
        <f t="shared" si="3"/>
        <v>2.8085309446510744</v>
      </c>
      <c r="AU22" s="5">
        <f t="shared" si="4"/>
        <v>2808.5309446510746</v>
      </c>
    </row>
    <row r="23" spans="1:47" x14ac:dyDescent="0.25">
      <c r="B23" s="29" t="s">
        <v>107</v>
      </c>
    </row>
    <row r="24" spans="1:47" x14ac:dyDescent="0.25">
      <c r="B24" s="1" t="s">
        <v>95</v>
      </c>
      <c r="C24" s="1" t="s">
        <v>102</v>
      </c>
      <c r="D24" s="1" t="s">
        <v>103</v>
      </c>
      <c r="J24" s="2">
        <v>11.98</v>
      </c>
      <c r="K24" s="2">
        <f>SUM(N24,P24,R24,T24,V24,X24,Z24,AB24,AE24,AG24,AI24)</f>
        <v>7.6400000000000006</v>
      </c>
      <c r="L24" s="2">
        <f>SUM(M24,AD24,AK24,AM24,AO24,AQ24,AR24)</f>
        <v>0</v>
      </c>
      <c r="AG24" s="9">
        <v>7.6400000000000006</v>
      </c>
      <c r="AH24" s="5">
        <v>17122.325000000001</v>
      </c>
      <c r="AL24" s="5" t="str">
        <f t="shared" si="0"/>
        <v/>
      </c>
      <c r="AN24" s="5" t="str">
        <f t="shared" si="1"/>
        <v/>
      </c>
      <c r="AP24" s="5" t="str">
        <f t="shared" si="2"/>
        <v/>
      </c>
      <c r="AS24" s="5">
        <f>SUM(O24,Q24,S24,U24,W24,Y24,AA24,AC24,AF24,AH24,AJ24)</f>
        <v>17122.325000000001</v>
      </c>
      <c r="AT24" s="11">
        <f>(AS24/$AS$27)*100</f>
        <v>2.2566333197773054</v>
      </c>
      <c r="AU24" s="5">
        <f t="shared" si="4"/>
        <v>2256.6333197773056</v>
      </c>
    </row>
    <row r="25" spans="1:47" x14ac:dyDescent="0.25">
      <c r="B25" s="29" t="s">
        <v>106</v>
      </c>
    </row>
    <row r="26" spans="1:47" ht="15.75" thickBot="1" x14ac:dyDescent="0.3">
      <c r="B26" s="1" t="s">
        <v>101</v>
      </c>
      <c r="C26" s="1" t="s">
        <v>104</v>
      </c>
      <c r="D26" s="1" t="s">
        <v>105</v>
      </c>
      <c r="J26" s="2">
        <v>7.96</v>
      </c>
      <c r="K26" s="2">
        <f>SUM(N26,P26,R26,T26,V26,X26,Z26,AB26,AE26,AG26,AI26)</f>
        <v>6.8500000000000014</v>
      </c>
      <c r="L26" s="2">
        <f>SUM(M26,AD26,AK26,AM26,AO26,AQ26,AR26)</f>
        <v>0</v>
      </c>
      <c r="AG26" s="9">
        <v>6.8500000000000014</v>
      </c>
      <c r="AH26" s="5">
        <v>15802.4625</v>
      </c>
      <c r="AL26" s="5" t="str">
        <f t="shared" si="0"/>
        <v/>
      </c>
      <c r="AN26" s="5" t="str">
        <f t="shared" si="1"/>
        <v/>
      </c>
      <c r="AP26" s="5" t="str">
        <f t="shared" si="2"/>
        <v/>
      </c>
      <c r="AS26" s="5">
        <f>SUM(O26,Q26,S26,U26,W26,Y26,AA26,AC26,AF26,AH26,AJ26)</f>
        <v>15802.4625</v>
      </c>
      <c r="AT26" s="11">
        <f>(AS26/$AS$27)*100</f>
        <v>2.0826823116621944</v>
      </c>
      <c r="AU26" s="5">
        <f t="shared" si="4"/>
        <v>2082.6823116621945</v>
      </c>
    </row>
    <row r="27" spans="1:47" ht="15.75" thickTop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>
        <f t="shared" ref="K27:AU27" si="5">SUM(K3:K26)</f>
        <v>368.71000000000004</v>
      </c>
      <c r="L27" s="20">
        <f t="shared" si="5"/>
        <v>0</v>
      </c>
      <c r="M27" s="21">
        <f t="shared" si="5"/>
        <v>0</v>
      </c>
      <c r="N27" s="22">
        <f t="shared" si="5"/>
        <v>29.67</v>
      </c>
      <c r="O27" s="23">
        <f t="shared" si="5"/>
        <v>96322.020000000019</v>
      </c>
      <c r="P27" s="24">
        <f t="shared" si="5"/>
        <v>119.12</v>
      </c>
      <c r="Q27" s="23">
        <f t="shared" si="5"/>
        <v>342394.72499999998</v>
      </c>
      <c r="R27" s="25">
        <f t="shared" si="5"/>
        <v>160.64999999999998</v>
      </c>
      <c r="S27" s="23">
        <f t="shared" si="5"/>
        <v>266569.32624999998</v>
      </c>
      <c r="T27" s="26">
        <f t="shared" si="5"/>
        <v>36.369999999999997</v>
      </c>
      <c r="U27" s="23">
        <f t="shared" si="5"/>
        <v>18810.879999999997</v>
      </c>
      <c r="V27" s="20">
        <f t="shared" si="5"/>
        <v>0</v>
      </c>
      <c r="W27" s="23">
        <f t="shared" si="5"/>
        <v>0</v>
      </c>
      <c r="X27" s="20">
        <f t="shared" si="5"/>
        <v>0</v>
      </c>
      <c r="Y27" s="23">
        <f t="shared" si="5"/>
        <v>0</v>
      </c>
      <c r="Z27" s="27">
        <f t="shared" si="5"/>
        <v>6.26</v>
      </c>
      <c r="AA27" s="23">
        <f t="shared" si="5"/>
        <v>1323.9899999999998</v>
      </c>
      <c r="AB27" s="28">
        <f t="shared" si="5"/>
        <v>2.15</v>
      </c>
      <c r="AC27" s="23">
        <f t="shared" si="5"/>
        <v>409.57499999999999</v>
      </c>
      <c r="AD27" s="20">
        <f t="shared" si="5"/>
        <v>0</v>
      </c>
      <c r="AE27" s="20">
        <f t="shared" si="5"/>
        <v>0</v>
      </c>
      <c r="AF27" s="23">
        <f t="shared" si="5"/>
        <v>0</v>
      </c>
      <c r="AG27" s="27">
        <f t="shared" si="5"/>
        <v>14.490000000000002</v>
      </c>
      <c r="AH27" s="23">
        <f t="shared" si="5"/>
        <v>32924.787499999999</v>
      </c>
      <c r="AI27" s="20">
        <f t="shared" si="5"/>
        <v>0</v>
      </c>
      <c r="AJ27" s="23">
        <f t="shared" si="5"/>
        <v>0</v>
      </c>
      <c r="AK27" s="21">
        <f t="shared" si="5"/>
        <v>0</v>
      </c>
      <c r="AL27" s="23">
        <f t="shared" si="5"/>
        <v>0</v>
      </c>
      <c r="AM27" s="21">
        <f t="shared" si="5"/>
        <v>0</v>
      </c>
      <c r="AN27" s="23">
        <f t="shared" si="5"/>
        <v>0</v>
      </c>
      <c r="AO27" s="20">
        <f t="shared" si="5"/>
        <v>0</v>
      </c>
      <c r="AP27" s="23">
        <f t="shared" si="5"/>
        <v>0</v>
      </c>
      <c r="AQ27" s="20">
        <f t="shared" si="5"/>
        <v>0</v>
      </c>
      <c r="AR27" s="20">
        <f t="shared" si="5"/>
        <v>0</v>
      </c>
      <c r="AS27" s="23">
        <f t="shared" si="5"/>
        <v>758755.30374999985</v>
      </c>
      <c r="AT27" s="20">
        <f t="shared" si="5"/>
        <v>100.00000000000001</v>
      </c>
      <c r="AU27" s="23">
        <f t="shared" si="5"/>
        <v>100000.00000000001</v>
      </c>
    </row>
    <row r="30" spans="1:47" x14ac:dyDescent="0.25">
      <c r="B30" s="29" t="s">
        <v>96</v>
      </c>
      <c r="C30" s="1">
        <f>SUM(K27,L27)</f>
        <v>368.71000000000004</v>
      </c>
    </row>
  </sheetData>
  <autoFilter ref="A2:AU27" xr:uid="{00000000-0001-0000-0000-000000000000}"/>
  <conditionalFormatting sqref="I24:I40">
    <cfRule type="notContainsText" dxfId="3" priority="6" operator="notContains" text="#########">
      <formula>ISERROR(SEARCH("#########",I24))</formula>
    </cfRule>
  </conditionalFormatting>
  <conditionalFormatting sqref="J28:J29">
    <cfRule type="notContainsText" dxfId="2" priority="24" operator="notContains" text="#########">
      <formula>ISERROR(SEARCH("#########",J28))</formula>
    </cfRule>
  </conditionalFormatting>
  <conditionalFormatting sqref="J32:J34">
    <cfRule type="notContainsText" dxfId="1" priority="26" operator="notContains" text="#########">
      <formula>ISERROR(SEARCH("#########",J32))</formula>
    </cfRule>
  </conditionalFormatting>
  <conditionalFormatting sqref="J38:J39">
    <cfRule type="notContainsText" dxfId="0" priority="29" operator="notContains" text="#########">
      <formula>ISERROR(SEARCH("#########",J38))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Props1.xml><?xml version="1.0" encoding="utf-8"?>
<ds:datastoreItem xmlns:ds="http://schemas.openxmlformats.org/officeDocument/2006/customXml" ds:itemID="{C6693294-1CA4-427C-9676-B10DFC0141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18132-7E76-4094-BF39-4B5CD6674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ED1499-FEC7-461A-BDEA-C3A71E0BCCD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Scott Henderson</cp:lastModifiedBy>
  <dcterms:created xsi:type="dcterms:W3CDTF">2024-06-20T15:14:18Z</dcterms:created>
  <dcterms:modified xsi:type="dcterms:W3CDTF">2025-02-28T17:50:03Z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