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2overviewers.sharepoint.com/Shared Documents/H2Overviewers Master/Company Share/Cottonwood County/Group 3/CD13/"/>
    </mc:Choice>
  </mc:AlternateContent>
  <xr:revisionPtr revIDLastSave="2" documentId="8_{C2892DF3-2A36-4DDF-916F-7A07FD6E6D31}" xr6:coauthVersionLast="47" xr6:coauthVersionMax="47" xr10:uidLastSave="{9B3D1350-09E7-4757-8FEF-41DA2A55CB0D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_FilterDatabase" localSheetId="0" hidden="1">Sheet1!$A$2:$AU$99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99" i="1" l="1"/>
  <c r="P99" i="1"/>
  <c r="L3" i="1"/>
  <c r="K98" i="1"/>
  <c r="K4" i="1"/>
  <c r="L4" i="1"/>
  <c r="K5" i="1"/>
  <c r="L5" i="1"/>
  <c r="K6" i="1"/>
  <c r="L6" i="1"/>
  <c r="K7" i="1"/>
  <c r="L7" i="1"/>
  <c r="K8" i="1"/>
  <c r="L8" i="1"/>
  <c r="K9" i="1"/>
  <c r="L9" i="1"/>
  <c r="K10" i="1"/>
  <c r="L10" i="1"/>
  <c r="K11" i="1"/>
  <c r="L11" i="1"/>
  <c r="K12" i="1"/>
  <c r="L12" i="1"/>
  <c r="K13" i="1"/>
  <c r="L13" i="1"/>
  <c r="K14" i="1"/>
  <c r="L14" i="1"/>
  <c r="K15" i="1"/>
  <c r="L15" i="1"/>
  <c r="K16" i="1"/>
  <c r="L16" i="1"/>
  <c r="K17" i="1"/>
  <c r="L17" i="1"/>
  <c r="K18" i="1"/>
  <c r="L18" i="1"/>
  <c r="K19" i="1"/>
  <c r="L19" i="1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59" i="1"/>
  <c r="L59" i="1"/>
  <c r="K60" i="1"/>
  <c r="L60" i="1"/>
  <c r="K61" i="1"/>
  <c r="L61" i="1"/>
  <c r="K62" i="1"/>
  <c r="L62" i="1"/>
  <c r="K63" i="1"/>
  <c r="L63" i="1"/>
  <c r="K64" i="1"/>
  <c r="L64" i="1"/>
  <c r="K65" i="1"/>
  <c r="L65" i="1"/>
  <c r="K66" i="1"/>
  <c r="L66" i="1"/>
  <c r="K67" i="1"/>
  <c r="L67" i="1"/>
  <c r="K68" i="1"/>
  <c r="L68" i="1"/>
  <c r="K69" i="1"/>
  <c r="L69" i="1"/>
  <c r="K70" i="1"/>
  <c r="L70" i="1"/>
  <c r="K71" i="1"/>
  <c r="L71" i="1"/>
  <c r="K72" i="1"/>
  <c r="L72" i="1"/>
  <c r="K73" i="1"/>
  <c r="L73" i="1"/>
  <c r="K74" i="1"/>
  <c r="L74" i="1"/>
  <c r="K75" i="1"/>
  <c r="L75" i="1"/>
  <c r="K76" i="1"/>
  <c r="L76" i="1"/>
  <c r="K77" i="1"/>
  <c r="L77" i="1"/>
  <c r="K78" i="1"/>
  <c r="L78" i="1"/>
  <c r="K79" i="1"/>
  <c r="L79" i="1"/>
  <c r="K80" i="1"/>
  <c r="L80" i="1"/>
  <c r="K81" i="1"/>
  <c r="L81" i="1"/>
  <c r="K82" i="1"/>
  <c r="L82" i="1"/>
  <c r="K83" i="1"/>
  <c r="L83" i="1"/>
  <c r="K84" i="1"/>
  <c r="L84" i="1"/>
  <c r="K85" i="1"/>
  <c r="L85" i="1"/>
  <c r="K86" i="1"/>
  <c r="L86" i="1"/>
  <c r="K87" i="1"/>
  <c r="L87" i="1"/>
  <c r="K88" i="1"/>
  <c r="L88" i="1"/>
  <c r="K89" i="1"/>
  <c r="L89" i="1"/>
  <c r="K90" i="1"/>
  <c r="L90" i="1"/>
  <c r="K92" i="1"/>
  <c r="L92" i="1"/>
  <c r="K93" i="1"/>
  <c r="L93" i="1"/>
  <c r="K95" i="1"/>
  <c r="L95" i="1"/>
  <c r="K96" i="1"/>
  <c r="L96" i="1"/>
  <c r="K97" i="1"/>
  <c r="L97" i="1"/>
  <c r="L98" i="1"/>
  <c r="AS4" i="1"/>
  <c r="AS5" i="1"/>
  <c r="AS6" i="1"/>
  <c r="AS7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41" i="1"/>
  <c r="AS42" i="1"/>
  <c r="AS43" i="1"/>
  <c r="AS44" i="1"/>
  <c r="AS45" i="1"/>
  <c r="AS46" i="1"/>
  <c r="AS47" i="1"/>
  <c r="AS48" i="1"/>
  <c r="AS49" i="1"/>
  <c r="AS50" i="1"/>
  <c r="AS51" i="1"/>
  <c r="AS52" i="1"/>
  <c r="AS53" i="1"/>
  <c r="AS54" i="1"/>
  <c r="AS55" i="1"/>
  <c r="AS56" i="1"/>
  <c r="AS57" i="1"/>
  <c r="AS58" i="1"/>
  <c r="AS59" i="1"/>
  <c r="AS60" i="1"/>
  <c r="AS61" i="1"/>
  <c r="AS62" i="1"/>
  <c r="AS63" i="1"/>
  <c r="AS64" i="1"/>
  <c r="AS65" i="1"/>
  <c r="AS66" i="1"/>
  <c r="AS67" i="1"/>
  <c r="AS68" i="1"/>
  <c r="AS69" i="1"/>
  <c r="AS70" i="1"/>
  <c r="AS71" i="1"/>
  <c r="AS72" i="1"/>
  <c r="AS73" i="1"/>
  <c r="AS74" i="1"/>
  <c r="AS75" i="1"/>
  <c r="AS76" i="1"/>
  <c r="AS77" i="1"/>
  <c r="AS78" i="1"/>
  <c r="AS79" i="1"/>
  <c r="AS80" i="1"/>
  <c r="AS81" i="1"/>
  <c r="AS82" i="1"/>
  <c r="AS83" i="1"/>
  <c r="AS84" i="1"/>
  <c r="AS85" i="1"/>
  <c r="AS86" i="1"/>
  <c r="AS87" i="1"/>
  <c r="AS88" i="1"/>
  <c r="AS89" i="1"/>
  <c r="AS90" i="1"/>
  <c r="AS91" i="1"/>
  <c r="AS92" i="1"/>
  <c r="AS93" i="1"/>
  <c r="AS94" i="1"/>
  <c r="AS95" i="1"/>
  <c r="AS96" i="1"/>
  <c r="AS97" i="1"/>
  <c r="AS98" i="1"/>
  <c r="AR99" i="1" l="1"/>
  <c r="AQ99" i="1"/>
  <c r="AO99" i="1"/>
  <c r="AM99" i="1"/>
  <c r="AK99" i="1"/>
  <c r="AJ99" i="1"/>
  <c r="AI99" i="1"/>
  <c r="AH99" i="1"/>
  <c r="AG99" i="1"/>
  <c r="AF99" i="1"/>
  <c r="AE99" i="1"/>
  <c r="AD99" i="1"/>
  <c r="AC99" i="1"/>
  <c r="AB99" i="1"/>
  <c r="AA99" i="1"/>
  <c r="Z99" i="1"/>
  <c r="Y99" i="1"/>
  <c r="X99" i="1"/>
  <c r="W99" i="1"/>
  <c r="V99" i="1"/>
  <c r="U99" i="1"/>
  <c r="T99" i="1"/>
  <c r="S99" i="1"/>
  <c r="R99" i="1"/>
  <c r="O99" i="1"/>
  <c r="N99" i="1"/>
  <c r="M99" i="1"/>
  <c r="AP98" i="1"/>
  <c r="AN98" i="1"/>
  <c r="AL98" i="1"/>
  <c r="AP97" i="1"/>
  <c r="AN97" i="1"/>
  <c r="AL97" i="1"/>
  <c r="AP96" i="1"/>
  <c r="AN96" i="1"/>
  <c r="AL96" i="1"/>
  <c r="AP95" i="1"/>
  <c r="AN95" i="1"/>
  <c r="AL95" i="1"/>
  <c r="AP93" i="1"/>
  <c r="AN93" i="1"/>
  <c r="AL93" i="1"/>
  <c r="AP92" i="1"/>
  <c r="AN92" i="1"/>
  <c r="AL92" i="1"/>
  <c r="AP90" i="1"/>
  <c r="AN90" i="1"/>
  <c r="AL90" i="1"/>
  <c r="AP89" i="1"/>
  <c r="AN89" i="1"/>
  <c r="AL89" i="1"/>
  <c r="AP88" i="1"/>
  <c r="AN88" i="1"/>
  <c r="AL88" i="1"/>
  <c r="AP87" i="1"/>
  <c r="AN87" i="1"/>
  <c r="AL87" i="1"/>
  <c r="AP86" i="1"/>
  <c r="AN86" i="1"/>
  <c r="AL86" i="1"/>
  <c r="AP85" i="1"/>
  <c r="AN85" i="1"/>
  <c r="AL85" i="1"/>
  <c r="AP84" i="1"/>
  <c r="AN84" i="1"/>
  <c r="AL84" i="1"/>
  <c r="AP83" i="1"/>
  <c r="AN83" i="1"/>
  <c r="AL83" i="1"/>
  <c r="AP82" i="1"/>
  <c r="AN82" i="1"/>
  <c r="AL82" i="1"/>
  <c r="AP81" i="1"/>
  <c r="AN81" i="1"/>
  <c r="AL81" i="1"/>
  <c r="AP80" i="1"/>
  <c r="AN80" i="1"/>
  <c r="AL80" i="1"/>
  <c r="AP79" i="1"/>
  <c r="AN79" i="1"/>
  <c r="AL79" i="1"/>
  <c r="AP78" i="1"/>
  <c r="AN78" i="1"/>
  <c r="AL78" i="1"/>
  <c r="AP77" i="1"/>
  <c r="AN77" i="1"/>
  <c r="AL77" i="1"/>
  <c r="AP76" i="1"/>
  <c r="AN76" i="1"/>
  <c r="AL76" i="1"/>
  <c r="AP75" i="1"/>
  <c r="AN75" i="1"/>
  <c r="AL75" i="1"/>
  <c r="AP74" i="1"/>
  <c r="AN74" i="1"/>
  <c r="AL74" i="1"/>
  <c r="AP73" i="1"/>
  <c r="AN73" i="1"/>
  <c r="AL73" i="1"/>
  <c r="AP72" i="1"/>
  <c r="AN72" i="1"/>
  <c r="AL72" i="1"/>
  <c r="AP71" i="1"/>
  <c r="AN71" i="1"/>
  <c r="AL71" i="1"/>
  <c r="AP70" i="1"/>
  <c r="AN70" i="1"/>
  <c r="AL70" i="1"/>
  <c r="AP69" i="1"/>
  <c r="AN69" i="1"/>
  <c r="AL69" i="1"/>
  <c r="AP68" i="1"/>
  <c r="AN68" i="1"/>
  <c r="AL68" i="1"/>
  <c r="AP67" i="1"/>
  <c r="AN67" i="1"/>
  <c r="AL67" i="1"/>
  <c r="AP66" i="1"/>
  <c r="AN66" i="1"/>
  <c r="AL66" i="1"/>
  <c r="AP65" i="1"/>
  <c r="AN65" i="1"/>
  <c r="AL65" i="1"/>
  <c r="AP64" i="1"/>
  <c r="AN64" i="1"/>
  <c r="AL64" i="1"/>
  <c r="AP63" i="1"/>
  <c r="AN63" i="1"/>
  <c r="AL63" i="1"/>
  <c r="AP62" i="1"/>
  <c r="AN62" i="1"/>
  <c r="AL62" i="1"/>
  <c r="AP61" i="1"/>
  <c r="AN61" i="1"/>
  <c r="AL61" i="1"/>
  <c r="AP60" i="1"/>
  <c r="AN60" i="1"/>
  <c r="AL60" i="1"/>
  <c r="AP59" i="1"/>
  <c r="AN59" i="1"/>
  <c r="AL59" i="1"/>
  <c r="AP58" i="1"/>
  <c r="AN58" i="1"/>
  <c r="AL58" i="1"/>
  <c r="AP57" i="1"/>
  <c r="AN57" i="1"/>
  <c r="AL57" i="1"/>
  <c r="AP56" i="1"/>
  <c r="AN56" i="1"/>
  <c r="AL56" i="1"/>
  <c r="AP55" i="1"/>
  <c r="AN55" i="1"/>
  <c r="AL55" i="1"/>
  <c r="AP54" i="1"/>
  <c r="AN54" i="1"/>
  <c r="AL54" i="1"/>
  <c r="AP53" i="1"/>
  <c r="AN53" i="1"/>
  <c r="AL53" i="1"/>
  <c r="AP52" i="1"/>
  <c r="AN52" i="1"/>
  <c r="AL52" i="1"/>
  <c r="AP51" i="1"/>
  <c r="AN51" i="1"/>
  <c r="AL51" i="1"/>
  <c r="AP50" i="1"/>
  <c r="AN50" i="1"/>
  <c r="AL50" i="1"/>
  <c r="AP49" i="1"/>
  <c r="AN49" i="1"/>
  <c r="AL49" i="1"/>
  <c r="AP48" i="1"/>
  <c r="AN48" i="1"/>
  <c r="AL48" i="1"/>
  <c r="AP47" i="1"/>
  <c r="AN47" i="1"/>
  <c r="AL47" i="1"/>
  <c r="AP46" i="1"/>
  <c r="AN46" i="1"/>
  <c r="AL46" i="1"/>
  <c r="AP45" i="1"/>
  <c r="AN45" i="1"/>
  <c r="AL45" i="1"/>
  <c r="AP44" i="1"/>
  <c r="AN44" i="1"/>
  <c r="AL44" i="1"/>
  <c r="AP43" i="1"/>
  <c r="AN43" i="1"/>
  <c r="AL43" i="1"/>
  <c r="AP42" i="1"/>
  <c r="AN42" i="1"/>
  <c r="AL42" i="1"/>
  <c r="AP41" i="1"/>
  <c r="AN41" i="1"/>
  <c r="AL41" i="1"/>
  <c r="AP40" i="1"/>
  <c r="AN40" i="1"/>
  <c r="AL40" i="1"/>
  <c r="AP39" i="1"/>
  <c r="AN39" i="1"/>
  <c r="AL39" i="1"/>
  <c r="AP38" i="1"/>
  <c r="AN38" i="1"/>
  <c r="AL38" i="1"/>
  <c r="AP37" i="1"/>
  <c r="AN37" i="1"/>
  <c r="AL37" i="1"/>
  <c r="AP36" i="1"/>
  <c r="AN36" i="1"/>
  <c r="AL36" i="1"/>
  <c r="AP35" i="1"/>
  <c r="AN35" i="1"/>
  <c r="AL35" i="1"/>
  <c r="AP34" i="1"/>
  <c r="AN34" i="1"/>
  <c r="AL34" i="1"/>
  <c r="AP33" i="1"/>
  <c r="AN33" i="1"/>
  <c r="AL33" i="1"/>
  <c r="AP32" i="1"/>
  <c r="AN32" i="1"/>
  <c r="AL32" i="1"/>
  <c r="AP31" i="1"/>
  <c r="AN31" i="1"/>
  <c r="AL31" i="1"/>
  <c r="AP30" i="1"/>
  <c r="AN30" i="1"/>
  <c r="AL30" i="1"/>
  <c r="AP29" i="1"/>
  <c r="AN29" i="1"/>
  <c r="AL29" i="1"/>
  <c r="AP28" i="1"/>
  <c r="AN28" i="1"/>
  <c r="AL28" i="1"/>
  <c r="AP27" i="1"/>
  <c r="AN27" i="1"/>
  <c r="AL27" i="1"/>
  <c r="AP26" i="1"/>
  <c r="AN26" i="1"/>
  <c r="AL26" i="1"/>
  <c r="AP25" i="1"/>
  <c r="AN25" i="1"/>
  <c r="AL25" i="1"/>
  <c r="AP24" i="1"/>
  <c r="AN24" i="1"/>
  <c r="AL24" i="1"/>
  <c r="AP23" i="1"/>
  <c r="AN23" i="1"/>
  <c r="AL23" i="1"/>
  <c r="AP22" i="1"/>
  <c r="AN22" i="1"/>
  <c r="AL22" i="1"/>
  <c r="AP21" i="1"/>
  <c r="AN21" i="1"/>
  <c r="AL21" i="1"/>
  <c r="AP20" i="1"/>
  <c r="AN20" i="1"/>
  <c r="AL20" i="1"/>
  <c r="AP19" i="1"/>
  <c r="AN19" i="1"/>
  <c r="AL19" i="1"/>
  <c r="AP18" i="1"/>
  <c r="AN18" i="1"/>
  <c r="AL18" i="1"/>
  <c r="AP17" i="1"/>
  <c r="AN17" i="1"/>
  <c r="AL17" i="1"/>
  <c r="AP16" i="1"/>
  <c r="AN16" i="1"/>
  <c r="AL16" i="1"/>
  <c r="AP15" i="1"/>
  <c r="AN15" i="1"/>
  <c r="AL15" i="1"/>
  <c r="AP14" i="1"/>
  <c r="AN14" i="1"/>
  <c r="AL14" i="1"/>
  <c r="AP13" i="1"/>
  <c r="AN13" i="1"/>
  <c r="AL13" i="1"/>
  <c r="AP12" i="1"/>
  <c r="AN12" i="1"/>
  <c r="AL12" i="1"/>
  <c r="AP11" i="1"/>
  <c r="AN11" i="1"/>
  <c r="AL11" i="1"/>
  <c r="AP10" i="1"/>
  <c r="AN10" i="1"/>
  <c r="AL10" i="1"/>
  <c r="AP9" i="1"/>
  <c r="AN9" i="1"/>
  <c r="AL9" i="1"/>
  <c r="AP8" i="1"/>
  <c r="AN8" i="1"/>
  <c r="AL8" i="1"/>
  <c r="AP7" i="1"/>
  <c r="AN7" i="1"/>
  <c r="AL7" i="1"/>
  <c r="AP6" i="1"/>
  <c r="AN6" i="1"/>
  <c r="AL6" i="1"/>
  <c r="AP5" i="1"/>
  <c r="AN5" i="1"/>
  <c r="AL5" i="1"/>
  <c r="AP4" i="1"/>
  <c r="AN4" i="1"/>
  <c r="AL4" i="1"/>
  <c r="AS3" i="1"/>
  <c r="AS99" i="1" s="1"/>
  <c r="AP3" i="1"/>
  <c r="AN3" i="1"/>
  <c r="AL3" i="1"/>
  <c r="K3" i="1"/>
  <c r="L99" i="1" l="1"/>
  <c r="AL99" i="1"/>
  <c r="AN99" i="1"/>
  <c r="AP99" i="1"/>
  <c r="K99" i="1"/>
  <c r="C102" i="1" l="1"/>
  <c r="AT5" i="1"/>
  <c r="AU5" i="1" s="1"/>
  <c r="AT13" i="1"/>
  <c r="AU13" i="1" s="1"/>
  <c r="AT17" i="1"/>
  <c r="AU17" i="1" s="1"/>
  <c r="AT21" i="1"/>
  <c r="AU21" i="1" s="1"/>
  <c r="AT25" i="1"/>
  <c r="AU25" i="1" s="1"/>
  <c r="AT29" i="1"/>
  <c r="AU29" i="1" s="1"/>
  <c r="AT33" i="1"/>
  <c r="AU33" i="1" s="1"/>
  <c r="AT37" i="1"/>
  <c r="AU37" i="1" s="1"/>
  <c r="AT41" i="1"/>
  <c r="AU41" i="1" s="1"/>
  <c r="AT45" i="1"/>
  <c r="AU45" i="1" s="1"/>
  <c r="AT49" i="1"/>
  <c r="AU49" i="1" s="1"/>
  <c r="AT53" i="1"/>
  <c r="AU53" i="1" s="1"/>
  <c r="AT61" i="1"/>
  <c r="AU61" i="1" s="1"/>
  <c r="AT65" i="1"/>
  <c r="AU65" i="1" s="1"/>
  <c r="AT73" i="1"/>
  <c r="AU73" i="1" s="1"/>
  <c r="AT77" i="1"/>
  <c r="AU77" i="1" s="1"/>
  <c r="AT9" i="1"/>
  <c r="AU9" i="1" s="1"/>
  <c r="AT57" i="1"/>
  <c r="AU57" i="1" s="1"/>
  <c r="AT69" i="1"/>
  <c r="AU69" i="1" s="1"/>
  <c r="AT82" i="1"/>
  <c r="AU82" i="1" s="1"/>
  <c r="AT86" i="1"/>
  <c r="AU86" i="1" s="1"/>
  <c r="AT92" i="1"/>
  <c r="AU92" i="1" s="1"/>
  <c r="AT98" i="1"/>
  <c r="AU98" i="1" s="1"/>
  <c r="AT80" i="1"/>
  <c r="AU80" i="1" s="1"/>
  <c r="AT90" i="1"/>
  <c r="AU90" i="1" s="1"/>
  <c r="AT96" i="1"/>
  <c r="AU96" i="1" s="1"/>
  <c r="AT75" i="1"/>
  <c r="AU75" i="1" s="1"/>
  <c r="AT94" i="1"/>
  <c r="AU94" i="1" s="1"/>
  <c r="AT43" i="1"/>
  <c r="AU43" i="1" s="1"/>
  <c r="AT35" i="1"/>
  <c r="AU35" i="1" s="1"/>
  <c r="AT81" i="1"/>
  <c r="AU81" i="1" s="1"/>
  <c r="AT70" i="1"/>
  <c r="AU70" i="1" s="1"/>
  <c r="AT34" i="1"/>
  <c r="AU34" i="1" s="1"/>
  <c r="AT10" i="1"/>
  <c r="AU10" i="1" s="1"/>
  <c r="AT42" i="1"/>
  <c r="AU42" i="1" s="1"/>
  <c r="AT68" i="1"/>
  <c r="AU68" i="1" s="1"/>
  <c r="AT44" i="1"/>
  <c r="AU44" i="1" s="1"/>
  <c r="AT20" i="1"/>
  <c r="AU20" i="1" s="1"/>
  <c r="AT63" i="1"/>
  <c r="AU63" i="1" s="1"/>
  <c r="AT88" i="1"/>
  <c r="AU88" i="1" s="1"/>
  <c r="AT31" i="1"/>
  <c r="AU31" i="1" s="1"/>
  <c r="AT23" i="1"/>
  <c r="AU23" i="1" s="1"/>
  <c r="AT97" i="1"/>
  <c r="AU97" i="1" s="1"/>
  <c r="AT66" i="1"/>
  <c r="AU66" i="1" s="1"/>
  <c r="AT30" i="1"/>
  <c r="AU30" i="1" s="1"/>
  <c r="AT89" i="1"/>
  <c r="AU89" i="1" s="1"/>
  <c r="AT6" i="1"/>
  <c r="AU6" i="1" s="1"/>
  <c r="AT64" i="1"/>
  <c r="AU64" i="1" s="1"/>
  <c r="AT40" i="1"/>
  <c r="AU40" i="1" s="1"/>
  <c r="AT16" i="1"/>
  <c r="AU16" i="1" s="1"/>
  <c r="AT51" i="1"/>
  <c r="AU51" i="1" s="1"/>
  <c r="AT84" i="1"/>
  <c r="AU84" i="1" s="1"/>
  <c r="AT7" i="1"/>
  <c r="AU7" i="1" s="1"/>
  <c r="AT11" i="1"/>
  <c r="AU11" i="1" s="1"/>
  <c r="AT93" i="1"/>
  <c r="AU93" i="1" s="1"/>
  <c r="AT58" i="1"/>
  <c r="AU58" i="1" s="1"/>
  <c r="AT26" i="1"/>
  <c r="AU26" i="1" s="1"/>
  <c r="AT95" i="1"/>
  <c r="AU95" i="1" s="1"/>
  <c r="AT60" i="1"/>
  <c r="AU60" i="1" s="1"/>
  <c r="AT36" i="1"/>
  <c r="AU36" i="1" s="1"/>
  <c r="AT12" i="1"/>
  <c r="AU12" i="1" s="1"/>
  <c r="AT39" i="1"/>
  <c r="AU39" i="1" s="1"/>
  <c r="AT71" i="1"/>
  <c r="AU71" i="1" s="1"/>
  <c r="AT19" i="1"/>
  <c r="AU19" i="1" s="1"/>
  <c r="AT87" i="1"/>
  <c r="AU87" i="1" s="1"/>
  <c r="AT50" i="1"/>
  <c r="AU50" i="1" s="1"/>
  <c r="AT22" i="1"/>
  <c r="AU22" i="1" s="1"/>
  <c r="AT74" i="1"/>
  <c r="AU74" i="1" s="1"/>
  <c r="AT79" i="1"/>
  <c r="AU79" i="1" s="1"/>
  <c r="AT56" i="1"/>
  <c r="AU56" i="1" s="1"/>
  <c r="AT32" i="1"/>
  <c r="AU32" i="1" s="1"/>
  <c r="AT8" i="1"/>
  <c r="AU8" i="1" s="1"/>
  <c r="AT27" i="1"/>
  <c r="AU27" i="1" s="1"/>
  <c r="AT67" i="1"/>
  <c r="AU67" i="1" s="1"/>
  <c r="AT59" i="1"/>
  <c r="AU59" i="1" s="1"/>
  <c r="AT91" i="1"/>
  <c r="AU91" i="1" s="1"/>
  <c r="AT83" i="1"/>
  <c r="AU83" i="1" s="1"/>
  <c r="AT46" i="1"/>
  <c r="AU46" i="1" s="1"/>
  <c r="AT18" i="1"/>
  <c r="AU18" i="1" s="1"/>
  <c r="AT62" i="1"/>
  <c r="AU62" i="1" s="1"/>
  <c r="AT76" i="1"/>
  <c r="AU76" i="1" s="1"/>
  <c r="AT52" i="1"/>
  <c r="AU52" i="1" s="1"/>
  <c r="AT28" i="1"/>
  <c r="AU28" i="1" s="1"/>
  <c r="AT4" i="1"/>
  <c r="AU4" i="1" s="1"/>
  <c r="AT15" i="1"/>
  <c r="AU15" i="1" s="1"/>
  <c r="AT55" i="1"/>
  <c r="AU55" i="1" s="1"/>
  <c r="AT47" i="1"/>
  <c r="AU47" i="1" s="1"/>
  <c r="AT85" i="1"/>
  <c r="AU85" i="1" s="1"/>
  <c r="AT78" i="1"/>
  <c r="AU78" i="1" s="1"/>
  <c r="AT38" i="1"/>
  <c r="AU38" i="1" s="1"/>
  <c r="AT14" i="1"/>
  <c r="AU14" i="1" s="1"/>
  <c r="AT54" i="1"/>
  <c r="AU54" i="1" s="1"/>
  <c r="AT72" i="1"/>
  <c r="AU72" i="1" s="1"/>
  <c r="AT48" i="1"/>
  <c r="AU48" i="1" s="1"/>
  <c r="AT24" i="1"/>
  <c r="AU24" i="1" s="1"/>
  <c r="AT3" i="1"/>
  <c r="AU3" i="1" s="1"/>
  <c r="AU99" i="1" l="1"/>
  <c r="AT99" i="1"/>
</calcChain>
</file>

<file path=xl/sharedStrings.xml><?xml version="1.0" encoding="utf-8"?>
<sst xmlns="http://schemas.openxmlformats.org/spreadsheetml/2006/main" count="773" uniqueCount="165">
  <si>
    <t>$100,000.00</t>
  </si>
  <si>
    <t>PIN</t>
  </si>
  <si>
    <t>NAME</t>
  </si>
  <si>
    <t>OWNER ADDRESS</t>
  </si>
  <si>
    <t>CITY STATE ZIP</t>
  </si>
  <si>
    <t>DESCRIPTION</t>
  </si>
  <si>
    <t>SEC</t>
  </si>
  <si>
    <t>TWP</t>
  </si>
  <si>
    <t>RANGE</t>
  </si>
  <si>
    <t>PARCEL ACRES</t>
  </si>
  <si>
    <t>ACRES IN TRACT</t>
  </si>
  <si>
    <t>TOTAL BENEFITTED ACRES</t>
  </si>
  <si>
    <t>ACRES IN WATERSHED NOT BENEFITTED</t>
  </si>
  <si>
    <t>NONCONVERTED WETLAND ACRES</t>
  </si>
  <si>
    <t>CLASS 1 ACRES</t>
  </si>
  <si>
    <t>RED = CLASS 1 BENEFIT</t>
  </si>
  <si>
    <t>CLASS 2 ACRES</t>
  </si>
  <si>
    <t>YELLOW = CLASS 2 BENEFIT</t>
  </si>
  <si>
    <t>CLASS 3 ACRES</t>
  </si>
  <si>
    <t>GREEN = CLASS 3 BENEFIT</t>
  </si>
  <si>
    <t>CLASS 4 ACRES</t>
  </si>
  <si>
    <t>BLUE = CLASS 4 BENEFIT</t>
  </si>
  <si>
    <t>URBAN RESIDENTIAL ACRES</t>
  </si>
  <si>
    <t>URBAN RESIDENTIAL BENEFIT</t>
  </si>
  <si>
    <t>INDUSTRIAL ACRES</t>
  </si>
  <si>
    <t>INDUSTRIAL BENEFIT</t>
  </si>
  <si>
    <t>RESIDENTIAL ACRES</t>
  </si>
  <si>
    <t>RESIDENTIAL BENEFIT</t>
  </si>
  <si>
    <t>WOODLOT ACRES</t>
  </si>
  <si>
    <t>WOODLOT BENEFIT</t>
  </si>
  <si>
    <t>FEDERAL LAND ACRES</t>
  </si>
  <si>
    <t>CREP ACRES</t>
  </si>
  <si>
    <t>CREP BENEFIT</t>
  </si>
  <si>
    <t>ROAD ACRES</t>
  </si>
  <si>
    <t>ROAD BENEFIT</t>
  </si>
  <si>
    <t>RECREATIONAL TRAIL ACRES</t>
  </si>
  <si>
    <t>RECREATIONAL TRAIL BENEFIT</t>
  </si>
  <si>
    <t>CLASS A GRASS STRIP ACRES</t>
  </si>
  <si>
    <t>CLASS A GRASS STRIP DAMAGES</t>
  </si>
  <si>
    <t>CLASS B GRASS STRIP ACRES</t>
  </si>
  <si>
    <t>CLASS B GRASS STRIP DAMAGES</t>
  </si>
  <si>
    <t>WETLAND BUFFER STRIP</t>
  </si>
  <si>
    <t>WETLAND BUFFER STRIP DAMAGES</t>
  </si>
  <si>
    <t>DITCH ACRES</t>
  </si>
  <si>
    <t>NON-BENEFITTED ACRES</t>
  </si>
  <si>
    <t>TOTAL PARCEL BENEFITS</t>
  </si>
  <si>
    <t>PERCENT TOTAL BENEFITS</t>
  </si>
  <si>
    <t>NOTIONAL ASSESSMENT ON $100,000 REPAIR</t>
  </si>
  <si>
    <t>02-023-0100</t>
  </si>
  <si>
    <t>SILLIMAN/CECIL L/ETAL</t>
  </si>
  <si>
    <t>PO BOX 128</t>
  </si>
  <si>
    <t>SWSE</t>
  </si>
  <si>
    <t>23</t>
  </si>
  <si>
    <t>106</t>
  </si>
  <si>
    <t>037</t>
  </si>
  <si>
    <t>SESE</t>
  </si>
  <si>
    <t>NESE</t>
  </si>
  <si>
    <t>02-025-0200</t>
  </si>
  <si>
    <t>PREHEIM/OREN</t>
  </si>
  <si>
    <t>PO BOX 356</t>
  </si>
  <si>
    <t>SWNW</t>
  </si>
  <si>
    <t>25</t>
  </si>
  <si>
    <t>02-025-0201</t>
  </si>
  <si>
    <t>PREHEIM/ORIN/&amp;LOIS-COLIN LEPP</t>
  </si>
  <si>
    <t>301 S OCONNELL ST</t>
  </si>
  <si>
    <t>NWNW</t>
  </si>
  <si>
    <t>02-025-0300</t>
  </si>
  <si>
    <t>HAGERT/BRYAN J/AND</t>
  </si>
  <si>
    <t>28379 325TH ST</t>
  </si>
  <si>
    <t>NWSW</t>
  </si>
  <si>
    <t>NESW</t>
  </si>
  <si>
    <t>02-025-0400</t>
  </si>
  <si>
    <t>LANGLAND/MARK,KRISTINE,PAUL</t>
  </si>
  <si>
    <t>1007 6TH AVE</t>
  </si>
  <si>
    <t>SESW</t>
  </si>
  <si>
    <t>02-025-0401</t>
  </si>
  <si>
    <t>PETERSON-MOORE FARMS LLC</t>
  </si>
  <si>
    <t>SWSW</t>
  </si>
  <si>
    <t>02-026-0100</t>
  </si>
  <si>
    <t>STAMER/LORRAINE M/TRUSTEE</t>
  </si>
  <si>
    <t>26</t>
  </si>
  <si>
    <t>02-026-0101</t>
  </si>
  <si>
    <t>SWNE</t>
  </si>
  <si>
    <t>NWSE</t>
  </si>
  <si>
    <t>SENE</t>
  </si>
  <si>
    <t>02-026-0102</t>
  </si>
  <si>
    <t>02-026-0200</t>
  </si>
  <si>
    <t>HARRINGTON/STEPHEN C &amp; ANN W</t>
  </si>
  <si>
    <t>5816 GLENWOOD ST</t>
  </si>
  <si>
    <t>SENW</t>
  </si>
  <si>
    <t>NENW</t>
  </si>
  <si>
    <t>NWNE</t>
  </si>
  <si>
    <t>NENE</t>
  </si>
  <si>
    <t>02-026-0300</t>
  </si>
  <si>
    <t>MULLER/THOMAS &amp; COLLEEN/LE</t>
  </si>
  <si>
    <t>41238 COUNTY RD 13</t>
  </si>
  <si>
    <t>02-026-0301</t>
  </si>
  <si>
    <t>VERNA FARMS LLC</t>
  </si>
  <si>
    <t>51754 COUNTY ROAD 44</t>
  </si>
  <si>
    <t>02-026-0302</t>
  </si>
  <si>
    <t>02-026-0500</t>
  </si>
  <si>
    <t>SYKORA/RANDALL &amp; CURTIS C/TSTE</t>
  </si>
  <si>
    <t>640 16TH ST</t>
  </si>
  <si>
    <t>02-027-0101</t>
  </si>
  <si>
    <t>27</t>
  </si>
  <si>
    <t>02-027-0200</t>
  </si>
  <si>
    <t>MENKEN/JOAN/&amp;RANDALL PIPER TSE</t>
  </si>
  <si>
    <t>1067 14TH AVE SE</t>
  </si>
  <si>
    <t>02-027-0300</t>
  </si>
  <si>
    <t>STEERE/LEANN &amp; SPENCER/TSTEE</t>
  </si>
  <si>
    <t>C/O FAIRLAND MANAGEMENT CO PO BOX 128</t>
  </si>
  <si>
    <t>02-034-0100</t>
  </si>
  <si>
    <t>34</t>
  </si>
  <si>
    <t>02-035-0100</t>
  </si>
  <si>
    <t>GERTNER/LYLE H</t>
  </si>
  <si>
    <t>35333 COUNTY RD 13</t>
  </si>
  <si>
    <t>35</t>
  </si>
  <si>
    <t>02-035-0101</t>
  </si>
  <si>
    <t>KERKOW/MARIANA</t>
  </si>
  <si>
    <t>41971 COUNTY RD 13</t>
  </si>
  <si>
    <t>02-035-0200</t>
  </si>
  <si>
    <t>WOIZESCHKE/BRIAN J</t>
  </si>
  <si>
    <t>46628 330TH ST</t>
  </si>
  <si>
    <t>02-035-0400</t>
  </si>
  <si>
    <t>02-035-0500</t>
  </si>
  <si>
    <t>KETZENBERG/JONATHAN W</t>
  </si>
  <si>
    <t>39071 490TH AVENUE</t>
  </si>
  <si>
    <t>02-035-0501</t>
  </si>
  <si>
    <t>SMITH/DALLAS L &amp; BETTY L</t>
  </si>
  <si>
    <t>41090 380TH ST</t>
  </si>
  <si>
    <t>02-035-0600</t>
  </si>
  <si>
    <t>STEEN/RICHARD L</t>
  </si>
  <si>
    <t>76200 330TH AVE</t>
  </si>
  <si>
    <t>02-036-0200</t>
  </si>
  <si>
    <t>WELLS/JOHN &amp; ROGER</t>
  </si>
  <si>
    <t>1505 BLUFF CREEK DR</t>
  </si>
  <si>
    <t>36</t>
  </si>
  <si>
    <t>02-036-0201</t>
  </si>
  <si>
    <t>02-036-0400</t>
  </si>
  <si>
    <t>02-036-0401</t>
  </si>
  <si>
    <t>WALINGA/MARY LOU</t>
  </si>
  <si>
    <t>44333 COUNTY ROAD 14</t>
  </si>
  <si>
    <t>CR 21</t>
  </si>
  <si>
    <t>CSAH 13</t>
  </si>
  <si>
    <t>TOTAL WATERSHED ACRES:</t>
  </si>
  <si>
    <t>AMO TWP RDS</t>
  </si>
  <si>
    <t>COTTONWOOD CTY RDS</t>
  </si>
  <si>
    <t>REDWOOD FALLS MN 56283</t>
  </si>
  <si>
    <t>MOUNTAIN LAKE MN 56159</t>
  </si>
  <si>
    <t>ROUND LAKE MN 56167</t>
  </si>
  <si>
    <t>WINDOM MN 56101</t>
  </si>
  <si>
    <t>MARSHALL MN 56258</t>
  </si>
  <si>
    <t>DULUTH MN 55804</t>
  </si>
  <si>
    <t>BINGHAM LAKE MN 56118-2013</t>
  </si>
  <si>
    <t>MINNEAPOLIS MN 55414</t>
  </si>
  <si>
    <t>WESTBROOK MN 56183</t>
  </si>
  <si>
    <t>CHASKA MN 55318-9519</t>
  </si>
  <si>
    <t>WINDOM MN 56101-3214</t>
  </si>
  <si>
    <t>360TH ST</t>
  </si>
  <si>
    <t>410TH AVE</t>
  </si>
  <si>
    <t>420TH AVE</t>
  </si>
  <si>
    <t>375TH ST</t>
  </si>
  <si>
    <t xml:space="preserve"> 1355 9TH AVE</t>
  </si>
  <si>
    <t>C/O KARLA NELSON 37254 340TH ST</t>
  </si>
  <si>
    <t>STORDEN MN 56174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</si>
</sst>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$#,##0.00"/>
    <numFmt numFmtId="165" formatCode="#,##0.000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CE4D6"/>
        <bgColor indexed="64"/>
      </patternFill>
    </fill>
    <fill>
      <patternFill patternType="solid">
        <fgColor rgb="FFEA989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2" borderId="0" xfId="0" applyNumberFormat="1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4" fontId="1" fillId="4" borderId="0" xfId="0" applyNumberFormat="1" applyFont="1" applyFill="1" applyAlignment="1">
      <alignment horizontal="center"/>
    </xf>
    <xf numFmtId="4" fontId="1" fillId="5" borderId="0" xfId="0" applyNumberFormat="1" applyFont="1" applyFill="1" applyAlignment="1">
      <alignment horizontal="center"/>
    </xf>
    <xf numFmtId="4" fontId="1" fillId="6" borderId="0" xfId="0" applyNumberFormat="1" applyFont="1" applyFill="1" applyAlignment="1">
      <alignment horizontal="center"/>
    </xf>
    <xf numFmtId="4" fontId="1" fillId="7" borderId="0" xfId="0" applyNumberFormat="1" applyFont="1" applyFill="1" applyAlignment="1">
      <alignment horizontal="center"/>
    </xf>
    <xf numFmtId="4" fontId="1" fillId="8" borderId="0" xfId="0" applyNumberFormat="1" applyFont="1" applyFill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2" fillId="5" borderId="0" xfId="0" applyFont="1" applyFill="1" applyAlignment="1">
      <alignment horizontal="center" wrapText="1"/>
    </xf>
    <xf numFmtId="0" fontId="2" fillId="6" borderId="0" xfId="0" applyFont="1" applyFill="1" applyAlignment="1">
      <alignment horizontal="center" wrapText="1"/>
    </xf>
    <xf numFmtId="0" fontId="2" fillId="7" borderId="0" xfId="0" applyFont="1" applyFill="1" applyAlignment="1">
      <alignment horizontal="center" wrapText="1"/>
    </xf>
    <xf numFmtId="0" fontId="2" fillId="8" borderId="0" xfId="0" applyFont="1" applyFill="1" applyAlignment="1">
      <alignment horizontal="center" wrapText="1"/>
    </xf>
    <xf numFmtId="4" fontId="1" fillId="0" borderId="1" xfId="0" applyNumberFormat="1" applyFont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4" fontId="1" fillId="5" borderId="1" xfId="0" applyNumberFormat="1" applyFont="1" applyFill="1" applyBorder="1" applyAlignment="1">
      <alignment horizontal="center"/>
    </xf>
    <xf numFmtId="4" fontId="1" fillId="6" borderId="1" xfId="0" applyNumberFormat="1" applyFont="1" applyFill="1" applyBorder="1" applyAlignment="1">
      <alignment horizontal="center"/>
    </xf>
    <xf numFmtId="4" fontId="1" fillId="7" borderId="1" xfId="0" applyNumberFormat="1" applyFont="1" applyFill="1" applyBorder="1" applyAlignment="1">
      <alignment horizontal="center"/>
    </xf>
    <xf numFmtId="4" fontId="1" fillId="8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13"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02"/>
  <sheetViews>
    <sheetView tabSelected="1" workbookViewId="0">
      <pane xSplit="2" ySplit="2" topLeftCell="C83" activePane="bottomRight" state="frozen"/>
      <selection pane="topRight" activeCell="C1" sqref="C1"/>
      <selection pane="bottomLeft" activeCell="A3" sqref="A3"/>
      <selection pane="bottomRight" activeCell="D101" sqref="D101"/>
    </sheetView>
  </sheetViews>
  <sheetFormatPr defaultRowHeight="14.4" x14ac:dyDescent="0.3"/>
  <cols>
    <col min="1" max="1" width="14.6640625" style="1" customWidth="1"/>
    <col min="2" max="2" width="35.6640625" style="1" customWidth="1"/>
    <col min="3" max="3" width="36.88671875" style="1" bestFit="1" customWidth="1"/>
    <col min="4" max="4" width="25.6640625" style="1" customWidth="1"/>
    <col min="5" max="5" width="20.6640625" style="1" customWidth="1"/>
    <col min="6" max="8" width="9.6640625" style="1" customWidth="1"/>
    <col min="9" max="9" width="17.6640625" style="2" customWidth="1"/>
    <col min="10" max="10" width="17.6640625" style="2" hidden="1" customWidth="1"/>
    <col min="11" max="12" width="17.6640625" style="2" customWidth="1"/>
    <col min="13" max="13" width="20.6640625" style="3" hidden="1" customWidth="1"/>
    <col min="14" max="14" width="13.6640625" style="4" customWidth="1"/>
    <col min="15" max="15" width="13.6640625" style="5" customWidth="1"/>
    <col min="16" max="16" width="13.6640625" style="6" customWidth="1"/>
    <col min="17" max="17" width="13.6640625" style="5" customWidth="1"/>
    <col min="18" max="18" width="13.6640625" style="7" customWidth="1"/>
    <col min="19" max="19" width="13.6640625" style="5" customWidth="1"/>
    <col min="20" max="20" width="13.6640625" style="8" customWidth="1"/>
    <col min="21" max="21" width="13.6640625" style="5" customWidth="1"/>
    <col min="22" max="22" width="17.6640625" style="2" hidden="1" customWidth="1"/>
    <col min="23" max="23" width="17.6640625" style="5" hidden="1" customWidth="1"/>
    <col min="24" max="24" width="17.6640625" style="2" hidden="1" customWidth="1"/>
    <col min="25" max="25" width="17.6640625" style="5" hidden="1" customWidth="1"/>
    <col min="26" max="26" width="17.6640625" style="9" customWidth="1"/>
    <col min="27" max="27" width="17.6640625" style="5" customWidth="1"/>
    <col min="28" max="28" width="17.6640625" style="10" hidden="1" customWidth="1"/>
    <col min="29" max="29" width="17.6640625" style="5" hidden="1" customWidth="1"/>
    <col min="30" max="30" width="17.6640625" style="2" hidden="1" customWidth="1"/>
    <col min="31" max="31" width="17.6640625" style="2" customWidth="1"/>
    <col min="32" max="32" width="17.6640625" style="5" customWidth="1"/>
    <col min="33" max="33" width="17.6640625" style="9" customWidth="1"/>
    <col min="34" max="34" width="17.6640625" style="5" customWidth="1"/>
    <col min="35" max="35" width="19.6640625" style="2" hidden="1" customWidth="1"/>
    <col min="36" max="36" width="19.6640625" style="5" hidden="1" customWidth="1"/>
    <col min="37" max="37" width="17.6640625" style="3" hidden="1" customWidth="1"/>
    <col min="38" max="38" width="17.6640625" style="5" hidden="1" customWidth="1"/>
    <col min="39" max="39" width="17.6640625" style="3" hidden="1" customWidth="1"/>
    <col min="40" max="40" width="17.6640625" style="5" hidden="1" customWidth="1"/>
    <col min="41" max="41" width="17.6640625" style="2" hidden="1" customWidth="1"/>
    <col min="42" max="42" width="17.6640625" style="5" hidden="1" customWidth="1"/>
    <col min="43" max="43" width="17.6640625" style="2" hidden="1" customWidth="1"/>
    <col min="44" max="44" width="17.6640625" style="2" customWidth="1"/>
    <col min="45" max="45" width="17.6640625" style="5" customWidth="1"/>
    <col min="46" max="46" width="17.6640625" style="11" customWidth="1"/>
    <col min="47" max="47" width="17.6640625" style="5" customWidth="1"/>
  </cols>
  <sheetData>
    <row r="1" spans="1:47" x14ac:dyDescent="0.3">
      <c r="AL1" s="5">
        <v>0</v>
      </c>
      <c r="AN1" s="5">
        <v>0</v>
      </c>
      <c r="AP1" s="5">
        <v>0</v>
      </c>
      <c r="AU1" s="5" t="s">
        <v>0</v>
      </c>
    </row>
    <row r="2" spans="1:47" ht="68.099999999999994" customHeight="1" x14ac:dyDescent="0.3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13" t="s">
        <v>13</v>
      </c>
      <c r="N2" s="14" t="s">
        <v>14</v>
      </c>
      <c r="O2" s="12" t="s">
        <v>15</v>
      </c>
      <c r="P2" s="15" t="s">
        <v>16</v>
      </c>
      <c r="Q2" s="12" t="s">
        <v>17</v>
      </c>
      <c r="R2" s="16" t="s">
        <v>18</v>
      </c>
      <c r="S2" s="12" t="s">
        <v>19</v>
      </c>
      <c r="T2" s="17" t="s">
        <v>20</v>
      </c>
      <c r="U2" s="12" t="s">
        <v>21</v>
      </c>
      <c r="V2" s="12" t="s">
        <v>22</v>
      </c>
      <c r="W2" s="12" t="s">
        <v>23</v>
      </c>
      <c r="X2" s="12" t="s">
        <v>24</v>
      </c>
      <c r="Y2" s="12" t="s">
        <v>25</v>
      </c>
      <c r="Z2" s="18" t="s">
        <v>26</v>
      </c>
      <c r="AA2" s="12" t="s">
        <v>27</v>
      </c>
      <c r="AB2" s="19" t="s">
        <v>28</v>
      </c>
      <c r="AC2" s="12" t="s">
        <v>29</v>
      </c>
      <c r="AD2" s="12" t="s">
        <v>30</v>
      </c>
      <c r="AE2" s="12" t="s">
        <v>31</v>
      </c>
      <c r="AF2" s="12" t="s">
        <v>32</v>
      </c>
      <c r="AG2" s="18" t="s">
        <v>33</v>
      </c>
      <c r="AH2" s="12" t="s">
        <v>34</v>
      </c>
      <c r="AI2" s="12" t="s">
        <v>35</v>
      </c>
      <c r="AJ2" s="12" t="s">
        <v>36</v>
      </c>
      <c r="AK2" s="13" t="s">
        <v>37</v>
      </c>
      <c r="AL2" s="12" t="s">
        <v>38</v>
      </c>
      <c r="AM2" s="13" t="s">
        <v>39</v>
      </c>
      <c r="AN2" s="12" t="s">
        <v>40</v>
      </c>
      <c r="AO2" s="12" t="s">
        <v>41</v>
      </c>
      <c r="AP2" s="12" t="s">
        <v>42</v>
      </c>
      <c r="AQ2" s="12" t="s">
        <v>43</v>
      </c>
      <c r="AR2" s="12" t="s">
        <v>44</v>
      </c>
      <c r="AS2" s="12" t="s">
        <v>45</v>
      </c>
      <c r="AT2" s="12" t="s">
        <v>46</v>
      </c>
      <c r="AU2" s="12" t="s">
        <v>47</v>
      </c>
    </row>
    <row r="3" spans="1:47" x14ac:dyDescent="0.3">
      <c r="A3" s="1" t="s">
        <v>48</v>
      </c>
      <c r="B3" s="1" t="s">
        <v>49</v>
      </c>
      <c r="C3" s="1" t="s">
        <v>50</v>
      </c>
      <c r="D3" s="1" t="s">
        <v>150</v>
      </c>
      <c r="E3" s="1" t="s">
        <v>51</v>
      </c>
      <c r="F3" s="1" t="s">
        <v>52</v>
      </c>
      <c r="G3" s="1" t="s">
        <v>53</v>
      </c>
      <c r="H3" s="1" t="s">
        <v>54</v>
      </c>
      <c r="I3" s="2">
        <v>160</v>
      </c>
      <c r="J3" s="2">
        <v>38.770000000000003</v>
      </c>
      <c r="K3" s="2">
        <f t="shared" ref="K3:K34" si="0">SUM(N3,P3,R3,T3,V3,X3,Z3,AB3,AE3,AG3,AI3)</f>
        <v>26.05</v>
      </c>
      <c r="L3" s="2">
        <f t="shared" ref="L3:L34" si="1">SUM(M3,AD3,AK3,AM3,AO3,AQ3,AR3)</f>
        <v>0</v>
      </c>
      <c r="R3" s="7">
        <v>8.2100000000000009</v>
      </c>
      <c r="S3" s="5">
        <v>11632.543750000001</v>
      </c>
      <c r="T3" s="8">
        <v>17.84</v>
      </c>
      <c r="U3" s="5">
        <v>7582</v>
      </c>
      <c r="AL3" s="5" t="str">
        <f t="shared" ref="AL3:AL34" si="2">IF(AK3&gt;0,AK3*$AL$1,"")</f>
        <v/>
      </c>
      <c r="AN3" s="5" t="str">
        <f t="shared" ref="AN3:AN34" si="3">IF(AM3&gt;0,AM3*$AN$1,"")</f>
        <v/>
      </c>
      <c r="AP3" s="5" t="str">
        <f t="shared" ref="AP3:AP34" si="4">IF(AO3&gt;0,AO3*$AP$1,"")</f>
        <v/>
      </c>
      <c r="AS3" s="5">
        <f t="shared" ref="AS3:AS34" si="5">SUM(O3,Q3,S3,U3,W3,Y3,AA3,AC3,AF3,AH3,AJ3)</f>
        <v>19214.543750000001</v>
      </c>
      <c r="AT3" s="11">
        <f t="shared" ref="AT3:AT34" si="6">(AS3/$AS$99)*100</f>
        <v>0.66960022213865789</v>
      </c>
      <c r="AU3" s="5">
        <f>(AT3/100)*$AU$1</f>
        <v>669.60022213865784</v>
      </c>
    </row>
    <row r="4" spans="1:47" x14ac:dyDescent="0.3">
      <c r="A4" s="1" t="s">
        <v>48</v>
      </c>
      <c r="B4" s="1" t="s">
        <v>49</v>
      </c>
      <c r="C4" s="1" t="s">
        <v>50</v>
      </c>
      <c r="D4" s="1" t="s">
        <v>150</v>
      </c>
      <c r="E4" s="1" t="s">
        <v>55</v>
      </c>
      <c r="F4" s="1" t="s">
        <v>52</v>
      </c>
      <c r="G4" s="1" t="s">
        <v>53</v>
      </c>
      <c r="H4" s="1" t="s">
        <v>54</v>
      </c>
      <c r="I4" s="2">
        <v>160</v>
      </c>
      <c r="J4" s="2">
        <v>37.450000000000003</v>
      </c>
      <c r="K4" s="2">
        <f t="shared" si="0"/>
        <v>33.450000000000003</v>
      </c>
      <c r="L4" s="2">
        <f t="shared" si="1"/>
        <v>0</v>
      </c>
      <c r="R4" s="7">
        <v>16.73</v>
      </c>
      <c r="S4" s="5">
        <v>23704.318749999999</v>
      </c>
      <c r="T4" s="8">
        <v>16.72</v>
      </c>
      <c r="U4" s="5">
        <v>7105.9999999999991</v>
      </c>
      <c r="AL4" s="5" t="str">
        <f t="shared" si="2"/>
        <v/>
      </c>
      <c r="AN4" s="5" t="str">
        <f t="shared" si="3"/>
        <v/>
      </c>
      <c r="AP4" s="5" t="str">
        <f t="shared" si="4"/>
        <v/>
      </c>
      <c r="AS4" s="5">
        <f t="shared" si="5"/>
        <v>30810.318749999999</v>
      </c>
      <c r="AT4" s="11">
        <f t="shared" si="6"/>
        <v>1.0736969114430757</v>
      </c>
      <c r="AU4" s="5">
        <f t="shared" ref="AU4:AU67" si="7">(AT4/100)*$AU$1</f>
        <v>1073.6969114430758</v>
      </c>
    </row>
    <row r="5" spans="1:47" x14ac:dyDescent="0.3">
      <c r="A5" s="1" t="s">
        <v>48</v>
      </c>
      <c r="B5" s="1" t="s">
        <v>49</v>
      </c>
      <c r="C5" s="1" t="s">
        <v>50</v>
      </c>
      <c r="D5" s="1" t="s">
        <v>150</v>
      </c>
      <c r="E5" s="1" t="s">
        <v>56</v>
      </c>
      <c r="F5" s="1" t="s">
        <v>52</v>
      </c>
      <c r="G5" s="1" t="s">
        <v>53</v>
      </c>
      <c r="H5" s="1" t="s">
        <v>54</v>
      </c>
      <c r="I5" s="2">
        <v>160</v>
      </c>
      <c r="J5" s="2">
        <v>38.409999999999997</v>
      </c>
      <c r="K5" s="2">
        <f t="shared" si="0"/>
        <v>0.04</v>
      </c>
      <c r="L5" s="2">
        <f t="shared" si="1"/>
        <v>0</v>
      </c>
      <c r="T5" s="8">
        <v>0.04</v>
      </c>
      <c r="U5" s="5">
        <v>17</v>
      </c>
      <c r="AL5" s="5" t="str">
        <f t="shared" si="2"/>
        <v/>
      </c>
      <c r="AN5" s="5" t="str">
        <f t="shared" si="3"/>
        <v/>
      </c>
      <c r="AP5" s="5" t="str">
        <f t="shared" si="4"/>
        <v/>
      </c>
      <c r="AS5" s="5">
        <f t="shared" si="5"/>
        <v>17</v>
      </c>
      <c r="AT5" s="11">
        <f t="shared" si="6"/>
        <v>5.9242644136981825E-4</v>
      </c>
      <c r="AU5" s="5">
        <f t="shared" si="7"/>
        <v>0.59242644136981826</v>
      </c>
    </row>
    <row r="6" spans="1:47" x14ac:dyDescent="0.3">
      <c r="A6" s="1" t="s">
        <v>57</v>
      </c>
      <c r="B6" s="1" t="s">
        <v>58</v>
      </c>
      <c r="C6" s="1" t="s">
        <v>59</v>
      </c>
      <c r="D6" s="1" t="s">
        <v>150</v>
      </c>
      <c r="E6" s="1" t="s">
        <v>60</v>
      </c>
      <c r="F6" s="1" t="s">
        <v>61</v>
      </c>
      <c r="G6" s="1" t="s">
        <v>53</v>
      </c>
      <c r="H6" s="1" t="s">
        <v>54</v>
      </c>
      <c r="I6" s="2">
        <v>2.5</v>
      </c>
      <c r="J6" s="2">
        <v>2.0499999999999998</v>
      </c>
      <c r="K6" s="2">
        <f t="shared" si="0"/>
        <v>2.0499999999999998</v>
      </c>
      <c r="L6" s="2">
        <f t="shared" si="1"/>
        <v>0</v>
      </c>
      <c r="P6" s="6">
        <v>0.3</v>
      </c>
      <c r="Q6" s="5">
        <v>735.375</v>
      </c>
      <c r="Z6" s="9">
        <v>1.75</v>
      </c>
      <c r="AA6" s="5">
        <v>297.5</v>
      </c>
      <c r="AL6" s="5" t="str">
        <f t="shared" si="2"/>
        <v/>
      </c>
      <c r="AN6" s="5" t="str">
        <f t="shared" si="3"/>
        <v/>
      </c>
      <c r="AP6" s="5" t="str">
        <f t="shared" si="4"/>
        <v/>
      </c>
      <c r="AS6" s="5">
        <f t="shared" si="5"/>
        <v>1032.875</v>
      </c>
      <c r="AT6" s="11">
        <f t="shared" si="6"/>
        <v>3.599426238999124E-2</v>
      </c>
      <c r="AU6" s="5">
        <f t="shared" si="7"/>
        <v>35.994262389991242</v>
      </c>
    </row>
    <row r="7" spans="1:47" x14ac:dyDescent="0.3">
      <c r="A7" s="1" t="s">
        <v>62</v>
      </c>
      <c r="B7" s="1" t="s">
        <v>63</v>
      </c>
      <c r="C7" s="1" t="s">
        <v>64</v>
      </c>
      <c r="D7" s="1" t="s">
        <v>151</v>
      </c>
      <c r="E7" s="1" t="s">
        <v>65</v>
      </c>
      <c r="F7" s="1" t="s">
        <v>61</v>
      </c>
      <c r="G7" s="1" t="s">
        <v>53</v>
      </c>
      <c r="H7" s="1" t="s">
        <v>54</v>
      </c>
      <c r="I7" s="2">
        <v>157.5</v>
      </c>
      <c r="J7" s="2">
        <v>40.33</v>
      </c>
      <c r="K7" s="2">
        <f t="shared" si="0"/>
        <v>7.56</v>
      </c>
      <c r="L7" s="2">
        <f t="shared" si="1"/>
        <v>0</v>
      </c>
      <c r="R7" s="7">
        <v>7.56</v>
      </c>
      <c r="S7" s="5">
        <v>10711.575000000001</v>
      </c>
      <c r="AL7" s="5" t="str">
        <f t="shared" si="2"/>
        <v/>
      </c>
      <c r="AN7" s="5" t="str">
        <f t="shared" si="3"/>
        <v/>
      </c>
      <c r="AP7" s="5" t="str">
        <f t="shared" si="4"/>
        <v/>
      </c>
      <c r="AS7" s="5">
        <f t="shared" si="5"/>
        <v>10711.575000000001</v>
      </c>
      <c r="AT7" s="11">
        <f t="shared" si="6"/>
        <v>0.37328354463034774</v>
      </c>
      <c r="AU7" s="5">
        <f t="shared" si="7"/>
        <v>373.28354463034776</v>
      </c>
    </row>
    <row r="8" spans="1:47" x14ac:dyDescent="0.3">
      <c r="A8" s="1" t="s">
        <v>62</v>
      </c>
      <c r="B8" s="1" t="s">
        <v>63</v>
      </c>
      <c r="C8" s="1" t="s">
        <v>64</v>
      </c>
      <c r="D8" s="1" t="s">
        <v>151</v>
      </c>
      <c r="E8" s="1" t="s">
        <v>60</v>
      </c>
      <c r="F8" s="1" t="s">
        <v>61</v>
      </c>
      <c r="G8" s="1" t="s">
        <v>53</v>
      </c>
      <c r="H8" s="1" t="s">
        <v>54</v>
      </c>
      <c r="I8" s="2">
        <v>157.5</v>
      </c>
      <c r="J8" s="2">
        <v>34.44</v>
      </c>
      <c r="K8" s="2">
        <f t="shared" si="0"/>
        <v>24.080000000000002</v>
      </c>
      <c r="L8" s="2">
        <f t="shared" si="1"/>
        <v>0</v>
      </c>
      <c r="P8" s="6">
        <v>10.06</v>
      </c>
      <c r="Q8" s="5">
        <v>24659.575000000001</v>
      </c>
      <c r="R8" s="7">
        <v>14.01</v>
      </c>
      <c r="S8" s="5">
        <v>19850.418750000001</v>
      </c>
      <c r="Z8" s="9">
        <v>0.01</v>
      </c>
      <c r="AA8" s="5">
        <v>1.7</v>
      </c>
      <c r="AL8" s="5" t="str">
        <f t="shared" si="2"/>
        <v/>
      </c>
      <c r="AN8" s="5" t="str">
        <f t="shared" si="3"/>
        <v/>
      </c>
      <c r="AP8" s="5" t="str">
        <f t="shared" si="4"/>
        <v/>
      </c>
      <c r="AS8" s="5">
        <f t="shared" si="5"/>
        <v>44511.693749999999</v>
      </c>
      <c r="AT8" s="11">
        <f t="shared" si="6"/>
        <v>1.5511708428032753</v>
      </c>
      <c r="AU8" s="5">
        <f t="shared" si="7"/>
        <v>1551.1708428032755</v>
      </c>
    </row>
    <row r="9" spans="1:47" x14ac:dyDescent="0.3">
      <c r="A9" s="1" t="s">
        <v>66</v>
      </c>
      <c r="B9" s="1" t="s">
        <v>67</v>
      </c>
      <c r="C9" s="1" t="s">
        <v>68</v>
      </c>
      <c r="D9" s="1" t="s">
        <v>147</v>
      </c>
      <c r="E9" s="1" t="s">
        <v>60</v>
      </c>
      <c r="F9" s="1" t="s">
        <v>61</v>
      </c>
      <c r="G9" s="1" t="s">
        <v>53</v>
      </c>
      <c r="H9" s="1" t="s">
        <v>54</v>
      </c>
      <c r="I9" s="2">
        <v>80</v>
      </c>
      <c r="J9" s="2">
        <v>0.08</v>
      </c>
      <c r="K9" s="2">
        <f t="shared" si="0"/>
        <v>7.0000000000000007E-2</v>
      </c>
      <c r="L9" s="2">
        <f t="shared" si="1"/>
        <v>0</v>
      </c>
      <c r="P9" s="6">
        <v>0.03</v>
      </c>
      <c r="Q9" s="5">
        <v>73.537499999999994</v>
      </c>
      <c r="R9" s="7">
        <v>0.02</v>
      </c>
      <c r="S9" s="5">
        <v>28.337499999999999</v>
      </c>
      <c r="Z9" s="9">
        <v>0.02</v>
      </c>
      <c r="AA9" s="5">
        <v>3.4</v>
      </c>
      <c r="AL9" s="5" t="str">
        <f t="shared" si="2"/>
        <v/>
      </c>
      <c r="AN9" s="5" t="str">
        <f t="shared" si="3"/>
        <v/>
      </c>
      <c r="AP9" s="5" t="str">
        <f t="shared" si="4"/>
        <v/>
      </c>
      <c r="AS9" s="5">
        <f t="shared" si="5"/>
        <v>105.27500000000001</v>
      </c>
      <c r="AT9" s="11">
        <f t="shared" si="6"/>
        <v>3.6686878597180952E-3</v>
      </c>
      <c r="AU9" s="5">
        <f t="shared" si="7"/>
        <v>3.6686878597180952</v>
      </c>
    </row>
    <row r="10" spans="1:47" x14ac:dyDescent="0.3">
      <c r="A10" s="1" t="s">
        <v>66</v>
      </c>
      <c r="B10" s="1" t="s">
        <v>67</v>
      </c>
      <c r="C10" s="1" t="s">
        <v>68</v>
      </c>
      <c r="D10" s="1" t="s">
        <v>147</v>
      </c>
      <c r="E10" s="1" t="s">
        <v>69</v>
      </c>
      <c r="F10" s="1" t="s">
        <v>61</v>
      </c>
      <c r="G10" s="1" t="s">
        <v>53</v>
      </c>
      <c r="H10" s="1" t="s">
        <v>54</v>
      </c>
      <c r="I10" s="2">
        <v>80</v>
      </c>
      <c r="J10" s="2">
        <v>38.4</v>
      </c>
      <c r="K10" s="2">
        <f t="shared" si="0"/>
        <v>36.18</v>
      </c>
      <c r="L10" s="2">
        <f t="shared" si="1"/>
        <v>0</v>
      </c>
      <c r="P10" s="6">
        <v>26.3</v>
      </c>
      <c r="Q10" s="5">
        <v>64467.875</v>
      </c>
      <c r="R10" s="7">
        <v>9.8800000000000008</v>
      </c>
      <c r="S10" s="5">
        <v>13998.725</v>
      </c>
      <c r="AL10" s="5" t="str">
        <f t="shared" si="2"/>
        <v/>
      </c>
      <c r="AN10" s="5" t="str">
        <f t="shared" si="3"/>
        <v/>
      </c>
      <c r="AP10" s="5" t="str">
        <f t="shared" si="4"/>
        <v/>
      </c>
      <c r="AS10" s="5">
        <f t="shared" si="5"/>
        <v>78466.600000000006</v>
      </c>
      <c r="AT10" s="11">
        <f t="shared" si="6"/>
        <v>2.7344522708464112</v>
      </c>
      <c r="AU10" s="5">
        <f t="shared" si="7"/>
        <v>2734.4522708464115</v>
      </c>
    </row>
    <row r="11" spans="1:47" x14ac:dyDescent="0.3">
      <c r="A11" s="1" t="s">
        <v>66</v>
      </c>
      <c r="B11" s="1" t="s">
        <v>67</v>
      </c>
      <c r="C11" s="1" t="s">
        <v>68</v>
      </c>
      <c r="D11" s="1" t="s">
        <v>147</v>
      </c>
      <c r="E11" s="1" t="s">
        <v>70</v>
      </c>
      <c r="F11" s="1" t="s">
        <v>61</v>
      </c>
      <c r="G11" s="1" t="s">
        <v>53</v>
      </c>
      <c r="H11" s="1" t="s">
        <v>54</v>
      </c>
      <c r="I11" s="2">
        <v>80</v>
      </c>
      <c r="J11" s="2">
        <v>40.04</v>
      </c>
      <c r="K11" s="2">
        <f t="shared" si="0"/>
        <v>11.69</v>
      </c>
      <c r="L11" s="2">
        <f t="shared" si="1"/>
        <v>0</v>
      </c>
      <c r="R11" s="7">
        <v>11.69</v>
      </c>
      <c r="S11" s="5">
        <v>16563.268749999999</v>
      </c>
      <c r="AL11" s="5" t="str">
        <f t="shared" si="2"/>
        <v/>
      </c>
      <c r="AN11" s="5" t="str">
        <f t="shared" si="3"/>
        <v/>
      </c>
      <c r="AP11" s="5" t="str">
        <f t="shared" si="4"/>
        <v/>
      </c>
      <c r="AS11" s="5">
        <f t="shared" si="5"/>
        <v>16563.268749999999</v>
      </c>
      <c r="AT11" s="11">
        <f t="shared" si="6"/>
        <v>0.57720696253025983</v>
      </c>
      <c r="AU11" s="5">
        <f t="shared" si="7"/>
        <v>577.20696253025983</v>
      </c>
    </row>
    <row r="12" spans="1:47" x14ac:dyDescent="0.3">
      <c r="A12" s="1" t="s">
        <v>71</v>
      </c>
      <c r="B12" s="1" t="s">
        <v>72</v>
      </c>
      <c r="C12" s="1" t="s">
        <v>73</v>
      </c>
      <c r="D12" s="1" t="s">
        <v>148</v>
      </c>
      <c r="E12" s="1" t="s">
        <v>74</v>
      </c>
      <c r="F12" s="1" t="s">
        <v>61</v>
      </c>
      <c r="G12" s="1" t="s">
        <v>53</v>
      </c>
      <c r="H12" s="1" t="s">
        <v>54</v>
      </c>
      <c r="I12" s="2">
        <v>4.2300000000000004</v>
      </c>
      <c r="J12" s="2">
        <v>3.76</v>
      </c>
      <c r="K12" s="2">
        <f t="shared" si="0"/>
        <v>0.03</v>
      </c>
      <c r="L12" s="2">
        <f t="shared" si="1"/>
        <v>0.28999999999999998</v>
      </c>
      <c r="R12" s="7">
        <v>0.03</v>
      </c>
      <c r="S12" s="5">
        <v>42.506250000000001</v>
      </c>
      <c r="AL12" s="5" t="str">
        <f t="shared" si="2"/>
        <v/>
      </c>
      <c r="AN12" s="5" t="str">
        <f t="shared" si="3"/>
        <v/>
      </c>
      <c r="AP12" s="5" t="str">
        <f t="shared" si="4"/>
        <v/>
      </c>
      <c r="AR12" s="2">
        <v>0.28999999999999998</v>
      </c>
      <c r="AS12" s="5">
        <f t="shared" si="5"/>
        <v>42.506250000000001</v>
      </c>
      <c r="AT12" s="11">
        <f t="shared" si="6"/>
        <v>1.4812839072632846E-3</v>
      </c>
      <c r="AU12" s="5">
        <f t="shared" si="7"/>
        <v>1.4812839072632846</v>
      </c>
    </row>
    <row r="13" spans="1:47" x14ac:dyDescent="0.3">
      <c r="A13" s="1" t="s">
        <v>75</v>
      </c>
      <c r="B13" s="1" t="s">
        <v>76</v>
      </c>
      <c r="C13" s="1" t="s">
        <v>50</v>
      </c>
      <c r="D13" s="1" t="s">
        <v>150</v>
      </c>
      <c r="E13" s="1" t="s">
        <v>69</v>
      </c>
      <c r="F13" s="1" t="s">
        <v>61</v>
      </c>
      <c r="G13" s="1" t="s">
        <v>53</v>
      </c>
      <c r="H13" s="1" t="s">
        <v>54</v>
      </c>
      <c r="I13" s="2">
        <v>75.77</v>
      </c>
      <c r="J13" s="2">
        <v>0.09</v>
      </c>
      <c r="K13" s="2">
        <f t="shared" si="0"/>
        <v>9.0000000000000011E-2</v>
      </c>
      <c r="L13" s="2">
        <f t="shared" si="1"/>
        <v>0</v>
      </c>
      <c r="P13" s="6">
        <v>7.0000000000000007E-2</v>
      </c>
      <c r="Q13" s="5">
        <v>171.58750000000001</v>
      </c>
      <c r="R13" s="7">
        <v>0.02</v>
      </c>
      <c r="S13" s="5">
        <v>28.337499999999999</v>
      </c>
      <c r="AL13" s="5" t="str">
        <f t="shared" si="2"/>
        <v/>
      </c>
      <c r="AN13" s="5" t="str">
        <f t="shared" si="3"/>
        <v/>
      </c>
      <c r="AP13" s="5" t="str">
        <f t="shared" si="4"/>
        <v/>
      </c>
      <c r="AS13" s="5">
        <f t="shared" si="5"/>
        <v>199.92500000000001</v>
      </c>
      <c r="AT13" s="11">
        <f t="shared" si="6"/>
        <v>6.9671091935800539E-3</v>
      </c>
      <c r="AU13" s="5">
        <f t="shared" si="7"/>
        <v>6.967109193580054</v>
      </c>
    </row>
    <row r="14" spans="1:47" x14ac:dyDescent="0.3">
      <c r="A14" s="1" t="s">
        <v>75</v>
      </c>
      <c r="B14" s="1" t="s">
        <v>76</v>
      </c>
      <c r="C14" s="1" t="s">
        <v>50</v>
      </c>
      <c r="D14" s="1" t="s">
        <v>150</v>
      </c>
      <c r="E14" s="1" t="s">
        <v>77</v>
      </c>
      <c r="F14" s="1" t="s">
        <v>61</v>
      </c>
      <c r="G14" s="1" t="s">
        <v>53</v>
      </c>
      <c r="H14" s="1" t="s">
        <v>54</v>
      </c>
      <c r="I14" s="2">
        <v>75.77</v>
      </c>
      <c r="J14" s="2">
        <v>36.770000000000003</v>
      </c>
      <c r="K14" s="2">
        <f t="shared" si="0"/>
        <v>36.78</v>
      </c>
      <c r="L14" s="2">
        <f t="shared" si="1"/>
        <v>0</v>
      </c>
      <c r="P14" s="6">
        <v>19.52</v>
      </c>
      <c r="Q14" s="5">
        <v>47848.4</v>
      </c>
      <c r="R14" s="7">
        <v>17.260000000000002</v>
      </c>
      <c r="S14" s="5">
        <v>24455.262500000001</v>
      </c>
      <c r="AL14" s="5" t="str">
        <f t="shared" si="2"/>
        <v/>
      </c>
      <c r="AN14" s="5" t="str">
        <f t="shared" si="3"/>
        <v/>
      </c>
      <c r="AP14" s="5" t="str">
        <f t="shared" si="4"/>
        <v/>
      </c>
      <c r="AS14" s="5">
        <f t="shared" si="5"/>
        <v>72303.662500000006</v>
      </c>
      <c r="AT14" s="11">
        <f t="shared" si="6"/>
        <v>2.5196824395811399</v>
      </c>
      <c r="AU14" s="5">
        <f t="shared" si="7"/>
        <v>2519.68243958114</v>
      </c>
    </row>
    <row r="15" spans="1:47" x14ac:dyDescent="0.3">
      <c r="A15" s="1" t="s">
        <v>75</v>
      </c>
      <c r="B15" s="1" t="s">
        <v>76</v>
      </c>
      <c r="C15" s="1" t="s">
        <v>50</v>
      </c>
      <c r="D15" s="1" t="s">
        <v>150</v>
      </c>
      <c r="E15" s="1" t="s">
        <v>74</v>
      </c>
      <c r="F15" s="1" t="s">
        <v>61</v>
      </c>
      <c r="G15" s="1" t="s">
        <v>53</v>
      </c>
      <c r="H15" s="1" t="s">
        <v>54</v>
      </c>
      <c r="I15" s="2">
        <v>75.77</v>
      </c>
      <c r="J15" s="2">
        <v>34.450000000000003</v>
      </c>
      <c r="K15" s="2">
        <f t="shared" si="0"/>
        <v>16.89</v>
      </c>
      <c r="L15" s="2">
        <f t="shared" si="1"/>
        <v>0</v>
      </c>
      <c r="R15" s="7">
        <v>16.89</v>
      </c>
      <c r="S15" s="5">
        <v>23931.018749999999</v>
      </c>
      <c r="AL15" s="5" t="str">
        <f t="shared" si="2"/>
        <v/>
      </c>
      <c r="AN15" s="5" t="str">
        <f t="shared" si="3"/>
        <v/>
      </c>
      <c r="AP15" s="5" t="str">
        <f t="shared" si="4"/>
        <v/>
      </c>
      <c r="AS15" s="5">
        <f t="shared" si="5"/>
        <v>23931.018749999999</v>
      </c>
      <c r="AT15" s="11">
        <f t="shared" si="6"/>
        <v>0.83396283978922925</v>
      </c>
      <c r="AU15" s="5">
        <f t="shared" si="7"/>
        <v>833.96283978922918</v>
      </c>
    </row>
    <row r="16" spans="1:47" x14ac:dyDescent="0.3">
      <c r="A16" s="1" t="s">
        <v>75</v>
      </c>
      <c r="B16" s="1" t="s">
        <v>76</v>
      </c>
      <c r="C16" s="1" t="s">
        <v>50</v>
      </c>
      <c r="D16" s="1" t="s">
        <v>150</v>
      </c>
      <c r="E16" s="1" t="s">
        <v>70</v>
      </c>
      <c r="F16" s="1" t="s">
        <v>61</v>
      </c>
      <c r="G16" s="1" t="s">
        <v>53</v>
      </c>
      <c r="H16" s="1" t="s">
        <v>54</v>
      </c>
      <c r="I16" s="2">
        <v>75.77</v>
      </c>
      <c r="J16" s="2">
        <v>0.09</v>
      </c>
      <c r="K16" s="2">
        <f t="shared" si="0"/>
        <v>0.05</v>
      </c>
      <c r="L16" s="2">
        <f t="shared" si="1"/>
        <v>0</v>
      </c>
      <c r="R16" s="7">
        <v>0.05</v>
      </c>
      <c r="S16" s="5">
        <v>70.84375</v>
      </c>
      <c r="AL16" s="5" t="str">
        <f t="shared" si="2"/>
        <v/>
      </c>
      <c r="AN16" s="5" t="str">
        <f t="shared" si="3"/>
        <v/>
      </c>
      <c r="AP16" s="5" t="str">
        <f t="shared" si="4"/>
        <v/>
      </c>
      <c r="AS16" s="5">
        <f t="shared" si="5"/>
        <v>70.84375</v>
      </c>
      <c r="AT16" s="11">
        <f t="shared" si="6"/>
        <v>2.4688065121054744E-3</v>
      </c>
      <c r="AU16" s="5">
        <f t="shared" si="7"/>
        <v>2.4688065121054743</v>
      </c>
    </row>
    <row r="17" spans="1:47" x14ac:dyDescent="0.3">
      <c r="A17" s="1" t="s">
        <v>78</v>
      </c>
      <c r="B17" s="1" t="s">
        <v>79</v>
      </c>
      <c r="C17" s="1" t="s">
        <v>64</v>
      </c>
      <c r="D17" s="1" t="s">
        <v>151</v>
      </c>
      <c r="E17" s="1" t="s">
        <v>51</v>
      </c>
      <c r="F17" s="1" t="s">
        <v>80</v>
      </c>
      <c r="G17" s="1" t="s">
        <v>53</v>
      </c>
      <c r="H17" s="1" t="s">
        <v>54</v>
      </c>
      <c r="I17" s="2">
        <v>40</v>
      </c>
      <c r="J17" s="2">
        <v>0.06</v>
      </c>
      <c r="K17" s="2">
        <f t="shared" si="0"/>
        <v>0.06</v>
      </c>
      <c r="L17" s="2">
        <f t="shared" si="1"/>
        <v>0</v>
      </c>
      <c r="N17" s="4">
        <v>0.04</v>
      </c>
      <c r="O17" s="5">
        <v>139.62</v>
      </c>
      <c r="P17" s="6">
        <v>0.02</v>
      </c>
      <c r="Q17" s="5">
        <v>49.024999999999999</v>
      </c>
      <c r="AL17" s="5" t="str">
        <f t="shared" si="2"/>
        <v/>
      </c>
      <c r="AN17" s="5" t="str">
        <f t="shared" si="3"/>
        <v/>
      </c>
      <c r="AP17" s="5" t="str">
        <f t="shared" si="4"/>
        <v/>
      </c>
      <c r="AS17" s="5">
        <f t="shared" si="5"/>
        <v>188.64500000000001</v>
      </c>
      <c r="AT17" s="11">
        <f t="shared" si="6"/>
        <v>6.5740168254240809E-3</v>
      </c>
      <c r="AU17" s="5">
        <f t="shared" si="7"/>
        <v>6.5740168254240814</v>
      </c>
    </row>
    <row r="18" spans="1:47" x14ac:dyDescent="0.3">
      <c r="A18" s="1" t="s">
        <v>78</v>
      </c>
      <c r="B18" s="1" t="s">
        <v>79</v>
      </c>
      <c r="C18" s="1" t="s">
        <v>64</v>
      </c>
      <c r="D18" s="1" t="s">
        <v>151</v>
      </c>
      <c r="E18" s="1" t="s">
        <v>55</v>
      </c>
      <c r="F18" s="1" t="s">
        <v>80</v>
      </c>
      <c r="G18" s="1" t="s">
        <v>53</v>
      </c>
      <c r="H18" s="1" t="s">
        <v>54</v>
      </c>
      <c r="I18" s="2">
        <v>40</v>
      </c>
      <c r="J18" s="2">
        <v>37.06</v>
      </c>
      <c r="K18" s="2">
        <f t="shared" si="0"/>
        <v>37.06</v>
      </c>
      <c r="L18" s="2">
        <f t="shared" si="1"/>
        <v>0</v>
      </c>
      <c r="N18" s="4">
        <v>5.07</v>
      </c>
      <c r="O18" s="5">
        <v>17696.834999999999</v>
      </c>
      <c r="P18" s="6">
        <v>31.99</v>
      </c>
      <c r="Q18" s="5">
        <v>87274.305000000008</v>
      </c>
      <c r="AL18" s="5" t="str">
        <f t="shared" si="2"/>
        <v/>
      </c>
      <c r="AN18" s="5" t="str">
        <f t="shared" si="3"/>
        <v/>
      </c>
      <c r="AP18" s="5" t="str">
        <f t="shared" si="4"/>
        <v/>
      </c>
      <c r="AS18" s="5">
        <f t="shared" si="5"/>
        <v>104971.14000000001</v>
      </c>
      <c r="AT18" s="11">
        <f t="shared" si="6"/>
        <v>3.6580987598078227</v>
      </c>
      <c r="AU18" s="5">
        <f t="shared" si="7"/>
        <v>3658.0987598078227</v>
      </c>
    </row>
    <row r="19" spans="1:47" x14ac:dyDescent="0.3">
      <c r="A19" s="1" t="s">
        <v>78</v>
      </c>
      <c r="B19" s="1" t="s">
        <v>79</v>
      </c>
      <c r="C19" s="1" t="s">
        <v>64</v>
      </c>
      <c r="D19" s="1" t="s">
        <v>151</v>
      </c>
      <c r="E19" s="1" t="s">
        <v>56</v>
      </c>
      <c r="F19" s="1" t="s">
        <v>80</v>
      </c>
      <c r="G19" s="1" t="s">
        <v>53</v>
      </c>
      <c r="H19" s="1" t="s">
        <v>54</v>
      </c>
      <c r="I19" s="2">
        <v>40</v>
      </c>
      <c r="J19" s="2">
        <v>0.08</v>
      </c>
      <c r="K19" s="2">
        <f t="shared" si="0"/>
        <v>0.08</v>
      </c>
      <c r="L19" s="2">
        <f t="shared" si="1"/>
        <v>0</v>
      </c>
      <c r="N19" s="4">
        <v>0.02</v>
      </c>
      <c r="O19" s="5">
        <v>69.81</v>
      </c>
      <c r="P19" s="6">
        <v>0.06</v>
      </c>
      <c r="Q19" s="5">
        <v>176.49</v>
      </c>
      <c r="AL19" s="5" t="str">
        <f t="shared" si="2"/>
        <v/>
      </c>
      <c r="AN19" s="5" t="str">
        <f t="shared" si="3"/>
        <v/>
      </c>
      <c r="AP19" s="5" t="str">
        <f t="shared" si="4"/>
        <v/>
      </c>
      <c r="AS19" s="5">
        <f t="shared" si="5"/>
        <v>246.3</v>
      </c>
      <c r="AT19" s="11">
        <f t="shared" si="6"/>
        <v>8.5832136770227201E-3</v>
      </c>
      <c r="AU19" s="5">
        <f t="shared" si="7"/>
        <v>8.5832136770227194</v>
      </c>
    </row>
    <row r="20" spans="1:47" x14ac:dyDescent="0.3">
      <c r="A20" s="1" t="s">
        <v>81</v>
      </c>
      <c r="B20" s="1" t="s">
        <v>79</v>
      </c>
      <c r="C20" s="1" t="s">
        <v>64</v>
      </c>
      <c r="D20" s="1" t="s">
        <v>151</v>
      </c>
      <c r="E20" s="1" t="s">
        <v>70</v>
      </c>
      <c r="F20" s="1" t="s">
        <v>80</v>
      </c>
      <c r="G20" s="1" t="s">
        <v>53</v>
      </c>
      <c r="H20" s="1" t="s">
        <v>54</v>
      </c>
      <c r="I20" s="2">
        <v>80</v>
      </c>
      <c r="J20" s="2">
        <v>7.0000000000000007E-2</v>
      </c>
      <c r="K20" s="2">
        <f t="shared" si="0"/>
        <v>7.0000000000000007E-2</v>
      </c>
      <c r="L20" s="2">
        <f t="shared" si="1"/>
        <v>0</v>
      </c>
      <c r="N20" s="4">
        <v>0.04</v>
      </c>
      <c r="O20" s="5">
        <v>139.62</v>
      </c>
      <c r="P20" s="6">
        <v>0.03</v>
      </c>
      <c r="Q20" s="5">
        <v>88.24499999999999</v>
      </c>
      <c r="AL20" s="5" t="str">
        <f t="shared" si="2"/>
        <v/>
      </c>
      <c r="AN20" s="5" t="str">
        <f t="shared" si="3"/>
        <v/>
      </c>
      <c r="AP20" s="5" t="str">
        <f t="shared" si="4"/>
        <v/>
      </c>
      <c r="AS20" s="5">
        <f t="shared" si="5"/>
        <v>227.86500000000001</v>
      </c>
      <c r="AT20" s="11">
        <f t="shared" si="6"/>
        <v>7.9407794742784501E-3</v>
      </c>
      <c r="AU20" s="5">
        <f t="shared" si="7"/>
        <v>7.9407794742784503</v>
      </c>
    </row>
    <row r="21" spans="1:47" x14ac:dyDescent="0.3">
      <c r="A21" s="1" t="s">
        <v>81</v>
      </c>
      <c r="B21" s="1" t="s">
        <v>79</v>
      </c>
      <c r="C21" s="1" t="s">
        <v>64</v>
      </c>
      <c r="D21" s="1" t="s">
        <v>151</v>
      </c>
      <c r="E21" s="1" t="s">
        <v>82</v>
      </c>
      <c r="F21" s="1" t="s">
        <v>80</v>
      </c>
      <c r="G21" s="1" t="s">
        <v>53</v>
      </c>
      <c r="H21" s="1" t="s">
        <v>54</v>
      </c>
      <c r="I21" s="2">
        <v>80</v>
      </c>
      <c r="J21" s="2">
        <v>0.08</v>
      </c>
      <c r="K21" s="2">
        <f t="shared" si="0"/>
        <v>0.08</v>
      </c>
      <c r="L21" s="2">
        <f t="shared" si="1"/>
        <v>0</v>
      </c>
      <c r="P21" s="6">
        <v>0.06</v>
      </c>
      <c r="Q21" s="5">
        <v>161.7825</v>
      </c>
      <c r="R21" s="7">
        <v>0.02</v>
      </c>
      <c r="S21" s="5">
        <v>28.337499999999999</v>
      </c>
      <c r="AL21" s="5" t="str">
        <f t="shared" si="2"/>
        <v/>
      </c>
      <c r="AN21" s="5" t="str">
        <f t="shared" si="3"/>
        <v/>
      </c>
      <c r="AP21" s="5" t="str">
        <f t="shared" si="4"/>
        <v/>
      </c>
      <c r="AS21" s="5">
        <f t="shared" si="5"/>
        <v>190.12</v>
      </c>
      <c r="AT21" s="11">
        <f t="shared" si="6"/>
        <v>6.6254185313664622E-3</v>
      </c>
      <c r="AU21" s="5">
        <f t="shared" si="7"/>
        <v>6.6254185313664617</v>
      </c>
    </row>
    <row r="22" spans="1:47" x14ac:dyDescent="0.3">
      <c r="A22" s="1" t="s">
        <v>81</v>
      </c>
      <c r="B22" s="1" t="s">
        <v>79</v>
      </c>
      <c r="C22" s="1" t="s">
        <v>64</v>
      </c>
      <c r="D22" s="1" t="s">
        <v>151</v>
      </c>
      <c r="E22" s="1" t="s">
        <v>83</v>
      </c>
      <c r="F22" s="1" t="s">
        <v>80</v>
      </c>
      <c r="G22" s="1" t="s">
        <v>53</v>
      </c>
      <c r="H22" s="1" t="s">
        <v>54</v>
      </c>
      <c r="I22" s="2">
        <v>80</v>
      </c>
      <c r="J22" s="2">
        <v>40.049999999999997</v>
      </c>
      <c r="K22" s="2">
        <f t="shared" si="0"/>
        <v>40</v>
      </c>
      <c r="L22" s="2">
        <f t="shared" si="1"/>
        <v>0</v>
      </c>
      <c r="N22" s="4">
        <v>24.99</v>
      </c>
      <c r="O22" s="5">
        <v>81846.407500000001</v>
      </c>
      <c r="P22" s="6">
        <v>13.96</v>
      </c>
      <c r="Q22" s="5">
        <v>36273.597500000003</v>
      </c>
      <c r="R22" s="7">
        <v>1.05</v>
      </c>
      <c r="S22" s="5">
        <v>1487.71875</v>
      </c>
      <c r="AL22" s="5" t="str">
        <f t="shared" si="2"/>
        <v/>
      </c>
      <c r="AN22" s="5" t="str">
        <f t="shared" si="3"/>
        <v/>
      </c>
      <c r="AP22" s="5" t="str">
        <f t="shared" si="4"/>
        <v/>
      </c>
      <c r="AS22" s="5">
        <f t="shared" si="5"/>
        <v>119607.72375</v>
      </c>
      <c r="AT22" s="11">
        <f t="shared" si="6"/>
        <v>4.1681634200915765</v>
      </c>
      <c r="AU22" s="5">
        <f t="shared" si="7"/>
        <v>4168.1634200915769</v>
      </c>
    </row>
    <row r="23" spans="1:47" x14ac:dyDescent="0.3">
      <c r="A23" s="1" t="s">
        <v>81</v>
      </c>
      <c r="B23" s="1" t="s">
        <v>79</v>
      </c>
      <c r="C23" s="1" t="s">
        <v>64</v>
      </c>
      <c r="D23" s="1" t="s">
        <v>151</v>
      </c>
      <c r="E23" s="1" t="s">
        <v>56</v>
      </c>
      <c r="F23" s="1" t="s">
        <v>80</v>
      </c>
      <c r="G23" s="1" t="s">
        <v>53</v>
      </c>
      <c r="H23" s="1" t="s">
        <v>54</v>
      </c>
      <c r="I23" s="2">
        <v>80</v>
      </c>
      <c r="J23" s="2">
        <v>38.75</v>
      </c>
      <c r="K23" s="2">
        <f t="shared" si="0"/>
        <v>38.75</v>
      </c>
      <c r="L23" s="2">
        <f t="shared" si="1"/>
        <v>0</v>
      </c>
      <c r="N23" s="4">
        <v>14.82</v>
      </c>
      <c r="O23" s="5">
        <v>45085.625</v>
      </c>
      <c r="P23" s="6">
        <v>23.93</v>
      </c>
      <c r="Q23" s="5">
        <v>64208.042500000003</v>
      </c>
      <c r="AL23" s="5" t="str">
        <f t="shared" si="2"/>
        <v/>
      </c>
      <c r="AN23" s="5" t="str">
        <f t="shared" si="3"/>
        <v/>
      </c>
      <c r="AP23" s="5" t="str">
        <f t="shared" si="4"/>
        <v/>
      </c>
      <c r="AS23" s="5">
        <f t="shared" si="5"/>
        <v>109293.66750000001</v>
      </c>
      <c r="AT23" s="11">
        <f t="shared" si="6"/>
        <v>3.8087328530165396</v>
      </c>
      <c r="AU23" s="5">
        <f t="shared" si="7"/>
        <v>3808.7328530165396</v>
      </c>
    </row>
    <row r="24" spans="1:47" x14ac:dyDescent="0.3">
      <c r="A24" s="1" t="s">
        <v>81</v>
      </c>
      <c r="B24" s="1" t="s">
        <v>79</v>
      </c>
      <c r="C24" s="1" t="s">
        <v>64</v>
      </c>
      <c r="D24" s="1" t="s">
        <v>151</v>
      </c>
      <c r="E24" s="1" t="s">
        <v>84</v>
      </c>
      <c r="F24" s="1" t="s">
        <v>80</v>
      </c>
      <c r="G24" s="1" t="s">
        <v>53</v>
      </c>
      <c r="H24" s="1" t="s">
        <v>54</v>
      </c>
      <c r="I24" s="2">
        <v>80</v>
      </c>
      <c r="J24" s="2">
        <v>0.08</v>
      </c>
      <c r="K24" s="2">
        <f t="shared" si="0"/>
        <v>0.08</v>
      </c>
      <c r="L24" s="2">
        <f t="shared" si="1"/>
        <v>0</v>
      </c>
      <c r="N24" s="4">
        <v>0.06</v>
      </c>
      <c r="O24" s="5">
        <v>174.52500000000001</v>
      </c>
      <c r="P24" s="6">
        <v>0.02</v>
      </c>
      <c r="Q24" s="5">
        <v>53.927499999999988</v>
      </c>
      <c r="AL24" s="5" t="str">
        <f t="shared" si="2"/>
        <v/>
      </c>
      <c r="AN24" s="5" t="str">
        <f t="shared" si="3"/>
        <v/>
      </c>
      <c r="AP24" s="5" t="str">
        <f t="shared" si="4"/>
        <v/>
      </c>
      <c r="AS24" s="5">
        <f t="shared" si="5"/>
        <v>228.45249999999999</v>
      </c>
      <c r="AT24" s="11">
        <f t="shared" si="6"/>
        <v>7.961253035119905E-3</v>
      </c>
      <c r="AU24" s="5">
        <f t="shared" si="7"/>
        <v>7.9612530351199053</v>
      </c>
    </row>
    <row r="25" spans="1:47" x14ac:dyDescent="0.3">
      <c r="A25" s="1" t="s">
        <v>85</v>
      </c>
      <c r="B25" s="1" t="s">
        <v>79</v>
      </c>
      <c r="C25" s="1" t="s">
        <v>64</v>
      </c>
      <c r="D25" s="1" t="s">
        <v>151</v>
      </c>
      <c r="E25" s="1" t="s">
        <v>74</v>
      </c>
      <c r="F25" s="1" t="s">
        <v>80</v>
      </c>
      <c r="G25" s="1" t="s">
        <v>53</v>
      </c>
      <c r="H25" s="1" t="s">
        <v>54</v>
      </c>
      <c r="I25" s="2">
        <v>40</v>
      </c>
      <c r="J25" s="2">
        <v>0.06</v>
      </c>
      <c r="K25" s="2">
        <f t="shared" si="0"/>
        <v>0.06</v>
      </c>
      <c r="L25" s="2">
        <f t="shared" si="1"/>
        <v>0</v>
      </c>
      <c r="N25" s="4">
        <v>0.02</v>
      </c>
      <c r="O25" s="5">
        <v>81.445000000000007</v>
      </c>
      <c r="P25" s="6">
        <v>0.02</v>
      </c>
      <c r="Q25" s="5">
        <v>63.732500000000002</v>
      </c>
      <c r="R25" s="7">
        <v>0.02</v>
      </c>
      <c r="S25" s="5">
        <v>34.005000000000003</v>
      </c>
      <c r="AL25" s="5" t="str">
        <f t="shared" si="2"/>
        <v/>
      </c>
      <c r="AN25" s="5" t="str">
        <f t="shared" si="3"/>
        <v/>
      </c>
      <c r="AP25" s="5" t="str">
        <f t="shared" si="4"/>
        <v/>
      </c>
      <c r="AS25" s="5">
        <f t="shared" si="5"/>
        <v>179.1825</v>
      </c>
      <c r="AT25" s="11">
        <f t="shared" si="6"/>
        <v>6.2442618135733798E-3</v>
      </c>
      <c r="AU25" s="5">
        <f t="shared" si="7"/>
        <v>6.2442618135733801</v>
      </c>
    </row>
    <row r="26" spans="1:47" x14ac:dyDescent="0.3">
      <c r="A26" s="1" t="s">
        <v>85</v>
      </c>
      <c r="B26" s="1" t="s">
        <v>79</v>
      </c>
      <c r="C26" s="1" t="s">
        <v>64</v>
      </c>
      <c r="D26" s="1" t="s">
        <v>151</v>
      </c>
      <c r="E26" s="1" t="s">
        <v>83</v>
      </c>
      <c r="F26" s="1" t="s">
        <v>80</v>
      </c>
      <c r="G26" s="1" t="s">
        <v>53</v>
      </c>
      <c r="H26" s="1" t="s">
        <v>54</v>
      </c>
      <c r="I26" s="2">
        <v>40</v>
      </c>
      <c r="J26" s="2">
        <v>0.08</v>
      </c>
      <c r="K26" s="2">
        <f t="shared" si="0"/>
        <v>0.08</v>
      </c>
      <c r="L26" s="2">
        <f t="shared" si="1"/>
        <v>0</v>
      </c>
      <c r="N26" s="4">
        <v>0.08</v>
      </c>
      <c r="O26" s="5">
        <v>279.24</v>
      </c>
      <c r="AL26" s="5" t="str">
        <f t="shared" si="2"/>
        <v/>
      </c>
      <c r="AN26" s="5" t="str">
        <f t="shared" si="3"/>
        <v/>
      </c>
      <c r="AP26" s="5" t="str">
        <f t="shared" si="4"/>
        <v/>
      </c>
      <c r="AS26" s="5">
        <f t="shared" si="5"/>
        <v>279.24</v>
      </c>
      <c r="AT26" s="11">
        <f t="shared" si="6"/>
        <v>9.7311270287122383E-3</v>
      </c>
      <c r="AU26" s="5">
        <f t="shared" si="7"/>
        <v>9.7311270287122387</v>
      </c>
    </row>
    <row r="27" spans="1:47" x14ac:dyDescent="0.3">
      <c r="A27" s="1" t="s">
        <v>85</v>
      </c>
      <c r="B27" s="1" t="s">
        <v>79</v>
      </c>
      <c r="C27" s="1" t="s">
        <v>64</v>
      </c>
      <c r="D27" s="1" t="s">
        <v>151</v>
      </c>
      <c r="E27" s="1" t="s">
        <v>51</v>
      </c>
      <c r="F27" s="1" t="s">
        <v>80</v>
      </c>
      <c r="G27" s="1" t="s">
        <v>53</v>
      </c>
      <c r="H27" s="1" t="s">
        <v>54</v>
      </c>
      <c r="I27" s="2">
        <v>40</v>
      </c>
      <c r="J27" s="2">
        <v>38.340000000000003</v>
      </c>
      <c r="K27" s="2">
        <f t="shared" si="0"/>
        <v>38.339999999999996</v>
      </c>
      <c r="L27" s="2">
        <f t="shared" si="1"/>
        <v>0</v>
      </c>
      <c r="N27" s="4">
        <v>14.99</v>
      </c>
      <c r="O27" s="5">
        <v>53445.37249999999</v>
      </c>
      <c r="P27" s="6">
        <v>18.23</v>
      </c>
      <c r="Q27" s="5">
        <v>53657.862500000003</v>
      </c>
      <c r="R27" s="7">
        <v>5.12</v>
      </c>
      <c r="S27" s="5">
        <v>8708.1137500000004</v>
      </c>
      <c r="AL27" s="5" t="str">
        <f t="shared" si="2"/>
        <v/>
      </c>
      <c r="AN27" s="5" t="str">
        <f t="shared" si="3"/>
        <v/>
      </c>
      <c r="AP27" s="5" t="str">
        <f t="shared" si="4"/>
        <v/>
      </c>
      <c r="AS27" s="5">
        <f t="shared" si="5"/>
        <v>115811.34874999999</v>
      </c>
      <c r="AT27" s="11">
        <f t="shared" si="6"/>
        <v>4.0358650123647903</v>
      </c>
      <c r="AU27" s="5">
        <f t="shared" si="7"/>
        <v>4035.8650123647899</v>
      </c>
    </row>
    <row r="28" spans="1:47" x14ac:dyDescent="0.3">
      <c r="A28" s="1" t="s">
        <v>86</v>
      </c>
      <c r="B28" s="1" t="s">
        <v>87</v>
      </c>
      <c r="C28" s="1" t="s">
        <v>88</v>
      </c>
      <c r="D28" s="1" t="s">
        <v>152</v>
      </c>
      <c r="E28" s="1" t="s">
        <v>89</v>
      </c>
      <c r="F28" s="1" t="s">
        <v>80</v>
      </c>
      <c r="G28" s="1" t="s">
        <v>53</v>
      </c>
      <c r="H28" s="1" t="s">
        <v>54</v>
      </c>
      <c r="I28" s="2">
        <v>160</v>
      </c>
      <c r="J28" s="2">
        <v>7.0000000000000007E-2</v>
      </c>
      <c r="K28" s="2">
        <f t="shared" si="0"/>
        <v>7.0000000000000007E-2</v>
      </c>
      <c r="L28" s="2">
        <f t="shared" si="1"/>
        <v>0</v>
      </c>
      <c r="P28" s="6">
        <v>0.03</v>
      </c>
      <c r="Q28" s="5">
        <v>88.24499999999999</v>
      </c>
      <c r="R28" s="7">
        <v>0.04</v>
      </c>
      <c r="S28" s="5">
        <v>68.010000000000005</v>
      </c>
      <c r="AL28" s="5" t="str">
        <f t="shared" si="2"/>
        <v/>
      </c>
      <c r="AN28" s="5" t="str">
        <f t="shared" si="3"/>
        <v/>
      </c>
      <c r="AP28" s="5" t="str">
        <f t="shared" si="4"/>
        <v/>
      </c>
      <c r="AS28" s="5">
        <f t="shared" si="5"/>
        <v>156.255</v>
      </c>
      <c r="AT28" s="11">
        <f t="shared" si="6"/>
        <v>5.4452702115435851E-3</v>
      </c>
      <c r="AU28" s="5">
        <f t="shared" si="7"/>
        <v>5.4452702115435851</v>
      </c>
    </row>
    <row r="29" spans="1:47" x14ac:dyDescent="0.3">
      <c r="A29" s="1" t="s">
        <v>86</v>
      </c>
      <c r="B29" s="1" t="s">
        <v>87</v>
      </c>
      <c r="C29" s="1" t="s">
        <v>88</v>
      </c>
      <c r="D29" s="1" t="s">
        <v>152</v>
      </c>
      <c r="E29" s="1" t="s">
        <v>90</v>
      </c>
      <c r="F29" s="1" t="s">
        <v>80</v>
      </c>
      <c r="G29" s="1" t="s">
        <v>53</v>
      </c>
      <c r="H29" s="1" t="s">
        <v>54</v>
      </c>
      <c r="I29" s="2">
        <v>160</v>
      </c>
      <c r="J29" s="2">
        <v>7</v>
      </c>
      <c r="K29" s="2">
        <f t="shared" si="0"/>
        <v>7.0000000000000007E-2</v>
      </c>
      <c r="L29" s="2">
        <f t="shared" si="1"/>
        <v>0</v>
      </c>
      <c r="P29" s="6">
        <v>0.01</v>
      </c>
      <c r="Q29" s="5">
        <v>29.414999999999999</v>
      </c>
      <c r="R29" s="7">
        <v>0.01</v>
      </c>
      <c r="S29" s="5">
        <v>17.002500000000001</v>
      </c>
      <c r="T29" s="8">
        <v>0.05</v>
      </c>
      <c r="U29" s="5">
        <v>25.5</v>
      </c>
      <c r="AL29" s="5" t="str">
        <f t="shared" si="2"/>
        <v/>
      </c>
      <c r="AN29" s="5" t="str">
        <f t="shared" si="3"/>
        <v/>
      </c>
      <c r="AP29" s="5" t="str">
        <f t="shared" si="4"/>
        <v/>
      </c>
      <c r="AS29" s="5">
        <f t="shared" si="5"/>
        <v>71.917500000000004</v>
      </c>
      <c r="AT29" s="11">
        <f t="shared" si="6"/>
        <v>2.506225211600818E-3</v>
      </c>
      <c r="AU29" s="5">
        <f t="shared" si="7"/>
        <v>2.5062252116008179</v>
      </c>
    </row>
    <row r="30" spans="1:47" x14ac:dyDescent="0.3">
      <c r="A30" s="1" t="s">
        <v>86</v>
      </c>
      <c r="B30" s="1" t="s">
        <v>87</v>
      </c>
      <c r="C30" s="1" t="s">
        <v>88</v>
      </c>
      <c r="D30" s="1" t="s">
        <v>152</v>
      </c>
      <c r="E30" s="1" t="s">
        <v>91</v>
      </c>
      <c r="F30" s="1" t="s">
        <v>80</v>
      </c>
      <c r="G30" s="1" t="s">
        <v>53</v>
      </c>
      <c r="H30" s="1" t="s">
        <v>54</v>
      </c>
      <c r="I30" s="2">
        <v>160</v>
      </c>
      <c r="J30" s="2">
        <v>40.07</v>
      </c>
      <c r="K30" s="2">
        <f t="shared" si="0"/>
        <v>40</v>
      </c>
      <c r="L30" s="2">
        <f t="shared" si="1"/>
        <v>0</v>
      </c>
      <c r="P30" s="6">
        <v>5.28</v>
      </c>
      <c r="Q30" s="5">
        <v>15531.12</v>
      </c>
      <c r="R30" s="7">
        <v>20.66</v>
      </c>
      <c r="S30" s="5">
        <v>30261.616249999999</v>
      </c>
      <c r="T30" s="8">
        <v>14.06</v>
      </c>
      <c r="U30" s="5">
        <v>6748.15</v>
      </c>
      <c r="AL30" s="5" t="str">
        <f t="shared" si="2"/>
        <v/>
      </c>
      <c r="AN30" s="5" t="str">
        <f t="shared" si="3"/>
        <v/>
      </c>
      <c r="AP30" s="5" t="str">
        <f t="shared" si="4"/>
        <v/>
      </c>
      <c r="AS30" s="5">
        <f t="shared" si="5"/>
        <v>52540.886250000003</v>
      </c>
      <c r="AT30" s="11">
        <f t="shared" si="6"/>
        <v>1.8309770745590541</v>
      </c>
      <c r="AU30" s="5">
        <f t="shared" si="7"/>
        <v>1830.977074559054</v>
      </c>
    </row>
    <row r="31" spans="1:47" x14ac:dyDescent="0.3">
      <c r="A31" s="1" t="s">
        <v>86</v>
      </c>
      <c r="B31" s="1" t="s">
        <v>87</v>
      </c>
      <c r="C31" s="1" t="s">
        <v>88</v>
      </c>
      <c r="D31" s="1" t="s">
        <v>152</v>
      </c>
      <c r="E31" s="1" t="s">
        <v>82</v>
      </c>
      <c r="F31" s="1" t="s">
        <v>80</v>
      </c>
      <c r="G31" s="1" t="s">
        <v>53</v>
      </c>
      <c r="H31" s="1" t="s">
        <v>54</v>
      </c>
      <c r="I31" s="2">
        <v>160</v>
      </c>
      <c r="J31" s="2">
        <v>38.43</v>
      </c>
      <c r="K31" s="2">
        <f t="shared" si="0"/>
        <v>38.43</v>
      </c>
      <c r="L31" s="2">
        <f t="shared" si="1"/>
        <v>0</v>
      </c>
      <c r="P31" s="6">
        <v>16.86</v>
      </c>
      <c r="Q31" s="5">
        <v>48843.607500000013</v>
      </c>
      <c r="R31" s="7">
        <v>19.670000000000002</v>
      </c>
      <c r="S31" s="5">
        <v>32313.251250000001</v>
      </c>
      <c r="T31" s="8">
        <v>1.9</v>
      </c>
      <c r="U31" s="5">
        <v>969</v>
      </c>
      <c r="AL31" s="5" t="str">
        <f t="shared" si="2"/>
        <v/>
      </c>
      <c r="AN31" s="5" t="str">
        <f t="shared" si="3"/>
        <v/>
      </c>
      <c r="AP31" s="5" t="str">
        <f t="shared" si="4"/>
        <v/>
      </c>
      <c r="AS31" s="5">
        <f t="shared" si="5"/>
        <v>82125.858750000014</v>
      </c>
      <c r="AT31" s="11">
        <f t="shared" si="6"/>
        <v>2.8619723672766386</v>
      </c>
      <c r="AU31" s="5">
        <f t="shared" si="7"/>
        <v>2861.9723672766386</v>
      </c>
    </row>
    <row r="32" spans="1:47" x14ac:dyDescent="0.3">
      <c r="A32" s="1" t="s">
        <v>86</v>
      </c>
      <c r="B32" s="1" t="s">
        <v>87</v>
      </c>
      <c r="C32" s="1" t="s">
        <v>88</v>
      </c>
      <c r="D32" s="1" t="s">
        <v>152</v>
      </c>
      <c r="E32" s="1" t="s">
        <v>84</v>
      </c>
      <c r="F32" s="1" t="s">
        <v>80</v>
      </c>
      <c r="G32" s="1" t="s">
        <v>53</v>
      </c>
      <c r="H32" s="1" t="s">
        <v>54</v>
      </c>
      <c r="I32" s="2">
        <v>160</v>
      </c>
      <c r="J32" s="2">
        <v>36.53</v>
      </c>
      <c r="K32" s="2">
        <f t="shared" si="0"/>
        <v>36.520000000000003</v>
      </c>
      <c r="L32" s="2">
        <f t="shared" si="1"/>
        <v>0</v>
      </c>
      <c r="N32" s="4">
        <v>8.02</v>
      </c>
      <c r="O32" s="5">
        <v>23328.174999999999</v>
      </c>
      <c r="P32" s="6">
        <v>23.21</v>
      </c>
      <c r="Q32" s="5">
        <v>57932.842500000013</v>
      </c>
      <c r="R32" s="7">
        <v>5.29</v>
      </c>
      <c r="S32" s="5">
        <v>7495.2687500000002</v>
      </c>
      <c r="AL32" s="5" t="str">
        <f t="shared" si="2"/>
        <v/>
      </c>
      <c r="AN32" s="5" t="str">
        <f t="shared" si="3"/>
        <v/>
      </c>
      <c r="AP32" s="5" t="str">
        <f t="shared" si="4"/>
        <v/>
      </c>
      <c r="AS32" s="5">
        <f t="shared" si="5"/>
        <v>88756.286250000019</v>
      </c>
      <c r="AT32" s="11">
        <f t="shared" si="6"/>
        <v>3.0930335771934376</v>
      </c>
      <c r="AU32" s="5">
        <f t="shared" si="7"/>
        <v>3093.0335771934378</v>
      </c>
    </row>
    <row r="33" spans="1:47" x14ac:dyDescent="0.3">
      <c r="A33" s="1" t="s">
        <v>86</v>
      </c>
      <c r="B33" s="1" t="s">
        <v>87</v>
      </c>
      <c r="C33" s="1" t="s">
        <v>88</v>
      </c>
      <c r="D33" s="1" t="s">
        <v>152</v>
      </c>
      <c r="E33" s="1" t="s">
        <v>92</v>
      </c>
      <c r="F33" s="1" t="s">
        <v>80</v>
      </c>
      <c r="G33" s="1" t="s">
        <v>53</v>
      </c>
      <c r="H33" s="1" t="s">
        <v>54</v>
      </c>
      <c r="I33" s="2">
        <v>160</v>
      </c>
      <c r="J33" s="2">
        <v>39</v>
      </c>
      <c r="K33" s="2">
        <f t="shared" si="0"/>
        <v>39</v>
      </c>
      <c r="L33" s="2">
        <f t="shared" si="1"/>
        <v>0</v>
      </c>
      <c r="R33" s="7">
        <v>39</v>
      </c>
      <c r="S33" s="5">
        <v>55258.125</v>
      </c>
      <c r="AL33" s="5" t="str">
        <f t="shared" si="2"/>
        <v/>
      </c>
      <c r="AN33" s="5" t="str">
        <f t="shared" si="3"/>
        <v/>
      </c>
      <c r="AP33" s="5" t="str">
        <f t="shared" si="4"/>
        <v/>
      </c>
      <c r="AS33" s="5">
        <f t="shared" si="5"/>
        <v>55258.125</v>
      </c>
      <c r="AT33" s="11">
        <f t="shared" si="6"/>
        <v>1.9256690794422697</v>
      </c>
      <c r="AU33" s="5">
        <f t="shared" si="7"/>
        <v>1925.6690794422698</v>
      </c>
    </row>
    <row r="34" spans="1:47" x14ac:dyDescent="0.3">
      <c r="A34" s="1" t="s">
        <v>93</v>
      </c>
      <c r="B34" s="1" t="s">
        <v>94</v>
      </c>
      <c r="C34" s="1" t="s">
        <v>95</v>
      </c>
      <c r="D34" s="1" t="s">
        <v>150</v>
      </c>
      <c r="E34" s="1" t="s">
        <v>77</v>
      </c>
      <c r="F34" s="1" t="s">
        <v>80</v>
      </c>
      <c r="G34" s="1" t="s">
        <v>53</v>
      </c>
      <c r="H34" s="1" t="s">
        <v>54</v>
      </c>
      <c r="I34" s="2">
        <v>12</v>
      </c>
      <c r="J34" s="2">
        <v>6.7</v>
      </c>
      <c r="K34" s="2">
        <f t="shared" si="0"/>
        <v>1.84</v>
      </c>
      <c r="L34" s="2">
        <f t="shared" si="1"/>
        <v>4.8499999999999996</v>
      </c>
      <c r="P34" s="6">
        <v>0.05</v>
      </c>
      <c r="Q34" s="5">
        <v>171.58750000000001</v>
      </c>
      <c r="R34" s="7">
        <v>0.01</v>
      </c>
      <c r="S34" s="5">
        <v>11.335000000000001</v>
      </c>
      <c r="Z34" s="9">
        <v>1.78</v>
      </c>
      <c r="AA34" s="5">
        <v>389.3</v>
      </c>
      <c r="AL34" s="5" t="str">
        <f t="shared" si="2"/>
        <v/>
      </c>
      <c r="AN34" s="5" t="str">
        <f t="shared" si="3"/>
        <v/>
      </c>
      <c r="AP34" s="5" t="str">
        <f t="shared" si="4"/>
        <v/>
      </c>
      <c r="AR34" s="2">
        <v>4.8499999999999996</v>
      </c>
      <c r="AS34" s="5">
        <f t="shared" si="5"/>
        <v>572.22250000000008</v>
      </c>
      <c r="AT34" s="11">
        <f t="shared" si="6"/>
        <v>1.9941161138043582E-2</v>
      </c>
      <c r="AU34" s="5">
        <f t="shared" si="7"/>
        <v>19.941161138043583</v>
      </c>
    </row>
    <row r="35" spans="1:47" x14ac:dyDescent="0.3">
      <c r="A35" s="1" t="s">
        <v>93</v>
      </c>
      <c r="B35" s="1" t="s">
        <v>94</v>
      </c>
      <c r="C35" s="1" t="s">
        <v>95</v>
      </c>
      <c r="D35" s="1" t="s">
        <v>150</v>
      </c>
      <c r="E35" s="1" t="s">
        <v>74</v>
      </c>
      <c r="F35" s="1" t="s">
        <v>80</v>
      </c>
      <c r="G35" s="1" t="s">
        <v>53</v>
      </c>
      <c r="H35" s="1" t="s">
        <v>54</v>
      </c>
      <c r="I35" s="2">
        <v>12</v>
      </c>
      <c r="J35" s="2">
        <v>4.49</v>
      </c>
      <c r="K35" s="2">
        <f t="shared" ref="K35:K66" si="8">SUM(N35,P35,R35,T35,V35,X35,Z35,AB35,AE35,AG35,AI35)</f>
        <v>2.74</v>
      </c>
      <c r="L35" s="2">
        <f t="shared" ref="L35:L66" si="9">SUM(M35,AD35,AK35,AM35,AO35,AQ35,AR35)</f>
        <v>1.75</v>
      </c>
      <c r="P35" s="6">
        <v>0.02</v>
      </c>
      <c r="Q35" s="5">
        <v>68.635000000000005</v>
      </c>
      <c r="Z35" s="9">
        <v>2.72</v>
      </c>
      <c r="AA35" s="5">
        <v>609.28</v>
      </c>
      <c r="AL35" s="5" t="str">
        <f t="shared" ref="AL35:AL66" si="10">IF(AK35&gt;0,AK35*$AL$1,"")</f>
        <v/>
      </c>
      <c r="AN35" s="5" t="str">
        <f t="shared" ref="AN35:AN66" si="11">IF(AM35&gt;0,AM35*$AN$1,"")</f>
        <v/>
      </c>
      <c r="AP35" s="5" t="str">
        <f t="shared" ref="AP35:AP66" si="12">IF(AO35&gt;0,AO35*$AP$1,"")</f>
        <v/>
      </c>
      <c r="AR35" s="2">
        <v>1.75</v>
      </c>
      <c r="AS35" s="5">
        <f t="shared" ref="AS35:AS66" si="13">SUM(O35,Q35,S35,U35,W35,Y35,AA35,AC35,AF35,AH35,AJ35)</f>
        <v>677.91499999999996</v>
      </c>
      <c r="AT35" s="11">
        <f t="shared" ref="AT35:AT66" si="14">(AS35/$AS$99)*100</f>
        <v>2.3624398294189431E-2</v>
      </c>
      <c r="AU35" s="5">
        <f t="shared" si="7"/>
        <v>23.624398294189433</v>
      </c>
    </row>
    <row r="36" spans="1:47" x14ac:dyDescent="0.3">
      <c r="A36" s="1" t="s">
        <v>96</v>
      </c>
      <c r="B36" s="1" t="s">
        <v>97</v>
      </c>
      <c r="C36" s="1" t="s">
        <v>98</v>
      </c>
      <c r="D36" s="1" t="s">
        <v>153</v>
      </c>
      <c r="E36" s="1" t="s">
        <v>60</v>
      </c>
      <c r="F36" s="1" t="s">
        <v>80</v>
      </c>
      <c r="G36" s="1" t="s">
        <v>53</v>
      </c>
      <c r="H36" s="1" t="s">
        <v>54</v>
      </c>
      <c r="I36" s="2">
        <v>148</v>
      </c>
      <c r="J36" s="2">
        <v>0.08</v>
      </c>
      <c r="K36" s="2">
        <f t="shared" si="8"/>
        <v>0.08</v>
      </c>
      <c r="L36" s="2">
        <f t="shared" si="9"/>
        <v>0</v>
      </c>
      <c r="P36" s="6">
        <v>0.05</v>
      </c>
      <c r="Q36" s="5">
        <v>171.58750000000001</v>
      </c>
      <c r="R36" s="7">
        <v>0.03</v>
      </c>
      <c r="S36" s="5">
        <v>59.508749999999999</v>
      </c>
      <c r="AL36" s="5" t="str">
        <f t="shared" si="10"/>
        <v/>
      </c>
      <c r="AN36" s="5" t="str">
        <f t="shared" si="11"/>
        <v/>
      </c>
      <c r="AP36" s="5" t="str">
        <f t="shared" si="12"/>
        <v/>
      </c>
      <c r="AS36" s="5">
        <f t="shared" si="13"/>
        <v>231.09625</v>
      </c>
      <c r="AT36" s="11">
        <f t="shared" si="14"/>
        <v>8.0533840589064615E-3</v>
      </c>
      <c r="AU36" s="5">
        <f t="shared" si="7"/>
        <v>8.0533840589064614</v>
      </c>
    </row>
    <row r="37" spans="1:47" x14ac:dyDescent="0.3">
      <c r="A37" s="1" t="s">
        <v>96</v>
      </c>
      <c r="B37" s="1" t="s">
        <v>97</v>
      </c>
      <c r="C37" s="1" t="s">
        <v>98</v>
      </c>
      <c r="D37" s="1" t="s">
        <v>153</v>
      </c>
      <c r="E37" s="1" t="s">
        <v>69</v>
      </c>
      <c r="F37" s="1" t="s">
        <v>80</v>
      </c>
      <c r="G37" s="1" t="s">
        <v>53</v>
      </c>
      <c r="H37" s="1" t="s">
        <v>54</v>
      </c>
      <c r="I37" s="2">
        <v>148</v>
      </c>
      <c r="J37" s="2">
        <v>40.36</v>
      </c>
      <c r="K37" s="2">
        <f t="shared" si="8"/>
        <v>40</v>
      </c>
      <c r="L37" s="2">
        <f t="shared" si="9"/>
        <v>0</v>
      </c>
      <c r="P37" s="6">
        <v>37.56</v>
      </c>
      <c r="Q37" s="5">
        <v>132867.55499999999</v>
      </c>
      <c r="R37" s="7">
        <v>2.44</v>
      </c>
      <c r="S37" s="5">
        <v>4840.0450000000001</v>
      </c>
      <c r="AL37" s="5" t="str">
        <f t="shared" si="10"/>
        <v/>
      </c>
      <c r="AN37" s="5" t="str">
        <f t="shared" si="11"/>
        <v/>
      </c>
      <c r="AP37" s="5" t="str">
        <f t="shared" si="12"/>
        <v/>
      </c>
      <c r="AS37" s="5">
        <f t="shared" si="13"/>
        <v>137707.6</v>
      </c>
      <c r="AT37" s="11">
        <f t="shared" si="14"/>
        <v>4.7989190245634346</v>
      </c>
      <c r="AU37" s="5">
        <f t="shared" si="7"/>
        <v>4798.9190245634345</v>
      </c>
    </row>
    <row r="38" spans="1:47" x14ac:dyDescent="0.3">
      <c r="A38" s="1" t="s">
        <v>96</v>
      </c>
      <c r="B38" s="1" t="s">
        <v>97</v>
      </c>
      <c r="C38" s="1" t="s">
        <v>98</v>
      </c>
      <c r="D38" s="1" t="s">
        <v>153</v>
      </c>
      <c r="E38" s="1" t="s">
        <v>77</v>
      </c>
      <c r="F38" s="1" t="s">
        <v>80</v>
      </c>
      <c r="G38" s="1" t="s">
        <v>53</v>
      </c>
      <c r="H38" s="1" t="s">
        <v>54</v>
      </c>
      <c r="I38" s="2">
        <v>148</v>
      </c>
      <c r="J38" s="2">
        <v>30.2</v>
      </c>
      <c r="K38" s="2">
        <f t="shared" si="8"/>
        <v>30.189999999999998</v>
      </c>
      <c r="L38" s="2">
        <f t="shared" si="9"/>
        <v>0</v>
      </c>
      <c r="P38" s="6">
        <v>21.7</v>
      </c>
      <c r="Q38" s="5">
        <v>75890.7</v>
      </c>
      <c r="R38" s="7">
        <v>8.49</v>
      </c>
      <c r="S38" s="5">
        <v>10190.165000000001</v>
      </c>
      <c r="AL38" s="5" t="str">
        <f t="shared" si="10"/>
        <v/>
      </c>
      <c r="AN38" s="5" t="str">
        <f t="shared" si="11"/>
        <v/>
      </c>
      <c r="AP38" s="5" t="str">
        <f t="shared" si="12"/>
        <v/>
      </c>
      <c r="AS38" s="5">
        <f t="shared" si="13"/>
        <v>86080.864999999991</v>
      </c>
      <c r="AT38" s="11">
        <f t="shared" si="14"/>
        <v>2.9997988542344549</v>
      </c>
      <c r="AU38" s="5">
        <f t="shared" si="7"/>
        <v>2999.7988542344547</v>
      </c>
    </row>
    <row r="39" spans="1:47" x14ac:dyDescent="0.3">
      <c r="A39" s="1" t="s">
        <v>96</v>
      </c>
      <c r="B39" s="1" t="s">
        <v>97</v>
      </c>
      <c r="C39" s="1" t="s">
        <v>98</v>
      </c>
      <c r="D39" s="1" t="s">
        <v>153</v>
      </c>
      <c r="E39" s="1" t="s">
        <v>74</v>
      </c>
      <c r="F39" s="1" t="s">
        <v>80</v>
      </c>
      <c r="G39" s="1" t="s">
        <v>53</v>
      </c>
      <c r="H39" s="1" t="s">
        <v>54</v>
      </c>
      <c r="I39" s="2">
        <v>148</v>
      </c>
      <c r="J39" s="2">
        <v>33.44</v>
      </c>
      <c r="K39" s="2">
        <f t="shared" si="8"/>
        <v>33.42</v>
      </c>
      <c r="L39" s="2">
        <f t="shared" si="9"/>
        <v>0.01</v>
      </c>
      <c r="N39" s="4">
        <v>9.81</v>
      </c>
      <c r="O39" s="5">
        <v>38604.93</v>
      </c>
      <c r="P39" s="6">
        <v>14.66</v>
      </c>
      <c r="Q39" s="5">
        <v>49020.097500000003</v>
      </c>
      <c r="R39" s="7">
        <v>8.9</v>
      </c>
      <c r="S39" s="5">
        <v>15180.39875</v>
      </c>
      <c r="T39" s="8">
        <v>0.03</v>
      </c>
      <c r="U39" s="5">
        <v>15.3</v>
      </c>
      <c r="Z39" s="9">
        <v>0.02</v>
      </c>
      <c r="AA39" s="5">
        <v>4.42</v>
      </c>
      <c r="AL39" s="5" t="str">
        <f t="shared" si="10"/>
        <v/>
      </c>
      <c r="AN39" s="5" t="str">
        <f t="shared" si="11"/>
        <v/>
      </c>
      <c r="AP39" s="5" t="str">
        <f t="shared" si="12"/>
        <v/>
      </c>
      <c r="AR39" s="2">
        <v>0.01</v>
      </c>
      <c r="AS39" s="5">
        <f t="shared" si="13"/>
        <v>102825.14624999999</v>
      </c>
      <c r="AT39" s="11">
        <f t="shared" si="14"/>
        <v>3.5833138515422713</v>
      </c>
      <c r="AU39" s="5">
        <f t="shared" si="7"/>
        <v>3583.3138515422711</v>
      </c>
    </row>
    <row r="40" spans="1:47" x14ac:dyDescent="0.3">
      <c r="A40" s="1" t="s">
        <v>96</v>
      </c>
      <c r="B40" s="1" t="s">
        <v>97</v>
      </c>
      <c r="C40" s="1" t="s">
        <v>98</v>
      </c>
      <c r="D40" s="1" t="s">
        <v>153</v>
      </c>
      <c r="E40" s="1" t="s">
        <v>70</v>
      </c>
      <c r="F40" s="1" t="s">
        <v>80</v>
      </c>
      <c r="G40" s="1" t="s">
        <v>53</v>
      </c>
      <c r="H40" s="1" t="s">
        <v>54</v>
      </c>
      <c r="I40" s="2">
        <v>148</v>
      </c>
      <c r="J40" s="2">
        <v>40.369999999999997</v>
      </c>
      <c r="K40" s="2">
        <f t="shared" si="8"/>
        <v>40</v>
      </c>
      <c r="L40" s="2">
        <f t="shared" si="9"/>
        <v>0</v>
      </c>
      <c r="N40" s="4">
        <v>3.35</v>
      </c>
      <c r="O40" s="5">
        <v>11693.174999999999</v>
      </c>
      <c r="P40" s="6">
        <v>32.81</v>
      </c>
      <c r="Q40" s="5">
        <v>101310.16250000001</v>
      </c>
      <c r="R40" s="7">
        <v>3.84</v>
      </c>
      <c r="S40" s="5">
        <v>6886.0125000000007</v>
      </c>
      <c r="AL40" s="5" t="str">
        <f t="shared" si="10"/>
        <v/>
      </c>
      <c r="AN40" s="5" t="str">
        <f t="shared" si="11"/>
        <v/>
      </c>
      <c r="AP40" s="5" t="str">
        <f t="shared" si="12"/>
        <v/>
      </c>
      <c r="AS40" s="5">
        <f t="shared" si="13"/>
        <v>119889.35</v>
      </c>
      <c r="AT40" s="11">
        <f t="shared" si="14"/>
        <v>4.1779777046259188</v>
      </c>
      <c r="AU40" s="5">
        <f t="shared" si="7"/>
        <v>4177.9777046259187</v>
      </c>
    </row>
    <row r="41" spans="1:47" x14ac:dyDescent="0.3">
      <c r="A41" s="1" t="s">
        <v>96</v>
      </c>
      <c r="B41" s="1" t="s">
        <v>97</v>
      </c>
      <c r="C41" s="1" t="s">
        <v>98</v>
      </c>
      <c r="D41" s="1" t="s">
        <v>153</v>
      </c>
      <c r="E41" s="1" t="s">
        <v>89</v>
      </c>
      <c r="F41" s="1" t="s">
        <v>80</v>
      </c>
      <c r="G41" s="1" t="s">
        <v>53</v>
      </c>
      <c r="H41" s="1" t="s">
        <v>54</v>
      </c>
      <c r="I41" s="2">
        <v>148</v>
      </c>
      <c r="J41" s="2">
        <v>0.08</v>
      </c>
      <c r="K41" s="2">
        <f t="shared" si="8"/>
        <v>0.08</v>
      </c>
      <c r="L41" s="2">
        <f t="shared" si="9"/>
        <v>0</v>
      </c>
      <c r="P41" s="6">
        <v>0.04</v>
      </c>
      <c r="Q41" s="5">
        <v>122.5625</v>
      </c>
      <c r="R41" s="7">
        <v>0.04</v>
      </c>
      <c r="S41" s="5">
        <v>70.84375</v>
      </c>
      <c r="AL41" s="5" t="str">
        <f t="shared" si="10"/>
        <v/>
      </c>
      <c r="AN41" s="5" t="str">
        <f t="shared" si="11"/>
        <v/>
      </c>
      <c r="AP41" s="5" t="str">
        <f t="shared" si="12"/>
        <v/>
      </c>
      <c r="AS41" s="5">
        <f t="shared" si="13"/>
        <v>193.40625</v>
      </c>
      <c r="AT41" s="11">
        <f t="shared" si="14"/>
        <v>6.7399397897753774E-3</v>
      </c>
      <c r="AU41" s="5">
        <f t="shared" si="7"/>
        <v>6.7399397897753781</v>
      </c>
    </row>
    <row r="42" spans="1:47" x14ac:dyDescent="0.3">
      <c r="A42" s="1" t="s">
        <v>99</v>
      </c>
      <c r="B42" s="1" t="s">
        <v>79</v>
      </c>
      <c r="C42" s="1" t="s">
        <v>64</v>
      </c>
      <c r="D42" s="1" t="s">
        <v>151</v>
      </c>
      <c r="E42" s="1" t="s">
        <v>65</v>
      </c>
      <c r="F42" s="1" t="s">
        <v>80</v>
      </c>
      <c r="G42" s="1" t="s">
        <v>53</v>
      </c>
      <c r="H42" s="1" t="s">
        <v>54</v>
      </c>
      <c r="I42" s="2">
        <v>80</v>
      </c>
      <c r="J42" s="2">
        <v>0.06</v>
      </c>
      <c r="K42" s="2">
        <f t="shared" si="8"/>
        <v>0.04</v>
      </c>
      <c r="L42" s="2">
        <f t="shared" si="9"/>
        <v>0</v>
      </c>
      <c r="R42" s="7">
        <v>0.04</v>
      </c>
      <c r="S42" s="5">
        <v>79.344999999999999</v>
      </c>
      <c r="AL42" s="5" t="str">
        <f t="shared" si="10"/>
        <v/>
      </c>
      <c r="AN42" s="5" t="str">
        <f t="shared" si="11"/>
        <v/>
      </c>
      <c r="AP42" s="5" t="str">
        <f t="shared" si="12"/>
        <v/>
      </c>
      <c r="AS42" s="5">
        <f t="shared" si="13"/>
        <v>79.344999999999999</v>
      </c>
      <c r="AT42" s="11">
        <f t="shared" si="14"/>
        <v>2.7650632935581313E-3</v>
      </c>
      <c r="AU42" s="5">
        <f t="shared" si="7"/>
        <v>2.7650632935581316</v>
      </c>
    </row>
    <row r="43" spans="1:47" x14ac:dyDescent="0.3">
      <c r="A43" s="1" t="s">
        <v>99</v>
      </c>
      <c r="B43" s="1" t="s">
        <v>79</v>
      </c>
      <c r="C43" s="1" t="s">
        <v>64</v>
      </c>
      <c r="D43" s="1" t="s">
        <v>151</v>
      </c>
      <c r="E43" s="1" t="s">
        <v>60</v>
      </c>
      <c r="F43" s="1" t="s">
        <v>80</v>
      </c>
      <c r="G43" s="1" t="s">
        <v>53</v>
      </c>
      <c r="H43" s="1" t="s">
        <v>54</v>
      </c>
      <c r="I43" s="2">
        <v>80</v>
      </c>
      <c r="J43" s="2">
        <v>0.06</v>
      </c>
      <c r="K43" s="2">
        <f t="shared" si="8"/>
        <v>7.0000000000000007E-2</v>
      </c>
      <c r="L43" s="2">
        <f t="shared" si="9"/>
        <v>0</v>
      </c>
      <c r="P43" s="6">
        <v>0.03</v>
      </c>
      <c r="Q43" s="5">
        <v>102.9525</v>
      </c>
      <c r="R43" s="7">
        <v>0.04</v>
      </c>
      <c r="S43" s="5">
        <v>79.344999999999999</v>
      </c>
      <c r="AL43" s="5" t="str">
        <f t="shared" si="10"/>
        <v/>
      </c>
      <c r="AN43" s="5" t="str">
        <f t="shared" si="11"/>
        <v/>
      </c>
      <c r="AP43" s="5" t="str">
        <f t="shared" si="12"/>
        <v/>
      </c>
      <c r="AS43" s="5">
        <f t="shared" si="13"/>
        <v>182.29750000000001</v>
      </c>
      <c r="AT43" s="11">
        <f t="shared" si="14"/>
        <v>6.352815246800851E-3</v>
      </c>
      <c r="AU43" s="5">
        <f t="shared" si="7"/>
        <v>6.3528152468008505</v>
      </c>
    </row>
    <row r="44" spans="1:47" x14ac:dyDescent="0.3">
      <c r="A44" s="1" t="s">
        <v>99</v>
      </c>
      <c r="B44" s="1" t="s">
        <v>79</v>
      </c>
      <c r="C44" s="1" t="s">
        <v>64</v>
      </c>
      <c r="D44" s="1" t="s">
        <v>151</v>
      </c>
      <c r="E44" s="1" t="s">
        <v>89</v>
      </c>
      <c r="F44" s="1" t="s">
        <v>80</v>
      </c>
      <c r="G44" s="1" t="s">
        <v>53</v>
      </c>
      <c r="H44" s="1" t="s">
        <v>54</v>
      </c>
      <c r="I44" s="2">
        <v>80</v>
      </c>
      <c r="J44" s="2">
        <v>38.909999999999997</v>
      </c>
      <c r="K44" s="2">
        <f t="shared" si="8"/>
        <v>38.909999999999997</v>
      </c>
      <c r="L44" s="2">
        <f t="shared" si="9"/>
        <v>0</v>
      </c>
      <c r="P44" s="6">
        <v>4.66</v>
      </c>
      <c r="Q44" s="5">
        <v>14344.715</v>
      </c>
      <c r="R44" s="7">
        <v>34.25</v>
      </c>
      <c r="S44" s="5">
        <v>61231.670000000013</v>
      </c>
      <c r="AL44" s="5" t="str">
        <f t="shared" si="10"/>
        <v/>
      </c>
      <c r="AN44" s="5" t="str">
        <f t="shared" si="11"/>
        <v/>
      </c>
      <c r="AP44" s="5" t="str">
        <f t="shared" si="12"/>
        <v/>
      </c>
      <c r="AS44" s="5">
        <f t="shared" si="13"/>
        <v>75576.385000000009</v>
      </c>
      <c r="AT44" s="11">
        <f t="shared" si="14"/>
        <v>2.6337322833614891</v>
      </c>
      <c r="AU44" s="5">
        <f t="shared" si="7"/>
        <v>2633.7322833614894</v>
      </c>
    </row>
    <row r="45" spans="1:47" x14ac:dyDescent="0.3">
      <c r="A45" s="1" t="s">
        <v>99</v>
      </c>
      <c r="B45" s="1" t="s">
        <v>79</v>
      </c>
      <c r="C45" s="1" t="s">
        <v>64</v>
      </c>
      <c r="D45" s="1" t="s">
        <v>151</v>
      </c>
      <c r="E45" s="1" t="s">
        <v>90</v>
      </c>
      <c r="F45" s="1" t="s">
        <v>80</v>
      </c>
      <c r="G45" s="1" t="s">
        <v>53</v>
      </c>
      <c r="H45" s="1" t="s">
        <v>54</v>
      </c>
      <c r="I45" s="2">
        <v>80</v>
      </c>
      <c r="J45" s="2">
        <v>39.619999999999997</v>
      </c>
      <c r="K45" s="2">
        <f t="shared" si="8"/>
        <v>36.97</v>
      </c>
      <c r="L45" s="2">
        <f t="shared" si="9"/>
        <v>0</v>
      </c>
      <c r="P45" s="6">
        <v>0.7</v>
      </c>
      <c r="Q45" s="5">
        <v>2059.0500000000002</v>
      </c>
      <c r="R45" s="7">
        <v>16.07</v>
      </c>
      <c r="S45" s="5">
        <v>29649.526249999999</v>
      </c>
      <c r="T45" s="8">
        <v>20.2</v>
      </c>
      <c r="U45" s="5">
        <v>11373</v>
      </c>
      <c r="AL45" s="5" t="str">
        <f t="shared" si="10"/>
        <v/>
      </c>
      <c r="AN45" s="5" t="str">
        <f t="shared" si="11"/>
        <v/>
      </c>
      <c r="AP45" s="5" t="str">
        <f t="shared" si="12"/>
        <v/>
      </c>
      <c r="AS45" s="5">
        <f t="shared" si="13"/>
        <v>43081.576249999998</v>
      </c>
      <c r="AT45" s="11">
        <f t="shared" si="14"/>
        <v>1.5013332297876458</v>
      </c>
      <c r="AU45" s="5">
        <f t="shared" si="7"/>
        <v>1501.3332297876459</v>
      </c>
    </row>
    <row r="46" spans="1:47" x14ac:dyDescent="0.3">
      <c r="A46" s="1" t="s">
        <v>100</v>
      </c>
      <c r="B46" s="1" t="s">
        <v>101</v>
      </c>
      <c r="C46" s="1" t="s">
        <v>102</v>
      </c>
      <c r="D46" s="1" t="s">
        <v>150</v>
      </c>
      <c r="E46" s="1" t="s">
        <v>65</v>
      </c>
      <c r="F46" s="1" t="s">
        <v>80</v>
      </c>
      <c r="G46" s="1" t="s">
        <v>53</v>
      </c>
      <c r="H46" s="1" t="s">
        <v>54</v>
      </c>
      <c r="I46" s="2">
        <v>80</v>
      </c>
      <c r="J46" s="2">
        <v>38.35</v>
      </c>
      <c r="K46" s="2">
        <f t="shared" si="8"/>
        <v>15.7</v>
      </c>
      <c r="L46" s="2">
        <f t="shared" si="9"/>
        <v>0</v>
      </c>
      <c r="R46" s="7">
        <v>15.7</v>
      </c>
      <c r="S46" s="5">
        <v>31142.912499999999</v>
      </c>
      <c r="AL46" s="5" t="str">
        <f t="shared" si="10"/>
        <v/>
      </c>
      <c r="AN46" s="5" t="str">
        <f t="shared" si="11"/>
        <v/>
      </c>
      <c r="AP46" s="5" t="str">
        <f t="shared" si="12"/>
        <v/>
      </c>
      <c r="AS46" s="5">
        <f t="shared" si="13"/>
        <v>31142.912499999999</v>
      </c>
      <c r="AT46" s="11">
        <f t="shared" si="14"/>
        <v>1.0852873427215664</v>
      </c>
      <c r="AU46" s="5">
        <f t="shared" si="7"/>
        <v>1085.2873427215663</v>
      </c>
    </row>
    <row r="47" spans="1:47" x14ac:dyDescent="0.3">
      <c r="A47" s="1" t="s">
        <v>100</v>
      </c>
      <c r="B47" s="1" t="s">
        <v>101</v>
      </c>
      <c r="C47" s="1" t="s">
        <v>102</v>
      </c>
      <c r="D47" s="1" t="s">
        <v>150</v>
      </c>
      <c r="E47" s="1" t="s">
        <v>60</v>
      </c>
      <c r="F47" s="1" t="s">
        <v>80</v>
      </c>
      <c r="G47" s="1" t="s">
        <v>53</v>
      </c>
      <c r="H47" s="1" t="s">
        <v>54</v>
      </c>
      <c r="I47" s="2">
        <v>80</v>
      </c>
      <c r="J47" s="2">
        <v>38.54</v>
      </c>
      <c r="K47" s="2">
        <f t="shared" si="8"/>
        <v>38.540000000000006</v>
      </c>
      <c r="L47" s="2">
        <f t="shared" si="9"/>
        <v>0</v>
      </c>
      <c r="P47" s="6">
        <v>18.940000000000001</v>
      </c>
      <c r="Q47" s="5">
        <v>64997.345000000001</v>
      </c>
      <c r="R47" s="7">
        <v>19.600000000000001</v>
      </c>
      <c r="S47" s="5">
        <v>38879.050000000003</v>
      </c>
      <c r="AL47" s="5" t="str">
        <f t="shared" si="10"/>
        <v/>
      </c>
      <c r="AN47" s="5" t="str">
        <f t="shared" si="11"/>
        <v/>
      </c>
      <c r="AP47" s="5" t="str">
        <f t="shared" si="12"/>
        <v/>
      </c>
      <c r="AS47" s="5">
        <f t="shared" si="13"/>
        <v>103876.395</v>
      </c>
      <c r="AT47" s="11">
        <f t="shared" si="14"/>
        <v>3.6199484136573874</v>
      </c>
      <c r="AU47" s="5">
        <f t="shared" si="7"/>
        <v>3619.9484136573874</v>
      </c>
    </row>
    <row r="48" spans="1:47" x14ac:dyDescent="0.3">
      <c r="A48" s="1" t="s">
        <v>103</v>
      </c>
      <c r="B48" s="1" t="s">
        <v>101</v>
      </c>
      <c r="C48" s="1" t="s">
        <v>102</v>
      </c>
      <c r="D48" s="1" t="s">
        <v>150</v>
      </c>
      <c r="E48" s="1" t="s">
        <v>92</v>
      </c>
      <c r="F48" s="1" t="s">
        <v>104</v>
      </c>
      <c r="G48" s="1" t="s">
        <v>53</v>
      </c>
      <c r="H48" s="1" t="s">
        <v>54</v>
      </c>
      <c r="I48" s="2">
        <v>80</v>
      </c>
      <c r="J48" s="2">
        <v>34.83</v>
      </c>
      <c r="K48" s="2">
        <f t="shared" si="8"/>
        <v>1.35</v>
      </c>
      <c r="L48" s="2">
        <f t="shared" si="9"/>
        <v>0</v>
      </c>
      <c r="R48" s="7">
        <v>0.12</v>
      </c>
      <c r="S48" s="5">
        <v>238.035</v>
      </c>
      <c r="T48" s="8">
        <v>1.23</v>
      </c>
      <c r="U48" s="5">
        <v>731.85</v>
      </c>
      <c r="AL48" s="5" t="str">
        <f t="shared" si="10"/>
        <v/>
      </c>
      <c r="AN48" s="5" t="str">
        <f t="shared" si="11"/>
        <v/>
      </c>
      <c r="AP48" s="5" t="str">
        <f t="shared" si="12"/>
        <v/>
      </c>
      <c r="AS48" s="5">
        <f t="shared" si="13"/>
        <v>969.88499999999999</v>
      </c>
      <c r="AT48" s="11">
        <f t="shared" si="14"/>
        <v>3.3799148181645075E-2</v>
      </c>
      <c r="AU48" s="5">
        <f t="shared" si="7"/>
        <v>33.79914818164508</v>
      </c>
    </row>
    <row r="49" spans="1:47" x14ac:dyDescent="0.3">
      <c r="A49" s="1" t="s">
        <v>105</v>
      </c>
      <c r="B49" s="1" t="s">
        <v>106</v>
      </c>
      <c r="C49" s="1" t="s">
        <v>107</v>
      </c>
      <c r="D49" s="1" t="s">
        <v>154</v>
      </c>
      <c r="E49" s="1" t="s">
        <v>82</v>
      </c>
      <c r="F49" s="1" t="s">
        <v>104</v>
      </c>
      <c r="G49" s="1" t="s">
        <v>53</v>
      </c>
      <c r="H49" s="1" t="s">
        <v>54</v>
      </c>
      <c r="I49" s="2">
        <v>80</v>
      </c>
      <c r="J49" s="2">
        <v>42.47</v>
      </c>
      <c r="K49" s="2">
        <f t="shared" si="8"/>
        <v>0.97</v>
      </c>
      <c r="L49" s="2">
        <f t="shared" si="9"/>
        <v>0</v>
      </c>
      <c r="T49" s="8">
        <v>0.97</v>
      </c>
      <c r="U49" s="5">
        <v>659.6</v>
      </c>
      <c r="AL49" s="5" t="str">
        <f t="shared" si="10"/>
        <v/>
      </c>
      <c r="AN49" s="5" t="str">
        <f t="shared" si="11"/>
        <v/>
      </c>
      <c r="AP49" s="5" t="str">
        <f t="shared" si="12"/>
        <v/>
      </c>
      <c r="AS49" s="5">
        <f t="shared" si="13"/>
        <v>659.6</v>
      </c>
      <c r="AT49" s="11">
        <f t="shared" si="14"/>
        <v>2.298614592514895E-2</v>
      </c>
      <c r="AU49" s="5">
        <f t="shared" si="7"/>
        <v>22.98614592514895</v>
      </c>
    </row>
    <row r="50" spans="1:47" x14ac:dyDescent="0.3">
      <c r="A50" s="1" t="s">
        <v>105</v>
      </c>
      <c r="B50" s="1" t="s">
        <v>106</v>
      </c>
      <c r="C50" s="1" t="s">
        <v>107</v>
      </c>
      <c r="D50" s="1" t="s">
        <v>154</v>
      </c>
      <c r="E50" s="1" t="s">
        <v>84</v>
      </c>
      <c r="F50" s="1" t="s">
        <v>104</v>
      </c>
      <c r="G50" s="1" t="s">
        <v>53</v>
      </c>
      <c r="H50" s="1" t="s">
        <v>54</v>
      </c>
      <c r="I50" s="2">
        <v>80</v>
      </c>
      <c r="J50" s="2">
        <v>35.57</v>
      </c>
      <c r="K50" s="2">
        <f t="shared" si="8"/>
        <v>16.479999999999997</v>
      </c>
      <c r="L50" s="2">
        <f t="shared" si="9"/>
        <v>0</v>
      </c>
      <c r="P50" s="6">
        <v>0.94</v>
      </c>
      <c r="Q50" s="5">
        <v>3529.8</v>
      </c>
      <c r="R50" s="7">
        <v>6.0499999999999989</v>
      </c>
      <c r="S50" s="5">
        <v>13497.151250000001</v>
      </c>
      <c r="T50" s="8">
        <v>9.49</v>
      </c>
      <c r="U50" s="5">
        <v>6196.5</v>
      </c>
      <c r="AL50" s="5" t="str">
        <f t="shared" si="10"/>
        <v/>
      </c>
      <c r="AN50" s="5" t="str">
        <f t="shared" si="11"/>
        <v/>
      </c>
      <c r="AP50" s="5" t="str">
        <f t="shared" si="12"/>
        <v/>
      </c>
      <c r="AS50" s="5">
        <f t="shared" si="13"/>
        <v>23223.451250000002</v>
      </c>
      <c r="AT50" s="11">
        <f t="shared" si="14"/>
        <v>0.80930509296252695</v>
      </c>
      <c r="AU50" s="5">
        <f t="shared" si="7"/>
        <v>809.30509296252706</v>
      </c>
    </row>
    <row r="51" spans="1:47" x14ac:dyDescent="0.3">
      <c r="A51" s="1" t="s">
        <v>105</v>
      </c>
      <c r="B51" s="1" t="s">
        <v>106</v>
      </c>
      <c r="C51" s="1" t="s">
        <v>107</v>
      </c>
      <c r="D51" s="1" t="s">
        <v>154</v>
      </c>
      <c r="E51" s="1" t="s">
        <v>92</v>
      </c>
      <c r="F51" s="1" t="s">
        <v>104</v>
      </c>
      <c r="G51" s="1" t="s">
        <v>53</v>
      </c>
      <c r="H51" s="1" t="s">
        <v>54</v>
      </c>
      <c r="I51" s="2">
        <v>80</v>
      </c>
      <c r="J51" s="2">
        <v>0.08</v>
      </c>
      <c r="K51" s="2">
        <f t="shared" si="8"/>
        <v>0.02</v>
      </c>
      <c r="L51" s="2">
        <f t="shared" si="9"/>
        <v>0</v>
      </c>
      <c r="R51" s="7">
        <v>0.01</v>
      </c>
      <c r="S51" s="5">
        <v>19.83625</v>
      </c>
      <c r="T51" s="8">
        <v>0.01</v>
      </c>
      <c r="U51" s="5">
        <v>5.95</v>
      </c>
      <c r="AL51" s="5" t="str">
        <f t="shared" si="10"/>
        <v/>
      </c>
      <c r="AN51" s="5" t="str">
        <f t="shared" si="11"/>
        <v/>
      </c>
      <c r="AP51" s="5" t="str">
        <f t="shared" si="12"/>
        <v/>
      </c>
      <c r="AS51" s="5">
        <f t="shared" si="13"/>
        <v>25.786249999999999</v>
      </c>
      <c r="AT51" s="11">
        <f t="shared" si="14"/>
        <v>8.9861507786896915E-4</v>
      </c>
      <c r="AU51" s="5">
        <f t="shared" si="7"/>
        <v>0.8986150778689691</v>
      </c>
    </row>
    <row r="52" spans="1:47" x14ac:dyDescent="0.3">
      <c r="A52" s="1" t="s">
        <v>108</v>
      </c>
      <c r="B52" s="1" t="s">
        <v>109</v>
      </c>
      <c r="C52" s="1" t="s">
        <v>110</v>
      </c>
      <c r="D52" s="1" t="s">
        <v>150</v>
      </c>
      <c r="E52" s="1" t="s">
        <v>51</v>
      </c>
      <c r="F52" s="1" t="s">
        <v>104</v>
      </c>
      <c r="G52" s="1" t="s">
        <v>53</v>
      </c>
      <c r="H52" s="1" t="s">
        <v>54</v>
      </c>
      <c r="I52" s="2">
        <v>160</v>
      </c>
      <c r="J52" s="2">
        <v>38.770000000000003</v>
      </c>
      <c r="K52" s="2">
        <f t="shared" si="8"/>
        <v>27.84</v>
      </c>
      <c r="L52" s="2">
        <f t="shared" si="9"/>
        <v>0</v>
      </c>
      <c r="R52" s="7">
        <v>5.57</v>
      </c>
      <c r="S52" s="5">
        <v>6313.5950000000003</v>
      </c>
      <c r="T52" s="8">
        <v>22.27</v>
      </c>
      <c r="U52" s="5">
        <v>7571.8</v>
      </c>
      <c r="AL52" s="5" t="str">
        <f t="shared" si="10"/>
        <v/>
      </c>
      <c r="AN52" s="5" t="str">
        <f t="shared" si="11"/>
        <v/>
      </c>
      <c r="AP52" s="5" t="str">
        <f t="shared" si="12"/>
        <v/>
      </c>
      <c r="AS52" s="5">
        <f t="shared" si="13"/>
        <v>13885.395</v>
      </c>
      <c r="AT52" s="11">
        <f t="shared" si="14"/>
        <v>0.48388677334495694</v>
      </c>
      <c r="AU52" s="5">
        <f t="shared" si="7"/>
        <v>483.88677334495696</v>
      </c>
    </row>
    <row r="53" spans="1:47" x14ac:dyDescent="0.3">
      <c r="A53" s="1" t="s">
        <v>108</v>
      </c>
      <c r="B53" s="1" t="s">
        <v>109</v>
      </c>
      <c r="C53" s="1" t="s">
        <v>110</v>
      </c>
      <c r="D53" s="1" t="s">
        <v>150</v>
      </c>
      <c r="E53" s="1" t="s">
        <v>83</v>
      </c>
      <c r="F53" s="1" t="s">
        <v>104</v>
      </c>
      <c r="G53" s="1" t="s">
        <v>53</v>
      </c>
      <c r="H53" s="1" t="s">
        <v>54</v>
      </c>
      <c r="I53" s="2">
        <v>160</v>
      </c>
      <c r="J53" s="2">
        <v>45.19</v>
      </c>
      <c r="K53" s="2">
        <f t="shared" si="8"/>
        <v>1.0900000000000001</v>
      </c>
      <c r="L53" s="2">
        <f t="shared" si="9"/>
        <v>0</v>
      </c>
      <c r="T53" s="8">
        <v>1.0900000000000001</v>
      </c>
      <c r="U53" s="5">
        <v>452.2</v>
      </c>
      <c r="AL53" s="5" t="str">
        <f t="shared" si="10"/>
        <v/>
      </c>
      <c r="AN53" s="5" t="str">
        <f t="shared" si="11"/>
        <v/>
      </c>
      <c r="AP53" s="5" t="str">
        <f t="shared" si="12"/>
        <v/>
      </c>
      <c r="AS53" s="5">
        <f t="shared" si="13"/>
        <v>452.2</v>
      </c>
      <c r="AT53" s="11">
        <f t="shared" si="14"/>
        <v>1.5758543340437164E-2</v>
      </c>
      <c r="AU53" s="5">
        <f t="shared" si="7"/>
        <v>15.758543340437166</v>
      </c>
    </row>
    <row r="54" spans="1:47" x14ac:dyDescent="0.3">
      <c r="A54" s="1" t="s">
        <v>108</v>
      </c>
      <c r="B54" s="1" t="s">
        <v>109</v>
      </c>
      <c r="C54" s="1" t="s">
        <v>110</v>
      </c>
      <c r="D54" s="1" t="s">
        <v>150</v>
      </c>
      <c r="E54" s="1" t="s">
        <v>82</v>
      </c>
      <c r="F54" s="1" t="s">
        <v>104</v>
      </c>
      <c r="G54" s="1" t="s">
        <v>53</v>
      </c>
      <c r="H54" s="1" t="s">
        <v>54</v>
      </c>
      <c r="I54" s="2">
        <v>160</v>
      </c>
      <c r="J54" s="2">
        <v>0.09</v>
      </c>
      <c r="K54" s="2">
        <f t="shared" si="8"/>
        <v>0.02</v>
      </c>
      <c r="L54" s="2">
        <f t="shared" si="9"/>
        <v>0</v>
      </c>
      <c r="T54" s="8">
        <v>0.02</v>
      </c>
      <c r="U54" s="5">
        <v>13.6</v>
      </c>
      <c r="AL54" s="5" t="str">
        <f t="shared" si="10"/>
        <v/>
      </c>
      <c r="AN54" s="5" t="str">
        <f t="shared" si="11"/>
        <v/>
      </c>
      <c r="AP54" s="5" t="str">
        <f t="shared" si="12"/>
        <v/>
      </c>
      <c r="AS54" s="5">
        <f t="shared" si="13"/>
        <v>13.6</v>
      </c>
      <c r="AT54" s="11">
        <f t="shared" si="14"/>
        <v>4.7394115309585459E-4</v>
      </c>
      <c r="AU54" s="5">
        <f t="shared" si="7"/>
        <v>0.47394115309585455</v>
      </c>
    </row>
    <row r="55" spans="1:47" x14ac:dyDescent="0.3">
      <c r="A55" s="1" t="s">
        <v>108</v>
      </c>
      <c r="B55" s="1" t="s">
        <v>109</v>
      </c>
      <c r="C55" s="1" t="s">
        <v>110</v>
      </c>
      <c r="D55" s="1" t="s">
        <v>150</v>
      </c>
      <c r="E55" s="1" t="s">
        <v>55</v>
      </c>
      <c r="F55" s="1" t="s">
        <v>104</v>
      </c>
      <c r="G55" s="1" t="s">
        <v>53</v>
      </c>
      <c r="H55" s="1" t="s">
        <v>54</v>
      </c>
      <c r="I55" s="2">
        <v>160</v>
      </c>
      <c r="J55" s="2">
        <v>33.299999999999997</v>
      </c>
      <c r="K55" s="2">
        <f t="shared" si="8"/>
        <v>33.299999999999997</v>
      </c>
      <c r="L55" s="2">
        <f t="shared" si="9"/>
        <v>0</v>
      </c>
      <c r="P55" s="6">
        <v>8.92</v>
      </c>
      <c r="Q55" s="5">
        <v>19100.14</v>
      </c>
      <c r="R55" s="7">
        <v>22.73</v>
      </c>
      <c r="S55" s="5">
        <v>26138.51</v>
      </c>
      <c r="T55" s="8">
        <v>1.65</v>
      </c>
      <c r="U55" s="5">
        <v>561</v>
      </c>
      <c r="AL55" s="5" t="str">
        <f t="shared" si="10"/>
        <v/>
      </c>
      <c r="AN55" s="5" t="str">
        <f t="shared" si="11"/>
        <v/>
      </c>
      <c r="AP55" s="5" t="str">
        <f t="shared" si="12"/>
        <v/>
      </c>
      <c r="AS55" s="5">
        <f t="shared" si="13"/>
        <v>45799.649999999994</v>
      </c>
      <c r="AT55" s="11">
        <f t="shared" si="14"/>
        <v>1.5960543332637172</v>
      </c>
      <c r="AU55" s="5">
        <f t="shared" si="7"/>
        <v>1596.0543332637171</v>
      </c>
    </row>
    <row r="56" spans="1:47" x14ac:dyDescent="0.3">
      <c r="A56" s="1" t="s">
        <v>108</v>
      </c>
      <c r="B56" s="1" t="s">
        <v>109</v>
      </c>
      <c r="C56" s="1" t="s">
        <v>110</v>
      </c>
      <c r="D56" s="1" t="s">
        <v>150</v>
      </c>
      <c r="E56" s="1" t="s">
        <v>56</v>
      </c>
      <c r="F56" s="1" t="s">
        <v>104</v>
      </c>
      <c r="G56" s="1" t="s">
        <v>53</v>
      </c>
      <c r="H56" s="1" t="s">
        <v>54</v>
      </c>
      <c r="I56" s="2">
        <v>160</v>
      </c>
      <c r="J56" s="2">
        <v>37.6</v>
      </c>
      <c r="K56" s="2">
        <f t="shared" si="8"/>
        <v>35.520000000000003</v>
      </c>
      <c r="L56" s="2">
        <f t="shared" si="9"/>
        <v>0</v>
      </c>
      <c r="P56" s="6">
        <v>8.6199999999999992</v>
      </c>
      <c r="Q56" s="5">
        <v>33807.64</v>
      </c>
      <c r="R56" s="7">
        <v>20.3</v>
      </c>
      <c r="S56" s="5">
        <v>44478.54</v>
      </c>
      <c r="T56" s="8">
        <v>6.6000000000000014</v>
      </c>
      <c r="U56" s="5">
        <v>4403</v>
      </c>
      <c r="AL56" s="5" t="str">
        <f t="shared" si="10"/>
        <v/>
      </c>
      <c r="AN56" s="5" t="str">
        <f t="shared" si="11"/>
        <v/>
      </c>
      <c r="AP56" s="5" t="str">
        <f t="shared" si="12"/>
        <v/>
      </c>
      <c r="AS56" s="5">
        <f t="shared" si="13"/>
        <v>82689.179999999993</v>
      </c>
      <c r="AT56" s="11">
        <f t="shared" si="14"/>
        <v>2.8816033321875496</v>
      </c>
      <c r="AU56" s="5">
        <f t="shared" si="7"/>
        <v>2881.6033321875498</v>
      </c>
    </row>
    <row r="57" spans="1:47" x14ac:dyDescent="0.3">
      <c r="A57" s="1" t="s">
        <v>108</v>
      </c>
      <c r="B57" s="1" t="s">
        <v>109</v>
      </c>
      <c r="C57" s="1" t="s">
        <v>110</v>
      </c>
      <c r="D57" s="1" t="s">
        <v>150</v>
      </c>
      <c r="E57" s="1" t="s">
        <v>84</v>
      </c>
      <c r="F57" s="1" t="s">
        <v>104</v>
      </c>
      <c r="G57" s="1" t="s">
        <v>53</v>
      </c>
      <c r="H57" s="1" t="s">
        <v>54</v>
      </c>
      <c r="I57" s="2">
        <v>160</v>
      </c>
      <c r="J57" s="2">
        <v>0.08</v>
      </c>
      <c r="K57" s="2">
        <f t="shared" si="8"/>
        <v>0.08</v>
      </c>
      <c r="L57" s="2">
        <f t="shared" si="9"/>
        <v>0</v>
      </c>
      <c r="P57" s="6">
        <v>0.02</v>
      </c>
      <c r="Q57" s="5">
        <v>78.44</v>
      </c>
      <c r="R57" s="7">
        <v>0.03</v>
      </c>
      <c r="S57" s="5">
        <v>68.010000000000005</v>
      </c>
      <c r="T57" s="8">
        <v>0.03</v>
      </c>
      <c r="U57" s="5">
        <v>20.399999999999999</v>
      </c>
      <c r="AL57" s="5" t="str">
        <f t="shared" si="10"/>
        <v/>
      </c>
      <c r="AN57" s="5" t="str">
        <f t="shared" si="11"/>
        <v/>
      </c>
      <c r="AP57" s="5" t="str">
        <f t="shared" si="12"/>
        <v/>
      </c>
      <c r="AS57" s="5">
        <f t="shared" si="13"/>
        <v>166.85</v>
      </c>
      <c r="AT57" s="11">
        <f t="shared" si="14"/>
        <v>5.8144912789737744E-3</v>
      </c>
      <c r="AU57" s="5">
        <f t="shared" si="7"/>
        <v>5.814491278973775</v>
      </c>
    </row>
    <row r="58" spans="1:47" x14ac:dyDescent="0.3">
      <c r="A58" s="1" t="s">
        <v>111</v>
      </c>
      <c r="B58" s="1" t="s">
        <v>106</v>
      </c>
      <c r="C58" s="1" t="s">
        <v>107</v>
      </c>
      <c r="D58" s="1" t="s">
        <v>154</v>
      </c>
      <c r="E58" s="1" t="s">
        <v>91</v>
      </c>
      <c r="F58" s="1" t="s">
        <v>112</v>
      </c>
      <c r="G58" s="1" t="s">
        <v>53</v>
      </c>
      <c r="H58" s="1" t="s">
        <v>54</v>
      </c>
      <c r="I58" s="2">
        <v>160</v>
      </c>
      <c r="J58" s="2">
        <v>40.380000000000003</v>
      </c>
      <c r="K58" s="2">
        <f t="shared" si="8"/>
        <v>2.9499999999999997</v>
      </c>
      <c r="L58" s="2">
        <f t="shared" si="9"/>
        <v>0.16</v>
      </c>
      <c r="R58" s="7">
        <v>0.05</v>
      </c>
      <c r="S58" s="5">
        <v>56.674999999999997</v>
      </c>
      <c r="T58" s="8">
        <v>2.9</v>
      </c>
      <c r="U58" s="5">
        <v>986</v>
      </c>
      <c r="AL58" s="5" t="str">
        <f t="shared" si="10"/>
        <v/>
      </c>
      <c r="AN58" s="5" t="str">
        <f t="shared" si="11"/>
        <v/>
      </c>
      <c r="AP58" s="5" t="str">
        <f t="shared" si="12"/>
        <v/>
      </c>
      <c r="AR58" s="2">
        <v>0.16</v>
      </c>
      <c r="AS58" s="5">
        <f t="shared" si="13"/>
        <v>1042.675</v>
      </c>
      <c r="AT58" s="11">
        <f t="shared" si="14"/>
        <v>3.6335778809133835E-2</v>
      </c>
      <c r="AU58" s="5">
        <f t="shared" si="7"/>
        <v>36.335778809133835</v>
      </c>
    </row>
    <row r="59" spans="1:47" x14ac:dyDescent="0.3">
      <c r="A59" s="1" t="s">
        <v>111</v>
      </c>
      <c r="B59" s="1" t="s">
        <v>106</v>
      </c>
      <c r="C59" s="1" t="s">
        <v>107</v>
      </c>
      <c r="D59" s="1" t="s">
        <v>154</v>
      </c>
      <c r="E59" s="1" t="s">
        <v>92</v>
      </c>
      <c r="F59" s="1" t="s">
        <v>112</v>
      </c>
      <c r="G59" s="1" t="s">
        <v>53</v>
      </c>
      <c r="H59" s="1" t="s">
        <v>54</v>
      </c>
      <c r="I59" s="2">
        <v>160</v>
      </c>
      <c r="J59" s="2">
        <v>35.14</v>
      </c>
      <c r="K59" s="2">
        <f t="shared" si="8"/>
        <v>11.459999999999999</v>
      </c>
      <c r="L59" s="2">
        <f t="shared" si="9"/>
        <v>0</v>
      </c>
      <c r="P59" s="6">
        <v>5.21</v>
      </c>
      <c r="Q59" s="5">
        <v>10216.81</v>
      </c>
      <c r="R59" s="7">
        <v>6.24</v>
      </c>
      <c r="S59" s="5">
        <v>7073.04</v>
      </c>
      <c r="T59" s="8">
        <v>0.01</v>
      </c>
      <c r="U59" s="5">
        <v>3.4</v>
      </c>
      <c r="AL59" s="5" t="str">
        <f t="shared" si="10"/>
        <v/>
      </c>
      <c r="AN59" s="5" t="str">
        <f t="shared" si="11"/>
        <v/>
      </c>
      <c r="AP59" s="5" t="str">
        <f t="shared" si="12"/>
        <v/>
      </c>
      <c r="AS59" s="5">
        <f t="shared" si="13"/>
        <v>17293.25</v>
      </c>
      <c r="AT59" s="11">
        <f t="shared" si="14"/>
        <v>0.6026457974834476</v>
      </c>
      <c r="AU59" s="5">
        <f t="shared" si="7"/>
        <v>602.64579748344761</v>
      </c>
    </row>
    <row r="60" spans="1:47" x14ac:dyDescent="0.3">
      <c r="A60" s="1" t="s">
        <v>113</v>
      </c>
      <c r="B60" s="1" t="s">
        <v>114</v>
      </c>
      <c r="C60" s="1" t="s">
        <v>115</v>
      </c>
      <c r="D60" s="1" t="s">
        <v>155</v>
      </c>
      <c r="E60" s="1" t="s">
        <v>89</v>
      </c>
      <c r="F60" s="1" t="s">
        <v>116</v>
      </c>
      <c r="G60" s="1" t="s">
        <v>53</v>
      </c>
      <c r="H60" s="1" t="s">
        <v>54</v>
      </c>
      <c r="I60" s="2">
        <v>156.5</v>
      </c>
      <c r="J60" s="2">
        <v>0.06</v>
      </c>
      <c r="K60" s="2">
        <f t="shared" si="8"/>
        <v>7.0000000000000007E-2</v>
      </c>
      <c r="L60" s="2">
        <f t="shared" si="9"/>
        <v>0</v>
      </c>
      <c r="N60" s="4">
        <v>0.03</v>
      </c>
      <c r="O60" s="5">
        <v>69.81</v>
      </c>
      <c r="P60" s="6">
        <v>0.04</v>
      </c>
      <c r="Q60" s="5">
        <v>78.44</v>
      </c>
      <c r="AL60" s="5" t="str">
        <f t="shared" si="10"/>
        <v/>
      </c>
      <c r="AN60" s="5" t="str">
        <f t="shared" si="11"/>
        <v/>
      </c>
      <c r="AP60" s="5" t="str">
        <f t="shared" si="12"/>
        <v/>
      </c>
      <c r="AS60" s="5">
        <f t="shared" si="13"/>
        <v>148.25</v>
      </c>
      <c r="AT60" s="11">
        <f t="shared" si="14"/>
        <v>5.1663070548867976E-3</v>
      </c>
      <c r="AU60" s="5">
        <f t="shared" si="7"/>
        <v>5.1663070548867971</v>
      </c>
    </row>
    <row r="61" spans="1:47" x14ac:dyDescent="0.3">
      <c r="A61" s="1" t="s">
        <v>113</v>
      </c>
      <c r="B61" s="1" t="s">
        <v>114</v>
      </c>
      <c r="C61" s="1" t="s">
        <v>115</v>
      </c>
      <c r="D61" s="1" t="s">
        <v>155</v>
      </c>
      <c r="E61" s="1" t="s">
        <v>90</v>
      </c>
      <c r="F61" s="1" t="s">
        <v>116</v>
      </c>
      <c r="G61" s="1" t="s">
        <v>53</v>
      </c>
      <c r="H61" s="1" t="s">
        <v>54</v>
      </c>
      <c r="I61" s="2">
        <v>156.5</v>
      </c>
      <c r="J61" s="2">
        <v>0.06</v>
      </c>
      <c r="K61" s="2">
        <f t="shared" si="8"/>
        <v>6.0000000000000005E-2</v>
      </c>
      <c r="L61" s="2">
        <f t="shared" si="9"/>
        <v>0</v>
      </c>
      <c r="N61" s="4">
        <v>0.02</v>
      </c>
      <c r="O61" s="5">
        <v>46.54</v>
      </c>
      <c r="P61" s="6">
        <v>0.03</v>
      </c>
      <c r="Q61" s="5">
        <v>58.83</v>
      </c>
      <c r="R61" s="7">
        <v>0.01</v>
      </c>
      <c r="S61" s="5">
        <v>11.335000000000001</v>
      </c>
      <c r="AL61" s="5" t="str">
        <f t="shared" si="10"/>
        <v/>
      </c>
      <c r="AN61" s="5" t="str">
        <f t="shared" si="11"/>
        <v/>
      </c>
      <c r="AP61" s="5" t="str">
        <f t="shared" si="12"/>
        <v/>
      </c>
      <c r="AS61" s="5">
        <f t="shared" si="13"/>
        <v>116.70500000000001</v>
      </c>
      <c r="AT61" s="11">
        <f t="shared" si="14"/>
        <v>4.0670075200038023E-3</v>
      </c>
      <c r="AU61" s="5">
        <f t="shared" si="7"/>
        <v>4.0670075200038029</v>
      </c>
    </row>
    <row r="62" spans="1:47" x14ac:dyDescent="0.3">
      <c r="A62" s="1" t="s">
        <v>113</v>
      </c>
      <c r="B62" s="1" t="s">
        <v>114</v>
      </c>
      <c r="C62" s="1" t="s">
        <v>115</v>
      </c>
      <c r="D62" s="1" t="s">
        <v>155</v>
      </c>
      <c r="E62" s="1" t="s">
        <v>91</v>
      </c>
      <c r="F62" s="1" t="s">
        <v>116</v>
      </c>
      <c r="G62" s="1" t="s">
        <v>53</v>
      </c>
      <c r="H62" s="1" t="s">
        <v>54</v>
      </c>
      <c r="I62" s="2">
        <v>156.5</v>
      </c>
      <c r="J62" s="2">
        <v>38.78</v>
      </c>
      <c r="K62" s="2">
        <f t="shared" si="8"/>
        <v>38.780000000000015</v>
      </c>
      <c r="L62" s="2">
        <f t="shared" si="9"/>
        <v>0</v>
      </c>
      <c r="N62" s="4">
        <v>6.7900000000000009</v>
      </c>
      <c r="O62" s="5">
        <v>17888.8125</v>
      </c>
      <c r="P62" s="6">
        <v>21.900000000000009</v>
      </c>
      <c r="Q62" s="5">
        <v>44348.014999999999</v>
      </c>
      <c r="R62" s="7">
        <v>10.09</v>
      </c>
      <c r="S62" s="5">
        <v>11465.352500000001</v>
      </c>
      <c r="AL62" s="5" t="str">
        <f t="shared" si="10"/>
        <v/>
      </c>
      <c r="AN62" s="5" t="str">
        <f t="shared" si="11"/>
        <v/>
      </c>
      <c r="AP62" s="5" t="str">
        <f t="shared" si="12"/>
        <v/>
      </c>
      <c r="AS62" s="5">
        <f t="shared" si="13"/>
        <v>73702.179999999993</v>
      </c>
      <c r="AT62" s="11">
        <f t="shared" si="14"/>
        <v>2.5684188363881049</v>
      </c>
      <c r="AU62" s="5">
        <f t="shared" si="7"/>
        <v>2568.4188363881049</v>
      </c>
    </row>
    <row r="63" spans="1:47" x14ac:dyDescent="0.3">
      <c r="A63" s="1" t="s">
        <v>113</v>
      </c>
      <c r="B63" s="1" t="s">
        <v>114</v>
      </c>
      <c r="C63" s="1" t="s">
        <v>115</v>
      </c>
      <c r="D63" s="1" t="s">
        <v>155</v>
      </c>
      <c r="E63" s="1" t="s">
        <v>82</v>
      </c>
      <c r="F63" s="1" t="s">
        <v>116</v>
      </c>
      <c r="G63" s="1" t="s">
        <v>53</v>
      </c>
      <c r="H63" s="1" t="s">
        <v>54</v>
      </c>
      <c r="I63" s="2">
        <v>156.5</v>
      </c>
      <c r="J63" s="2">
        <v>38.71</v>
      </c>
      <c r="K63" s="2">
        <f t="shared" si="8"/>
        <v>37.71</v>
      </c>
      <c r="L63" s="2">
        <f t="shared" si="9"/>
        <v>1</v>
      </c>
      <c r="N63" s="4">
        <v>4.95</v>
      </c>
      <c r="O63" s="5">
        <v>11518.65</v>
      </c>
      <c r="P63" s="6">
        <v>19.11</v>
      </c>
      <c r="Q63" s="5">
        <v>37474.71</v>
      </c>
      <c r="R63" s="7">
        <v>13.65</v>
      </c>
      <c r="S63" s="5">
        <v>15472.275</v>
      </c>
      <c r="AL63" s="5" t="str">
        <f t="shared" si="10"/>
        <v/>
      </c>
      <c r="AN63" s="5" t="str">
        <f t="shared" si="11"/>
        <v/>
      </c>
      <c r="AP63" s="5" t="str">
        <f t="shared" si="12"/>
        <v/>
      </c>
      <c r="AR63" s="2">
        <v>1</v>
      </c>
      <c r="AS63" s="5">
        <f t="shared" si="13"/>
        <v>64465.635000000002</v>
      </c>
      <c r="AT63" s="11">
        <f t="shared" si="14"/>
        <v>2.2465380431585649</v>
      </c>
      <c r="AU63" s="5">
        <f t="shared" si="7"/>
        <v>2246.538043158565</v>
      </c>
    </row>
    <row r="64" spans="1:47" x14ac:dyDescent="0.3">
      <c r="A64" s="1" t="s">
        <v>113</v>
      </c>
      <c r="B64" s="1" t="s">
        <v>114</v>
      </c>
      <c r="C64" s="1" t="s">
        <v>115</v>
      </c>
      <c r="D64" s="1" t="s">
        <v>155</v>
      </c>
      <c r="E64" s="1" t="s">
        <v>84</v>
      </c>
      <c r="F64" s="1" t="s">
        <v>116</v>
      </c>
      <c r="G64" s="1" t="s">
        <v>53</v>
      </c>
      <c r="H64" s="1" t="s">
        <v>54</v>
      </c>
      <c r="I64" s="2">
        <v>156.5</v>
      </c>
      <c r="J64" s="2">
        <v>37.49</v>
      </c>
      <c r="K64" s="2">
        <f t="shared" si="8"/>
        <v>37.5</v>
      </c>
      <c r="L64" s="2">
        <f t="shared" si="9"/>
        <v>0</v>
      </c>
      <c r="P64" s="6">
        <v>8.24</v>
      </c>
      <c r="Q64" s="5">
        <v>27669.71</v>
      </c>
      <c r="R64" s="7">
        <v>28.84</v>
      </c>
      <c r="S64" s="5">
        <v>35637.24</v>
      </c>
      <c r="T64" s="8">
        <v>0.42</v>
      </c>
      <c r="U64" s="5">
        <v>150.44999999999999</v>
      </c>
      <c r="AL64" s="5" t="str">
        <f t="shared" si="10"/>
        <v/>
      </c>
      <c r="AN64" s="5" t="str">
        <f t="shared" si="11"/>
        <v/>
      </c>
      <c r="AP64" s="5" t="str">
        <f t="shared" si="12"/>
        <v/>
      </c>
      <c r="AS64" s="5">
        <f t="shared" si="13"/>
        <v>63457.399999999994</v>
      </c>
      <c r="AT64" s="11">
        <f t="shared" si="14"/>
        <v>2.2114024506224177</v>
      </c>
      <c r="AU64" s="5">
        <f t="shared" si="7"/>
        <v>2211.4024506224177</v>
      </c>
    </row>
    <row r="65" spans="1:47" x14ac:dyDescent="0.3">
      <c r="A65" s="1" t="s">
        <v>113</v>
      </c>
      <c r="B65" s="1" t="s">
        <v>114</v>
      </c>
      <c r="C65" s="1" t="s">
        <v>115</v>
      </c>
      <c r="D65" s="1" t="s">
        <v>155</v>
      </c>
      <c r="E65" s="1" t="s">
        <v>92</v>
      </c>
      <c r="F65" s="1" t="s">
        <v>116</v>
      </c>
      <c r="G65" s="1" t="s">
        <v>53</v>
      </c>
      <c r="H65" s="1" t="s">
        <v>54</v>
      </c>
      <c r="I65" s="2">
        <v>156.5</v>
      </c>
      <c r="J65" s="2">
        <v>35.619999999999997</v>
      </c>
      <c r="K65" s="2">
        <f t="shared" si="8"/>
        <v>35.6</v>
      </c>
      <c r="L65" s="2">
        <f t="shared" si="9"/>
        <v>0</v>
      </c>
      <c r="N65" s="4">
        <v>0.76</v>
      </c>
      <c r="O65" s="5">
        <v>2769.13</v>
      </c>
      <c r="P65" s="6">
        <v>31.77</v>
      </c>
      <c r="Q65" s="5">
        <v>86837.982499999998</v>
      </c>
      <c r="R65" s="7">
        <v>2.99</v>
      </c>
      <c r="S65" s="5">
        <v>3746.2175000000002</v>
      </c>
      <c r="Z65" s="9">
        <v>0.08</v>
      </c>
      <c r="AA65" s="5">
        <v>13.6</v>
      </c>
      <c r="AL65" s="5" t="str">
        <f t="shared" si="10"/>
        <v/>
      </c>
      <c r="AN65" s="5" t="str">
        <f t="shared" si="11"/>
        <v/>
      </c>
      <c r="AP65" s="5" t="str">
        <f t="shared" si="12"/>
        <v/>
      </c>
      <c r="AS65" s="5">
        <f t="shared" si="13"/>
        <v>93366.930000000008</v>
      </c>
      <c r="AT65" s="11">
        <f t="shared" si="14"/>
        <v>3.2537081224426432</v>
      </c>
      <c r="AU65" s="5">
        <f t="shared" si="7"/>
        <v>3253.7081224426433</v>
      </c>
    </row>
    <row r="66" spans="1:47" x14ac:dyDescent="0.3">
      <c r="A66" s="1" t="s">
        <v>117</v>
      </c>
      <c r="B66" s="1" t="s">
        <v>118</v>
      </c>
      <c r="C66" s="1" t="s">
        <v>119</v>
      </c>
      <c r="D66" s="1" t="s">
        <v>150</v>
      </c>
      <c r="E66" s="1" t="s">
        <v>92</v>
      </c>
      <c r="F66" s="1" t="s">
        <v>116</v>
      </c>
      <c r="G66" s="1" t="s">
        <v>53</v>
      </c>
      <c r="H66" s="1" t="s">
        <v>54</v>
      </c>
      <c r="I66" s="2">
        <v>3.5</v>
      </c>
      <c r="J66" s="2">
        <v>2.71</v>
      </c>
      <c r="K66" s="2">
        <f t="shared" si="8"/>
        <v>2.71</v>
      </c>
      <c r="L66" s="2">
        <f t="shared" si="9"/>
        <v>0</v>
      </c>
      <c r="P66" s="6">
        <v>0.6</v>
      </c>
      <c r="Q66" s="5">
        <v>1470.75</v>
      </c>
      <c r="Z66" s="9">
        <v>2.11</v>
      </c>
      <c r="AA66" s="5">
        <v>358.7</v>
      </c>
      <c r="AL66" s="5" t="str">
        <f t="shared" si="10"/>
        <v/>
      </c>
      <c r="AN66" s="5" t="str">
        <f t="shared" si="11"/>
        <v/>
      </c>
      <c r="AP66" s="5" t="str">
        <f t="shared" si="12"/>
        <v/>
      </c>
      <c r="AS66" s="5">
        <f t="shared" si="13"/>
        <v>1829.45</v>
      </c>
      <c r="AT66" s="11">
        <f t="shared" si="14"/>
        <v>6.3753797244941998E-2</v>
      </c>
      <c r="AU66" s="5">
        <f t="shared" si="7"/>
        <v>63.753797244942</v>
      </c>
    </row>
    <row r="67" spans="1:47" x14ac:dyDescent="0.3">
      <c r="A67" s="1" t="s">
        <v>120</v>
      </c>
      <c r="B67" s="1" t="s">
        <v>121</v>
      </c>
      <c r="C67" s="1" t="s">
        <v>122</v>
      </c>
      <c r="D67" s="1" t="s">
        <v>150</v>
      </c>
      <c r="E67" s="1" t="s">
        <v>83</v>
      </c>
      <c r="F67" s="1" t="s">
        <v>116</v>
      </c>
      <c r="G67" s="1" t="s">
        <v>53</v>
      </c>
      <c r="H67" s="1" t="s">
        <v>54</v>
      </c>
      <c r="I67" s="2">
        <v>50</v>
      </c>
      <c r="J67" s="2">
        <v>0.06</v>
      </c>
      <c r="K67" s="2">
        <f t="shared" ref="K67:K90" si="15">SUM(N67,P67,R67,T67,V67,X67,Z67,AB67,AE67,AG67,AI67)</f>
        <v>0.05</v>
      </c>
      <c r="L67" s="2">
        <f t="shared" ref="L67:L98" si="16">SUM(M67,AD67,AK67,AM67,AO67,AQ67,AR67)</f>
        <v>0</v>
      </c>
      <c r="R67" s="7">
        <v>0.05</v>
      </c>
      <c r="S67" s="5">
        <v>113.35</v>
      </c>
      <c r="AL67" s="5" t="str">
        <f t="shared" ref="AL67:AL90" si="17">IF(AK67&gt;0,AK67*$AL$1,"")</f>
        <v/>
      </c>
      <c r="AN67" s="5" t="str">
        <f t="shared" ref="AN67:AN90" si="18">IF(AM67&gt;0,AM67*$AN$1,"")</f>
        <v/>
      </c>
      <c r="AP67" s="5" t="str">
        <f t="shared" ref="AP67:AP90" si="19">IF(AO67&gt;0,AO67*$AP$1,"")</f>
        <v/>
      </c>
      <c r="AS67" s="5">
        <f t="shared" ref="AS67:AS98" si="20">SUM(O67,Q67,S67,U67,W67,Y67,AA67,AC67,AF67,AH67,AJ67)</f>
        <v>113.35</v>
      </c>
      <c r="AT67" s="11">
        <f t="shared" ref="AT67:AT98" si="21">(AS67/$AS$99)*100</f>
        <v>3.9500904193687583E-3</v>
      </c>
      <c r="AU67" s="5">
        <f t="shared" si="7"/>
        <v>3.9500904193687587</v>
      </c>
    </row>
    <row r="68" spans="1:47" x14ac:dyDescent="0.3">
      <c r="A68" s="1" t="s">
        <v>120</v>
      </c>
      <c r="B68" s="1" t="s">
        <v>121</v>
      </c>
      <c r="C68" s="1" t="s">
        <v>122</v>
      </c>
      <c r="D68" s="1" t="s">
        <v>150</v>
      </c>
      <c r="E68" s="1" t="s">
        <v>56</v>
      </c>
      <c r="F68" s="1" t="s">
        <v>116</v>
      </c>
      <c r="G68" s="1" t="s">
        <v>53</v>
      </c>
      <c r="H68" s="1" t="s">
        <v>54</v>
      </c>
      <c r="I68" s="2">
        <v>50</v>
      </c>
      <c r="J68" s="2">
        <v>40.04</v>
      </c>
      <c r="K68" s="2">
        <f t="shared" si="15"/>
        <v>27.37</v>
      </c>
      <c r="L68" s="2">
        <f t="shared" si="16"/>
        <v>0</v>
      </c>
      <c r="R68" s="7">
        <v>9.57</v>
      </c>
      <c r="S68" s="5">
        <v>17478.57</v>
      </c>
      <c r="T68" s="8">
        <v>17.8</v>
      </c>
      <c r="U68" s="5">
        <v>6404.75</v>
      </c>
      <c r="AL68" s="5" t="str">
        <f t="shared" si="17"/>
        <v/>
      </c>
      <c r="AN68" s="5" t="str">
        <f t="shared" si="18"/>
        <v/>
      </c>
      <c r="AP68" s="5" t="str">
        <f t="shared" si="19"/>
        <v/>
      </c>
      <c r="AS68" s="5">
        <f t="shared" si="20"/>
        <v>23883.32</v>
      </c>
      <c r="AT68" s="11">
        <f t="shared" si="21"/>
        <v>0.83230060445274157</v>
      </c>
      <c r="AU68" s="5">
        <f t="shared" ref="AU68:AU98" si="22">(AT68/100)*$AU$1</f>
        <v>832.3006044527416</v>
      </c>
    </row>
    <row r="69" spans="1:47" x14ac:dyDescent="0.3">
      <c r="A69" s="1" t="s">
        <v>120</v>
      </c>
      <c r="B69" s="1" t="s">
        <v>121</v>
      </c>
      <c r="C69" s="1" t="s">
        <v>122</v>
      </c>
      <c r="D69" s="1" t="s">
        <v>150</v>
      </c>
      <c r="E69" s="1" t="s">
        <v>84</v>
      </c>
      <c r="F69" s="1" t="s">
        <v>116</v>
      </c>
      <c r="G69" s="1" t="s">
        <v>53</v>
      </c>
      <c r="H69" s="1" t="s">
        <v>54</v>
      </c>
      <c r="I69" s="2">
        <v>50</v>
      </c>
      <c r="J69" s="2">
        <v>0.08</v>
      </c>
      <c r="K69" s="2">
        <f t="shared" si="15"/>
        <v>0.08</v>
      </c>
      <c r="L69" s="2">
        <f t="shared" si="16"/>
        <v>0</v>
      </c>
      <c r="R69" s="7">
        <v>7.0000000000000007E-2</v>
      </c>
      <c r="S69" s="5">
        <v>79.345000000000013</v>
      </c>
      <c r="T69" s="8">
        <v>0.01</v>
      </c>
      <c r="U69" s="5">
        <v>3.4</v>
      </c>
      <c r="AL69" s="5" t="str">
        <f t="shared" si="17"/>
        <v/>
      </c>
      <c r="AN69" s="5" t="str">
        <f t="shared" si="18"/>
        <v/>
      </c>
      <c r="AP69" s="5" t="str">
        <f t="shared" si="19"/>
        <v/>
      </c>
      <c r="AS69" s="5">
        <f t="shared" si="20"/>
        <v>82.745000000000019</v>
      </c>
      <c r="AT69" s="11">
        <f t="shared" si="21"/>
        <v>2.8835485818320952E-3</v>
      </c>
      <c r="AU69" s="5">
        <f t="shared" si="22"/>
        <v>2.8835485818320952</v>
      </c>
    </row>
    <row r="70" spans="1:47" x14ac:dyDescent="0.3">
      <c r="A70" s="1" t="s">
        <v>123</v>
      </c>
      <c r="B70" s="1" t="s">
        <v>79</v>
      </c>
      <c r="C70" s="1" t="s">
        <v>64</v>
      </c>
      <c r="D70" s="1" t="s">
        <v>151</v>
      </c>
      <c r="E70" s="1" t="s">
        <v>65</v>
      </c>
      <c r="F70" s="1" t="s">
        <v>116</v>
      </c>
      <c r="G70" s="1" t="s">
        <v>53</v>
      </c>
      <c r="H70" s="1" t="s">
        <v>54</v>
      </c>
      <c r="I70" s="2">
        <v>160</v>
      </c>
      <c r="J70" s="2">
        <v>37.9</v>
      </c>
      <c r="K70" s="2">
        <f t="shared" si="15"/>
        <v>36.869999999999997</v>
      </c>
      <c r="L70" s="2">
        <f t="shared" si="16"/>
        <v>0</v>
      </c>
      <c r="N70" s="4">
        <v>0.11</v>
      </c>
      <c r="O70" s="5">
        <v>255.97</v>
      </c>
      <c r="P70" s="6">
        <v>33.22</v>
      </c>
      <c r="Q70" s="5">
        <v>65144.42</v>
      </c>
      <c r="R70" s="7">
        <v>3.54</v>
      </c>
      <c r="S70" s="5">
        <v>4012.59</v>
      </c>
      <c r="AL70" s="5" t="str">
        <f t="shared" si="17"/>
        <v/>
      </c>
      <c r="AN70" s="5" t="str">
        <f t="shared" si="18"/>
        <v/>
      </c>
      <c r="AP70" s="5" t="str">
        <f t="shared" si="19"/>
        <v/>
      </c>
      <c r="AS70" s="5">
        <f t="shared" si="20"/>
        <v>69412.98</v>
      </c>
      <c r="AT70" s="11">
        <f t="shared" si="21"/>
        <v>2.4189461603690803</v>
      </c>
      <c r="AU70" s="5">
        <f t="shared" si="22"/>
        <v>2418.9461603690802</v>
      </c>
    </row>
    <row r="71" spans="1:47" x14ac:dyDescent="0.3">
      <c r="A71" s="1" t="s">
        <v>123</v>
      </c>
      <c r="B71" s="1" t="s">
        <v>79</v>
      </c>
      <c r="C71" s="1" t="s">
        <v>64</v>
      </c>
      <c r="D71" s="1" t="s">
        <v>151</v>
      </c>
      <c r="E71" s="1" t="s">
        <v>60</v>
      </c>
      <c r="F71" s="1" t="s">
        <v>116</v>
      </c>
      <c r="G71" s="1" t="s">
        <v>53</v>
      </c>
      <c r="H71" s="1" t="s">
        <v>54</v>
      </c>
      <c r="I71" s="2">
        <v>160</v>
      </c>
      <c r="J71" s="2">
        <v>37.94</v>
      </c>
      <c r="K71" s="2">
        <f t="shared" si="15"/>
        <v>13.44</v>
      </c>
      <c r="L71" s="2">
        <f t="shared" si="16"/>
        <v>0</v>
      </c>
      <c r="N71" s="4">
        <v>2.23</v>
      </c>
      <c r="O71" s="5">
        <v>5189.21</v>
      </c>
      <c r="P71" s="6">
        <v>7.45</v>
      </c>
      <c r="Q71" s="5">
        <v>15413.46</v>
      </c>
      <c r="R71" s="7">
        <v>3.76</v>
      </c>
      <c r="S71" s="5">
        <v>8501.25</v>
      </c>
      <c r="AL71" s="5" t="str">
        <f t="shared" si="17"/>
        <v/>
      </c>
      <c r="AN71" s="5" t="str">
        <f t="shared" si="18"/>
        <v/>
      </c>
      <c r="AP71" s="5" t="str">
        <f t="shared" si="19"/>
        <v/>
      </c>
      <c r="AS71" s="5">
        <f t="shared" si="20"/>
        <v>29103.919999999998</v>
      </c>
      <c r="AT71" s="11">
        <f t="shared" si="21"/>
        <v>1.0142312797359931</v>
      </c>
      <c r="AU71" s="5">
        <f t="shared" si="22"/>
        <v>1014.2312797359932</v>
      </c>
    </row>
    <row r="72" spans="1:47" x14ac:dyDescent="0.3">
      <c r="A72" s="1" t="s">
        <v>123</v>
      </c>
      <c r="B72" s="1" t="s">
        <v>79</v>
      </c>
      <c r="C72" s="1" t="s">
        <v>64</v>
      </c>
      <c r="D72" s="1" t="s">
        <v>151</v>
      </c>
      <c r="E72" s="1" t="s">
        <v>89</v>
      </c>
      <c r="F72" s="1" t="s">
        <v>116</v>
      </c>
      <c r="G72" s="1" t="s">
        <v>53</v>
      </c>
      <c r="H72" s="1" t="s">
        <v>54</v>
      </c>
      <c r="I72" s="2">
        <v>160</v>
      </c>
      <c r="J72" s="2">
        <v>38.79</v>
      </c>
      <c r="K72" s="2">
        <f t="shared" si="15"/>
        <v>38.79</v>
      </c>
      <c r="L72" s="2">
        <f t="shared" si="16"/>
        <v>0</v>
      </c>
      <c r="N72" s="4">
        <v>9.08</v>
      </c>
      <c r="O72" s="5">
        <v>21268.78</v>
      </c>
      <c r="P72" s="6">
        <v>28.28</v>
      </c>
      <c r="Q72" s="5">
        <v>96089</v>
      </c>
      <c r="R72" s="7">
        <v>1.43</v>
      </c>
      <c r="S72" s="5">
        <v>3241.81</v>
      </c>
      <c r="AL72" s="5" t="str">
        <f t="shared" si="17"/>
        <v/>
      </c>
      <c r="AN72" s="5" t="str">
        <f t="shared" si="18"/>
        <v/>
      </c>
      <c r="AP72" s="5" t="str">
        <f t="shared" si="19"/>
        <v/>
      </c>
      <c r="AS72" s="5">
        <f t="shared" si="20"/>
        <v>120599.59</v>
      </c>
      <c r="AT72" s="11">
        <f t="shared" si="21"/>
        <v>4.202728584374066</v>
      </c>
      <c r="AU72" s="5">
        <f t="shared" si="22"/>
        <v>4202.7285843740656</v>
      </c>
    </row>
    <row r="73" spans="1:47" x14ac:dyDescent="0.3">
      <c r="A73" s="1" t="s">
        <v>123</v>
      </c>
      <c r="B73" s="1" t="s">
        <v>79</v>
      </c>
      <c r="C73" s="1" t="s">
        <v>64</v>
      </c>
      <c r="D73" s="1" t="s">
        <v>151</v>
      </c>
      <c r="E73" s="1" t="s">
        <v>90</v>
      </c>
      <c r="F73" s="1" t="s">
        <v>116</v>
      </c>
      <c r="G73" s="1" t="s">
        <v>53</v>
      </c>
      <c r="H73" s="1" t="s">
        <v>54</v>
      </c>
      <c r="I73" s="2">
        <v>160</v>
      </c>
      <c r="J73" s="2">
        <v>38.380000000000003</v>
      </c>
      <c r="K73" s="2">
        <f t="shared" si="15"/>
        <v>38.380000000000003</v>
      </c>
      <c r="L73" s="2">
        <f t="shared" si="16"/>
        <v>0</v>
      </c>
      <c r="N73" s="4">
        <v>6.13</v>
      </c>
      <c r="O73" s="5">
        <v>14264.51</v>
      </c>
      <c r="P73" s="6">
        <v>31.25</v>
      </c>
      <c r="Q73" s="5">
        <v>61281.249999999993</v>
      </c>
      <c r="R73" s="7">
        <v>1</v>
      </c>
      <c r="S73" s="5">
        <v>1133.5</v>
      </c>
      <c r="AL73" s="5" t="str">
        <f t="shared" si="17"/>
        <v/>
      </c>
      <c r="AN73" s="5" t="str">
        <f t="shared" si="18"/>
        <v/>
      </c>
      <c r="AP73" s="5" t="str">
        <f t="shared" si="19"/>
        <v/>
      </c>
      <c r="AS73" s="5">
        <f t="shared" si="20"/>
        <v>76679.259999999995</v>
      </c>
      <c r="AT73" s="11">
        <f t="shared" si="21"/>
        <v>2.6721659487453557</v>
      </c>
      <c r="AU73" s="5">
        <f t="shared" si="22"/>
        <v>2672.1659487453558</v>
      </c>
    </row>
    <row r="74" spans="1:47" x14ac:dyDescent="0.3">
      <c r="A74" s="1" t="s">
        <v>124</v>
      </c>
      <c r="B74" s="1" t="s">
        <v>125</v>
      </c>
      <c r="C74" s="1" t="s">
        <v>126</v>
      </c>
      <c r="D74" s="1" t="s">
        <v>150</v>
      </c>
      <c r="E74" s="1" t="s">
        <v>60</v>
      </c>
      <c r="F74" s="1" t="s">
        <v>116</v>
      </c>
      <c r="G74" s="1" t="s">
        <v>53</v>
      </c>
      <c r="H74" s="1" t="s">
        <v>54</v>
      </c>
      <c r="I74" s="2">
        <v>102.97</v>
      </c>
      <c r="J74" s="2">
        <v>0.08</v>
      </c>
      <c r="K74" s="2">
        <f t="shared" si="15"/>
        <v>0.02</v>
      </c>
      <c r="L74" s="2">
        <f t="shared" si="16"/>
        <v>0</v>
      </c>
      <c r="P74" s="6">
        <v>0.01</v>
      </c>
      <c r="Q74" s="5">
        <v>39.22</v>
      </c>
      <c r="R74" s="7">
        <v>0.01</v>
      </c>
      <c r="S74" s="5">
        <v>22.67</v>
      </c>
      <c r="AL74" s="5" t="str">
        <f t="shared" si="17"/>
        <v/>
      </c>
      <c r="AN74" s="5" t="str">
        <f t="shared" si="18"/>
        <v/>
      </c>
      <c r="AP74" s="5" t="str">
        <f t="shared" si="19"/>
        <v/>
      </c>
      <c r="AS74" s="5">
        <f t="shared" si="20"/>
        <v>61.89</v>
      </c>
      <c r="AT74" s="11">
        <f t="shared" si="21"/>
        <v>2.1567807327281209E-3</v>
      </c>
      <c r="AU74" s="5">
        <f t="shared" si="22"/>
        <v>2.1567807327281208</v>
      </c>
    </row>
    <row r="75" spans="1:47" x14ac:dyDescent="0.3">
      <c r="A75" s="1" t="s">
        <v>124</v>
      </c>
      <c r="B75" s="1" t="s">
        <v>125</v>
      </c>
      <c r="C75" s="1" t="s">
        <v>126</v>
      </c>
      <c r="D75" s="1" t="s">
        <v>150</v>
      </c>
      <c r="E75" s="1" t="s">
        <v>69</v>
      </c>
      <c r="F75" s="1" t="s">
        <v>116</v>
      </c>
      <c r="G75" s="1" t="s">
        <v>53</v>
      </c>
      <c r="H75" s="1" t="s">
        <v>54</v>
      </c>
      <c r="I75" s="2">
        <v>102.97</v>
      </c>
      <c r="J75" s="2">
        <v>38.909999999999997</v>
      </c>
      <c r="K75" s="2">
        <f t="shared" si="15"/>
        <v>0.04</v>
      </c>
      <c r="L75" s="2">
        <f t="shared" si="16"/>
        <v>0</v>
      </c>
      <c r="P75" s="6">
        <v>0.02</v>
      </c>
      <c r="Q75" s="5">
        <v>78.44</v>
      </c>
      <c r="R75" s="7">
        <v>0.02</v>
      </c>
      <c r="S75" s="5">
        <v>45.34</v>
      </c>
      <c r="AL75" s="5" t="str">
        <f t="shared" si="17"/>
        <v/>
      </c>
      <c r="AN75" s="5" t="str">
        <f t="shared" si="18"/>
        <v/>
      </c>
      <c r="AP75" s="5" t="str">
        <f t="shared" si="19"/>
        <v/>
      </c>
      <c r="AS75" s="5">
        <f t="shared" si="20"/>
        <v>123.78</v>
      </c>
      <c r="AT75" s="11">
        <f t="shared" si="21"/>
        <v>4.3135614654562417E-3</v>
      </c>
      <c r="AU75" s="5">
        <f t="shared" si="22"/>
        <v>4.3135614654562415</v>
      </c>
    </row>
    <row r="76" spans="1:47" x14ac:dyDescent="0.3">
      <c r="A76" s="1" t="s">
        <v>124</v>
      </c>
      <c r="B76" s="1" t="s">
        <v>125</v>
      </c>
      <c r="C76" s="1" t="s">
        <v>126</v>
      </c>
      <c r="D76" s="1" t="s">
        <v>150</v>
      </c>
      <c r="E76" s="1" t="s">
        <v>70</v>
      </c>
      <c r="F76" s="1" t="s">
        <v>116</v>
      </c>
      <c r="G76" s="1" t="s">
        <v>53</v>
      </c>
      <c r="H76" s="1" t="s">
        <v>54</v>
      </c>
      <c r="I76" s="2">
        <v>102.97</v>
      </c>
      <c r="J76" s="2">
        <v>29.59</v>
      </c>
      <c r="K76" s="2">
        <f t="shared" si="15"/>
        <v>7.39</v>
      </c>
      <c r="L76" s="2">
        <f t="shared" si="16"/>
        <v>0</v>
      </c>
      <c r="P76" s="6">
        <v>7.39</v>
      </c>
      <c r="Q76" s="5">
        <v>28709.040000000001</v>
      </c>
      <c r="AL76" s="5" t="str">
        <f t="shared" si="17"/>
        <v/>
      </c>
      <c r="AN76" s="5" t="str">
        <f t="shared" si="18"/>
        <v/>
      </c>
      <c r="AP76" s="5" t="str">
        <f t="shared" si="19"/>
        <v/>
      </c>
      <c r="AS76" s="5">
        <f t="shared" si="20"/>
        <v>28709.040000000001</v>
      </c>
      <c r="AT76" s="11">
        <f t="shared" si="21"/>
        <v>1.0004702589613981</v>
      </c>
      <c r="AU76" s="5">
        <f t="shared" si="22"/>
        <v>1000.470258961398</v>
      </c>
    </row>
    <row r="77" spans="1:47" x14ac:dyDescent="0.3">
      <c r="A77" s="1" t="s">
        <v>124</v>
      </c>
      <c r="B77" s="1" t="s">
        <v>125</v>
      </c>
      <c r="C77" s="1" t="s">
        <v>126</v>
      </c>
      <c r="D77" s="1" t="s">
        <v>150</v>
      </c>
      <c r="E77" s="1" t="s">
        <v>89</v>
      </c>
      <c r="F77" s="1" t="s">
        <v>116</v>
      </c>
      <c r="G77" s="1" t="s">
        <v>53</v>
      </c>
      <c r="H77" s="1" t="s">
        <v>54</v>
      </c>
      <c r="I77" s="2">
        <v>102.97</v>
      </c>
      <c r="J77" s="2">
        <v>0.08</v>
      </c>
      <c r="K77" s="2">
        <f t="shared" si="15"/>
        <v>0.09</v>
      </c>
      <c r="L77" s="2">
        <f t="shared" si="16"/>
        <v>0</v>
      </c>
      <c r="P77" s="6">
        <v>0.09</v>
      </c>
      <c r="Q77" s="5">
        <v>294.14999999999998</v>
      </c>
      <c r="AL77" s="5" t="str">
        <f t="shared" si="17"/>
        <v/>
      </c>
      <c r="AN77" s="5" t="str">
        <f t="shared" si="18"/>
        <v/>
      </c>
      <c r="AP77" s="5" t="str">
        <f t="shared" si="19"/>
        <v/>
      </c>
      <c r="AS77" s="5">
        <f t="shared" si="20"/>
        <v>294.14999999999998</v>
      </c>
      <c r="AT77" s="11">
        <f t="shared" si="21"/>
        <v>1.0250719866407767E-2</v>
      </c>
      <c r="AU77" s="5">
        <f t="shared" si="22"/>
        <v>10.250719866407767</v>
      </c>
    </row>
    <row r="78" spans="1:47" x14ac:dyDescent="0.3">
      <c r="A78" s="1" t="s">
        <v>127</v>
      </c>
      <c r="B78" s="1" t="s">
        <v>128</v>
      </c>
      <c r="C78" s="1" t="s">
        <v>129</v>
      </c>
      <c r="D78" s="1" t="s">
        <v>150</v>
      </c>
      <c r="E78" s="1" t="s">
        <v>70</v>
      </c>
      <c r="F78" s="1" t="s">
        <v>116</v>
      </c>
      <c r="G78" s="1" t="s">
        <v>53</v>
      </c>
      <c r="H78" s="1" t="s">
        <v>54</v>
      </c>
      <c r="I78" s="2">
        <v>30.93</v>
      </c>
      <c r="J78" s="2">
        <v>7.5</v>
      </c>
      <c r="K78" s="2">
        <f t="shared" si="15"/>
        <v>0.3</v>
      </c>
      <c r="L78" s="2">
        <f t="shared" si="16"/>
        <v>1.84</v>
      </c>
      <c r="P78" s="6">
        <v>0.3</v>
      </c>
      <c r="Q78" s="5">
        <v>1098.1600000000001</v>
      </c>
      <c r="AL78" s="5" t="str">
        <f t="shared" si="17"/>
        <v/>
      </c>
      <c r="AN78" s="5" t="str">
        <f t="shared" si="18"/>
        <v/>
      </c>
      <c r="AP78" s="5" t="str">
        <f t="shared" si="19"/>
        <v/>
      </c>
      <c r="AR78" s="2">
        <v>1.84</v>
      </c>
      <c r="AS78" s="5">
        <f t="shared" si="20"/>
        <v>1098.1600000000001</v>
      </c>
      <c r="AT78" s="11">
        <f t="shared" si="21"/>
        <v>3.8269354167922334E-2</v>
      </c>
      <c r="AU78" s="5">
        <f t="shared" si="22"/>
        <v>38.26935416792233</v>
      </c>
    </row>
    <row r="79" spans="1:47" x14ac:dyDescent="0.3">
      <c r="A79" s="1" t="s">
        <v>130</v>
      </c>
      <c r="B79" s="1" t="s">
        <v>131</v>
      </c>
      <c r="C79" s="1" t="s">
        <v>132</v>
      </c>
      <c r="D79" s="1" t="s">
        <v>149</v>
      </c>
      <c r="E79" s="1" t="s">
        <v>70</v>
      </c>
      <c r="F79" s="1" t="s">
        <v>116</v>
      </c>
      <c r="G79" s="1" t="s">
        <v>53</v>
      </c>
      <c r="H79" s="1" t="s">
        <v>54</v>
      </c>
      <c r="I79" s="2">
        <v>80</v>
      </c>
      <c r="J79" s="2">
        <v>0.06</v>
      </c>
      <c r="K79" s="2">
        <f t="shared" si="15"/>
        <v>0</v>
      </c>
      <c r="L79" s="2">
        <f t="shared" si="16"/>
        <v>0.04</v>
      </c>
      <c r="AL79" s="5" t="str">
        <f t="shared" si="17"/>
        <v/>
      </c>
      <c r="AN79" s="5" t="str">
        <f t="shared" si="18"/>
        <v/>
      </c>
      <c r="AP79" s="5" t="str">
        <f t="shared" si="19"/>
        <v/>
      </c>
      <c r="AR79" s="2">
        <v>0.04</v>
      </c>
      <c r="AS79" s="5">
        <f t="shared" si="20"/>
        <v>0</v>
      </c>
      <c r="AT79" s="11">
        <f t="shared" si="21"/>
        <v>0</v>
      </c>
      <c r="AU79" s="5">
        <f t="shared" si="22"/>
        <v>0</v>
      </c>
    </row>
    <row r="80" spans="1:47" x14ac:dyDescent="0.3">
      <c r="A80" s="1" t="s">
        <v>130</v>
      </c>
      <c r="B80" s="1" t="s">
        <v>131</v>
      </c>
      <c r="C80" s="1" t="s">
        <v>132</v>
      </c>
      <c r="D80" s="1" t="s">
        <v>149</v>
      </c>
      <c r="E80" s="1" t="s">
        <v>82</v>
      </c>
      <c r="F80" s="1" t="s">
        <v>116</v>
      </c>
      <c r="G80" s="1" t="s">
        <v>53</v>
      </c>
      <c r="H80" s="1" t="s">
        <v>54</v>
      </c>
      <c r="I80" s="2">
        <v>80</v>
      </c>
      <c r="J80" s="2">
        <v>0.08</v>
      </c>
      <c r="K80" s="2">
        <f t="shared" si="15"/>
        <v>7.0000000000000007E-2</v>
      </c>
      <c r="L80" s="2">
        <f t="shared" si="16"/>
        <v>0.01</v>
      </c>
      <c r="P80" s="6">
        <v>0.05</v>
      </c>
      <c r="Q80" s="5">
        <v>98.050000000000011</v>
      </c>
      <c r="R80" s="7">
        <v>0.02</v>
      </c>
      <c r="S80" s="5">
        <v>22.67</v>
      </c>
      <c r="AL80" s="5" t="str">
        <f t="shared" si="17"/>
        <v/>
      </c>
      <c r="AN80" s="5" t="str">
        <f t="shared" si="18"/>
        <v/>
      </c>
      <c r="AP80" s="5" t="str">
        <f t="shared" si="19"/>
        <v/>
      </c>
      <c r="AR80" s="2">
        <v>0.01</v>
      </c>
      <c r="AS80" s="5">
        <f t="shared" si="20"/>
        <v>120.72000000000001</v>
      </c>
      <c r="AT80" s="11">
        <f t="shared" si="21"/>
        <v>4.2069247060096742E-3</v>
      </c>
      <c r="AU80" s="5">
        <f t="shared" si="22"/>
        <v>4.2069247060096737</v>
      </c>
    </row>
    <row r="81" spans="1:47" x14ac:dyDescent="0.3">
      <c r="A81" s="1" t="s">
        <v>130</v>
      </c>
      <c r="B81" s="1" t="s">
        <v>131</v>
      </c>
      <c r="C81" s="1" t="s">
        <v>132</v>
      </c>
      <c r="D81" s="1" t="s">
        <v>149</v>
      </c>
      <c r="E81" s="1" t="s">
        <v>83</v>
      </c>
      <c r="F81" s="1" t="s">
        <v>116</v>
      </c>
      <c r="G81" s="1" t="s">
        <v>53</v>
      </c>
      <c r="H81" s="1" t="s">
        <v>54</v>
      </c>
      <c r="I81" s="2">
        <v>80</v>
      </c>
      <c r="J81" s="2">
        <v>40.04</v>
      </c>
      <c r="K81" s="2">
        <f t="shared" si="15"/>
        <v>19.71</v>
      </c>
      <c r="L81" s="2">
        <f t="shared" si="16"/>
        <v>1.1000000000000001</v>
      </c>
      <c r="P81" s="6">
        <v>13.77</v>
      </c>
      <c r="Q81" s="5">
        <v>53398.030000000013</v>
      </c>
      <c r="R81" s="7">
        <v>5.94</v>
      </c>
      <c r="S81" s="5">
        <v>13397.97</v>
      </c>
      <c r="AL81" s="5" t="str">
        <f t="shared" si="17"/>
        <v/>
      </c>
      <c r="AN81" s="5" t="str">
        <f t="shared" si="18"/>
        <v/>
      </c>
      <c r="AP81" s="5" t="str">
        <f t="shared" si="19"/>
        <v/>
      </c>
      <c r="AR81" s="2">
        <v>1.1000000000000001</v>
      </c>
      <c r="AS81" s="5">
        <f t="shared" si="20"/>
        <v>66796.000000000015</v>
      </c>
      <c r="AT81" s="11">
        <f t="shared" si="21"/>
        <v>2.3277480339846113</v>
      </c>
      <c r="AU81" s="5">
        <f t="shared" si="22"/>
        <v>2327.7480339846111</v>
      </c>
    </row>
    <row r="82" spans="1:47" x14ac:dyDescent="0.3">
      <c r="A82" s="1" t="s">
        <v>133</v>
      </c>
      <c r="B82" s="1" t="s">
        <v>134</v>
      </c>
      <c r="C82" s="1" t="s">
        <v>135</v>
      </c>
      <c r="D82" s="1" t="s">
        <v>156</v>
      </c>
      <c r="E82" s="1" t="s">
        <v>69</v>
      </c>
      <c r="F82" s="1" t="s">
        <v>136</v>
      </c>
      <c r="G82" s="1" t="s">
        <v>53</v>
      </c>
      <c r="H82" s="1" t="s">
        <v>54</v>
      </c>
      <c r="I82" s="2">
        <v>49.1</v>
      </c>
      <c r="J82" s="2">
        <v>13.74</v>
      </c>
      <c r="K82" s="2">
        <f t="shared" si="15"/>
        <v>4.41</v>
      </c>
      <c r="L82" s="2">
        <f t="shared" si="16"/>
        <v>0</v>
      </c>
      <c r="AE82" s="2">
        <v>4.41</v>
      </c>
      <c r="AF82" s="5">
        <v>606.68125000000009</v>
      </c>
      <c r="AL82" s="5" t="str">
        <f t="shared" si="17"/>
        <v/>
      </c>
      <c r="AN82" s="5" t="str">
        <f t="shared" si="18"/>
        <v/>
      </c>
      <c r="AP82" s="5" t="str">
        <f t="shared" si="19"/>
        <v/>
      </c>
      <c r="AS82" s="5">
        <f t="shared" si="20"/>
        <v>606.68125000000009</v>
      </c>
      <c r="AT82" s="11">
        <f t="shared" si="21"/>
        <v>2.1142000822546653E-2</v>
      </c>
      <c r="AU82" s="5">
        <f t="shared" si="22"/>
        <v>21.142000822546652</v>
      </c>
    </row>
    <row r="83" spans="1:47" x14ac:dyDescent="0.3">
      <c r="A83" s="1" t="s">
        <v>137</v>
      </c>
      <c r="B83" s="1" t="s">
        <v>121</v>
      </c>
      <c r="C83" s="1" t="s">
        <v>122</v>
      </c>
      <c r="D83" s="1" t="s">
        <v>150</v>
      </c>
      <c r="E83" s="1" t="s">
        <v>56</v>
      </c>
      <c r="F83" s="1" t="s">
        <v>116</v>
      </c>
      <c r="G83" s="1" t="s">
        <v>53</v>
      </c>
      <c r="H83" s="1" t="s">
        <v>54</v>
      </c>
      <c r="I83" s="2">
        <v>4.8899999999999997</v>
      </c>
      <c r="J83" s="2">
        <v>0.03</v>
      </c>
      <c r="K83" s="2">
        <f t="shared" si="15"/>
        <v>0.03</v>
      </c>
      <c r="L83" s="2">
        <f t="shared" si="16"/>
        <v>0</v>
      </c>
      <c r="T83" s="8">
        <v>0.03</v>
      </c>
      <c r="U83" s="5">
        <v>10.199999999999999</v>
      </c>
      <c r="AL83" s="5" t="str">
        <f t="shared" si="17"/>
        <v/>
      </c>
      <c r="AN83" s="5" t="str">
        <f t="shared" si="18"/>
        <v/>
      </c>
      <c r="AP83" s="5" t="str">
        <f t="shared" si="19"/>
        <v/>
      </c>
      <c r="AS83" s="5">
        <f t="shared" si="20"/>
        <v>10.199999999999999</v>
      </c>
      <c r="AT83" s="11">
        <f t="shared" si="21"/>
        <v>3.5545586482189093E-4</v>
      </c>
      <c r="AU83" s="5">
        <f t="shared" si="22"/>
        <v>0.35545586482189095</v>
      </c>
    </row>
    <row r="84" spans="1:47" x14ac:dyDescent="0.3">
      <c r="A84" s="1" t="s">
        <v>137</v>
      </c>
      <c r="B84" s="1" t="s">
        <v>121</v>
      </c>
      <c r="C84" s="1" t="s">
        <v>122</v>
      </c>
      <c r="D84" s="1" t="s">
        <v>150</v>
      </c>
      <c r="E84" s="1" t="s">
        <v>69</v>
      </c>
      <c r="F84" s="1" t="s">
        <v>136</v>
      </c>
      <c r="G84" s="1" t="s">
        <v>53</v>
      </c>
      <c r="H84" s="1" t="s">
        <v>54</v>
      </c>
      <c r="I84" s="2">
        <v>4.8899999999999997</v>
      </c>
      <c r="J84" s="2">
        <v>4.5199999999999996</v>
      </c>
      <c r="K84" s="2">
        <f t="shared" si="15"/>
        <v>4.47</v>
      </c>
      <c r="L84" s="2">
        <f t="shared" si="16"/>
        <v>0</v>
      </c>
      <c r="T84" s="8">
        <v>4.47</v>
      </c>
      <c r="U84" s="5">
        <v>1519.8</v>
      </c>
      <c r="AL84" s="5" t="str">
        <f t="shared" si="17"/>
        <v/>
      </c>
      <c r="AN84" s="5" t="str">
        <f t="shared" si="18"/>
        <v/>
      </c>
      <c r="AP84" s="5" t="str">
        <f t="shared" si="19"/>
        <v/>
      </c>
      <c r="AS84" s="5">
        <f t="shared" si="20"/>
        <v>1519.8</v>
      </c>
      <c r="AT84" s="11">
        <f t="shared" si="21"/>
        <v>5.2962923858461755E-2</v>
      </c>
      <c r="AU84" s="5">
        <f t="shared" si="22"/>
        <v>52.962923858461757</v>
      </c>
    </row>
    <row r="85" spans="1:47" x14ac:dyDescent="0.3">
      <c r="A85" s="1" t="s">
        <v>138</v>
      </c>
      <c r="B85" s="1" t="s">
        <v>97</v>
      </c>
      <c r="C85" s="1" t="s">
        <v>98</v>
      </c>
      <c r="D85" s="1" t="s">
        <v>153</v>
      </c>
      <c r="E85" s="1" t="s">
        <v>65</v>
      </c>
      <c r="F85" s="1" t="s">
        <v>136</v>
      </c>
      <c r="G85" s="1" t="s">
        <v>53</v>
      </c>
      <c r="H85" s="1" t="s">
        <v>54</v>
      </c>
      <c r="I85" s="2">
        <v>80</v>
      </c>
      <c r="J85" s="2">
        <v>0.06</v>
      </c>
      <c r="K85" s="2">
        <f t="shared" si="15"/>
        <v>6.0000000000000005E-2</v>
      </c>
      <c r="L85" s="2">
        <f t="shared" si="16"/>
        <v>0</v>
      </c>
      <c r="R85" s="7">
        <v>0.01</v>
      </c>
      <c r="S85" s="5">
        <v>14.168749999999999</v>
      </c>
      <c r="T85" s="8">
        <v>0.05</v>
      </c>
      <c r="U85" s="5">
        <v>21.25</v>
      </c>
      <c r="AL85" s="5" t="str">
        <f t="shared" si="17"/>
        <v/>
      </c>
      <c r="AN85" s="5" t="str">
        <f t="shared" si="18"/>
        <v/>
      </c>
      <c r="AP85" s="5" t="str">
        <f t="shared" si="19"/>
        <v/>
      </c>
      <c r="AS85" s="5">
        <f t="shared" si="20"/>
        <v>35.418750000000003</v>
      </c>
      <c r="AT85" s="11">
        <f t="shared" si="21"/>
        <v>1.2342943541333677E-3</v>
      </c>
      <c r="AU85" s="5">
        <f t="shared" si="22"/>
        <v>1.2342943541333677</v>
      </c>
    </row>
    <row r="86" spans="1:47" x14ac:dyDescent="0.3">
      <c r="A86" s="1" t="s">
        <v>138</v>
      </c>
      <c r="B86" s="1" t="s">
        <v>97</v>
      </c>
      <c r="C86" s="1" t="s">
        <v>98</v>
      </c>
      <c r="D86" s="1" t="s">
        <v>153</v>
      </c>
      <c r="E86" s="1" t="s">
        <v>60</v>
      </c>
      <c r="F86" s="1" t="s">
        <v>136</v>
      </c>
      <c r="G86" s="1" t="s">
        <v>53</v>
      </c>
      <c r="H86" s="1" t="s">
        <v>54</v>
      </c>
      <c r="I86" s="2">
        <v>80</v>
      </c>
      <c r="J86" s="2">
        <v>0.06</v>
      </c>
      <c r="K86" s="2">
        <f t="shared" si="15"/>
        <v>0.06</v>
      </c>
      <c r="L86" s="2">
        <f t="shared" si="16"/>
        <v>0</v>
      </c>
      <c r="T86" s="8">
        <v>0.06</v>
      </c>
      <c r="U86" s="5">
        <v>25.5</v>
      </c>
      <c r="AL86" s="5" t="str">
        <f t="shared" si="17"/>
        <v/>
      </c>
      <c r="AN86" s="5" t="str">
        <f t="shared" si="18"/>
        <v/>
      </c>
      <c r="AP86" s="5" t="str">
        <f t="shared" si="19"/>
        <v/>
      </c>
      <c r="AS86" s="5">
        <f t="shared" si="20"/>
        <v>25.5</v>
      </c>
      <c r="AT86" s="11">
        <f t="shared" si="21"/>
        <v>8.8863966205472733E-4</v>
      </c>
      <c r="AU86" s="5">
        <f t="shared" si="22"/>
        <v>0.88863966205472733</v>
      </c>
    </row>
    <row r="87" spans="1:47" x14ac:dyDescent="0.3">
      <c r="A87" s="1" t="s">
        <v>138</v>
      </c>
      <c r="B87" s="1" t="s">
        <v>97</v>
      </c>
      <c r="C87" s="1" t="s">
        <v>98</v>
      </c>
      <c r="D87" s="1" t="s">
        <v>153</v>
      </c>
      <c r="E87" s="1" t="s">
        <v>89</v>
      </c>
      <c r="F87" s="1" t="s">
        <v>136</v>
      </c>
      <c r="G87" s="1" t="s">
        <v>53</v>
      </c>
      <c r="H87" s="1" t="s">
        <v>54</v>
      </c>
      <c r="I87" s="2">
        <v>80</v>
      </c>
      <c r="J87" s="2">
        <v>37.57</v>
      </c>
      <c r="K87" s="2">
        <f t="shared" si="15"/>
        <v>8.23</v>
      </c>
      <c r="L87" s="2">
        <f t="shared" si="16"/>
        <v>0</v>
      </c>
      <c r="T87" s="8">
        <v>8.23</v>
      </c>
      <c r="U87" s="5">
        <v>3497.75</v>
      </c>
      <c r="AL87" s="5" t="str">
        <f t="shared" si="17"/>
        <v/>
      </c>
      <c r="AN87" s="5" t="str">
        <f t="shared" si="18"/>
        <v/>
      </c>
      <c r="AP87" s="5" t="str">
        <f t="shared" si="19"/>
        <v/>
      </c>
      <c r="AS87" s="5">
        <f t="shared" si="20"/>
        <v>3497.75</v>
      </c>
      <c r="AT87" s="11">
        <f t="shared" si="21"/>
        <v>0.12189174031184009</v>
      </c>
      <c r="AU87" s="5">
        <f t="shared" si="22"/>
        <v>121.8917403118401</v>
      </c>
    </row>
    <row r="88" spans="1:47" x14ac:dyDescent="0.3">
      <c r="A88" s="1" t="s">
        <v>138</v>
      </c>
      <c r="B88" s="1" t="s">
        <v>97</v>
      </c>
      <c r="C88" s="1" t="s">
        <v>98</v>
      </c>
      <c r="D88" s="1" t="s">
        <v>153</v>
      </c>
      <c r="E88" s="1" t="s">
        <v>90</v>
      </c>
      <c r="F88" s="1" t="s">
        <v>136</v>
      </c>
      <c r="G88" s="1" t="s">
        <v>53</v>
      </c>
      <c r="H88" s="1" t="s">
        <v>54</v>
      </c>
      <c r="I88" s="2">
        <v>80</v>
      </c>
      <c r="J88" s="2">
        <v>38.130000000000003</v>
      </c>
      <c r="K88" s="2">
        <f t="shared" si="15"/>
        <v>19.670000000000002</v>
      </c>
      <c r="L88" s="2">
        <f t="shared" si="16"/>
        <v>0</v>
      </c>
      <c r="R88" s="7">
        <v>6.36</v>
      </c>
      <c r="S88" s="5">
        <v>9011.3250000000007</v>
      </c>
      <c r="T88" s="8">
        <v>13.31</v>
      </c>
      <c r="U88" s="5">
        <v>5656.75</v>
      </c>
      <c r="AL88" s="5" t="str">
        <f t="shared" si="17"/>
        <v/>
      </c>
      <c r="AN88" s="5" t="str">
        <f t="shared" si="18"/>
        <v/>
      </c>
      <c r="AP88" s="5" t="str">
        <f t="shared" si="19"/>
        <v/>
      </c>
      <c r="AS88" s="5">
        <f t="shared" si="20"/>
        <v>14668.075000000001</v>
      </c>
      <c r="AT88" s="11">
        <f t="shared" si="21"/>
        <v>0.51116208670562335</v>
      </c>
      <c r="AU88" s="5">
        <f t="shared" si="22"/>
        <v>511.16208670562332</v>
      </c>
    </row>
    <row r="89" spans="1:47" x14ac:dyDescent="0.3">
      <c r="A89" s="1" t="s">
        <v>139</v>
      </c>
      <c r="B89" s="1" t="s">
        <v>140</v>
      </c>
      <c r="C89" s="1" t="s">
        <v>141</v>
      </c>
      <c r="D89" s="1" t="s">
        <v>157</v>
      </c>
      <c r="E89" s="1" t="s">
        <v>65</v>
      </c>
      <c r="F89" s="1" t="s">
        <v>136</v>
      </c>
      <c r="G89" s="1" t="s">
        <v>53</v>
      </c>
      <c r="H89" s="1" t="s">
        <v>54</v>
      </c>
      <c r="I89" s="2">
        <v>80</v>
      </c>
      <c r="J89" s="2">
        <v>37.869999999999997</v>
      </c>
      <c r="K89" s="2">
        <f t="shared" si="15"/>
        <v>37.870000000000005</v>
      </c>
      <c r="L89" s="2">
        <f t="shared" si="16"/>
        <v>0</v>
      </c>
      <c r="P89" s="6">
        <v>3.09</v>
      </c>
      <c r="Q89" s="5">
        <v>7574.3624999999993</v>
      </c>
      <c r="R89" s="7">
        <v>27.96</v>
      </c>
      <c r="S89" s="5">
        <v>39615.824999999997</v>
      </c>
      <c r="T89" s="8">
        <v>6.82</v>
      </c>
      <c r="U89" s="5">
        <v>2898.5</v>
      </c>
      <c r="AL89" s="5" t="str">
        <f t="shared" si="17"/>
        <v/>
      </c>
      <c r="AN89" s="5" t="str">
        <f t="shared" si="18"/>
        <v/>
      </c>
      <c r="AP89" s="5" t="str">
        <f t="shared" si="19"/>
        <v/>
      </c>
      <c r="AS89" s="5">
        <f t="shared" si="20"/>
        <v>50088.6875</v>
      </c>
      <c r="AT89" s="11">
        <f t="shared" si="21"/>
        <v>1.7455213463829353</v>
      </c>
      <c r="AU89" s="5">
        <f t="shared" si="22"/>
        <v>1745.5213463829355</v>
      </c>
    </row>
    <row r="90" spans="1:47" x14ac:dyDescent="0.3">
      <c r="A90" s="1" t="s">
        <v>139</v>
      </c>
      <c r="B90" s="1" t="s">
        <v>140</v>
      </c>
      <c r="C90" s="1" t="s">
        <v>141</v>
      </c>
      <c r="D90" s="1" t="s">
        <v>157</v>
      </c>
      <c r="E90" s="1" t="s">
        <v>60</v>
      </c>
      <c r="F90" s="1" t="s">
        <v>136</v>
      </c>
      <c r="G90" s="1" t="s">
        <v>53</v>
      </c>
      <c r="H90" s="1" t="s">
        <v>54</v>
      </c>
      <c r="I90" s="2">
        <v>80</v>
      </c>
      <c r="J90" s="2">
        <v>36.619999999999997</v>
      </c>
      <c r="K90" s="2">
        <f t="shared" si="15"/>
        <v>36.620000000000005</v>
      </c>
      <c r="L90" s="2">
        <f t="shared" si="16"/>
        <v>0</v>
      </c>
      <c r="P90" s="6">
        <v>0.46</v>
      </c>
      <c r="Q90" s="5">
        <v>1578.605</v>
      </c>
      <c r="R90" s="7">
        <v>29.59</v>
      </c>
      <c r="S90" s="5">
        <v>46941.068749999999</v>
      </c>
      <c r="T90" s="8">
        <v>6.57</v>
      </c>
      <c r="U90" s="5">
        <v>2792.25</v>
      </c>
      <c r="AL90" s="5" t="str">
        <f t="shared" si="17"/>
        <v/>
      </c>
      <c r="AN90" s="5" t="str">
        <f t="shared" si="18"/>
        <v/>
      </c>
      <c r="AP90" s="5" t="str">
        <f t="shared" si="19"/>
        <v/>
      </c>
      <c r="AS90" s="5">
        <f t="shared" si="20"/>
        <v>51311.923750000002</v>
      </c>
      <c r="AT90" s="11">
        <f t="shared" si="21"/>
        <v>1.7881494345324684</v>
      </c>
      <c r="AU90" s="5">
        <f t="shared" si="22"/>
        <v>1788.1494345324684</v>
      </c>
    </row>
    <row r="91" spans="1:47" x14ac:dyDescent="0.3">
      <c r="B91" s="29" t="s">
        <v>146</v>
      </c>
      <c r="AS91" s="5">
        <f t="shared" si="20"/>
        <v>0</v>
      </c>
      <c r="AT91" s="11">
        <f t="shared" si="21"/>
        <v>0</v>
      </c>
      <c r="AU91" s="5">
        <f t="shared" si="22"/>
        <v>0</v>
      </c>
    </row>
    <row r="92" spans="1:47" x14ac:dyDescent="0.3">
      <c r="B92" s="1" t="s">
        <v>142</v>
      </c>
      <c r="C92" s="1" t="s">
        <v>162</v>
      </c>
      <c r="D92" s="1" t="s">
        <v>150</v>
      </c>
      <c r="K92" s="2">
        <f>SUM(N92,P92,R92,T92,V92,X92,Z92,AB92,AE92,AG92,AI92)</f>
        <v>10.28</v>
      </c>
      <c r="L92" s="2">
        <f>SUM(M92,AD92,AK92,AM92,AO92,AQ92,AR92)</f>
        <v>0</v>
      </c>
      <c r="AG92" s="9">
        <v>10.28</v>
      </c>
      <c r="AH92" s="5">
        <v>20161.650000000001</v>
      </c>
      <c r="AL92" s="5" t="str">
        <f>IF(AK92&gt;0,AK92*$AL$1,"")</f>
        <v/>
      </c>
      <c r="AN92" s="5" t="str">
        <f>IF(AM92&gt;0,AM92*$AN$1,"")</f>
        <v/>
      </c>
      <c r="AP92" s="5" t="str">
        <f>IF(AO92&gt;0,AO92*$AP$1,"")</f>
        <v/>
      </c>
      <c r="AS92" s="5">
        <f t="shared" si="20"/>
        <v>20161.650000000001</v>
      </c>
      <c r="AT92" s="11">
        <f t="shared" si="21"/>
        <v>0.70260556244963512</v>
      </c>
      <c r="AU92" s="5">
        <f t="shared" si="22"/>
        <v>702.60556244963516</v>
      </c>
    </row>
    <row r="93" spans="1:47" x14ac:dyDescent="0.3">
      <c r="B93" s="1" t="s">
        <v>143</v>
      </c>
      <c r="C93" s="1" t="s">
        <v>162</v>
      </c>
      <c r="D93" s="1" t="s">
        <v>150</v>
      </c>
      <c r="K93" s="2">
        <f>SUM(N93,P93,R93,T93,V93,X93,Z93,AB93,AE93,AG93,AI93)</f>
        <v>30.65</v>
      </c>
      <c r="L93" s="2">
        <f>SUM(M93,AD93,AK93,AM93,AO93,AQ93,AR93)</f>
        <v>0</v>
      </c>
      <c r="AG93" s="9">
        <v>30.65</v>
      </c>
      <c r="AH93" s="5">
        <v>56915.474999999999</v>
      </c>
      <c r="AL93" s="5" t="str">
        <f>IF(AK93&gt;0,AK93*$AL$1,"")</f>
        <v/>
      </c>
      <c r="AN93" s="5" t="str">
        <f>IF(AM93&gt;0,AM93*$AN$1,"")</f>
        <v/>
      </c>
      <c r="AP93" s="5" t="str">
        <f>IF(AO93&gt;0,AO93*$AP$1,"")</f>
        <v/>
      </c>
      <c r="AS93" s="5">
        <f t="shared" si="20"/>
        <v>56915.474999999999</v>
      </c>
      <c r="AT93" s="11">
        <f t="shared" si="21"/>
        <v>1.9834254301836975</v>
      </c>
      <c r="AU93" s="5">
        <f t="shared" si="22"/>
        <v>1983.4254301836975</v>
      </c>
    </row>
    <row r="94" spans="1:47" x14ac:dyDescent="0.3">
      <c r="B94" s="29" t="s">
        <v>145</v>
      </c>
      <c r="AS94" s="5">
        <f t="shared" si="20"/>
        <v>0</v>
      </c>
      <c r="AT94" s="11">
        <f t="shared" si="21"/>
        <v>0</v>
      </c>
      <c r="AU94" s="5">
        <f t="shared" si="22"/>
        <v>0</v>
      </c>
    </row>
    <row r="95" spans="1:47" x14ac:dyDescent="0.3">
      <c r="B95" s="1" t="s">
        <v>158</v>
      </c>
      <c r="C95" s="1" t="s">
        <v>163</v>
      </c>
      <c r="D95" s="1" t="s">
        <v>164</v>
      </c>
      <c r="K95" s="2">
        <f>SUM(N95,P95,R95,T95,V95,X95,Z95,AB95,AE95,AG95,AI95)</f>
        <v>4.0999999999999996</v>
      </c>
      <c r="L95" s="2">
        <f>SUM(M95,AD95,AK95,AM95,AO95,AQ95,AR95)</f>
        <v>0</v>
      </c>
      <c r="AG95" s="9">
        <v>4.0999999999999996</v>
      </c>
      <c r="AH95" s="5">
        <v>8213.7150000000001</v>
      </c>
      <c r="AL95" s="5" t="str">
        <f>IF(AK95&gt;0,AK95*$AL$1,"")</f>
        <v/>
      </c>
      <c r="AN95" s="5" t="str">
        <f>IF(AM95&gt;0,AM95*$AN$1,"")</f>
        <v/>
      </c>
      <c r="AP95" s="5" t="str">
        <f>IF(AO95&gt;0,AO95*$AP$1,"")</f>
        <v/>
      </c>
      <c r="AS95" s="5">
        <f t="shared" si="20"/>
        <v>8213.7150000000001</v>
      </c>
      <c r="AT95" s="11">
        <f t="shared" si="21"/>
        <v>0.28623658516917039</v>
      </c>
      <c r="AU95" s="5">
        <f t="shared" si="22"/>
        <v>286.23658516917038</v>
      </c>
    </row>
    <row r="96" spans="1:47" x14ac:dyDescent="0.3">
      <c r="B96" s="1" t="s">
        <v>159</v>
      </c>
      <c r="C96" s="1" t="s">
        <v>163</v>
      </c>
      <c r="D96" s="1" t="s">
        <v>164</v>
      </c>
      <c r="K96" s="2">
        <f>SUM(N96,P96,R96,T96,V96,X96,Z96,AB96,AE96,AG96,AI96)</f>
        <v>7.73</v>
      </c>
      <c r="L96" s="2">
        <f>SUM(M96,AD96,AK96,AM96,AO96,AQ96,AR96)</f>
        <v>0</v>
      </c>
      <c r="AG96" s="9">
        <v>7.73</v>
      </c>
      <c r="AH96" s="5">
        <v>18820.154999999999</v>
      </c>
      <c r="AL96" s="5" t="str">
        <f>IF(AK96&gt;0,AK96*$AL$1,"")</f>
        <v/>
      </c>
      <c r="AN96" s="5" t="str">
        <f>IF(AM96&gt;0,AM96*$AN$1,"")</f>
        <v/>
      </c>
      <c r="AP96" s="5" t="str">
        <f>IF(AO96&gt;0,AO96*$AP$1,"")</f>
        <v/>
      </c>
      <c r="AS96" s="5">
        <f t="shared" si="20"/>
        <v>18820.154999999999</v>
      </c>
      <c r="AT96" s="11">
        <f t="shared" si="21"/>
        <v>0.6558563207457877</v>
      </c>
      <c r="AU96" s="5">
        <f t="shared" si="22"/>
        <v>655.85632074578768</v>
      </c>
    </row>
    <row r="97" spans="1:47" x14ac:dyDescent="0.3">
      <c r="B97" s="1" t="s">
        <v>160</v>
      </c>
      <c r="C97" s="1" t="s">
        <v>163</v>
      </c>
      <c r="D97" s="1" t="s">
        <v>164</v>
      </c>
      <c r="K97" s="2">
        <f>SUM(N97,P97,R97,T97,V97,X97,Z97,AB97,AE97,AG97,AI97)</f>
        <v>3.06</v>
      </c>
      <c r="L97" s="2">
        <f>SUM(M97,AD97,AK97,AM97,AO97,AQ97,AR97)</f>
        <v>0</v>
      </c>
      <c r="AG97" s="9">
        <v>3.06</v>
      </c>
      <c r="AH97" s="5">
        <v>6723.1650000000009</v>
      </c>
      <c r="AL97" s="5" t="str">
        <f>IF(AK97&gt;0,AK97*$AL$1,"")</f>
        <v/>
      </c>
      <c r="AN97" s="5" t="str">
        <f>IF(AM97&gt;0,AM97*$AN$1,"")</f>
        <v/>
      </c>
      <c r="AP97" s="5" t="str">
        <f>IF(AO97&gt;0,AO97*$AP$1,"")</f>
        <v/>
      </c>
      <c r="AS97" s="5">
        <f t="shared" si="20"/>
        <v>6723.1650000000009</v>
      </c>
      <c r="AT97" s="11">
        <f t="shared" si="21"/>
        <v>0.23429298327600676</v>
      </c>
      <c r="AU97" s="5">
        <f t="shared" si="22"/>
        <v>234.29298327600677</v>
      </c>
    </row>
    <row r="98" spans="1:47" ht="15" thickBot="1" x14ac:dyDescent="0.35">
      <c r="B98" s="1" t="s">
        <v>161</v>
      </c>
      <c r="C98" s="1" t="s">
        <v>163</v>
      </c>
      <c r="D98" s="1" t="s">
        <v>164</v>
      </c>
      <c r="K98" s="2">
        <f>SUM(N98,P98,R98,T98,V98,X98,Z98,AB98,AE98,AG98,AI98)</f>
        <v>2.83</v>
      </c>
      <c r="L98" s="2">
        <f>SUM(M98,AD98,AK98,AM98,AO98,AQ98,AR98)</f>
        <v>0</v>
      </c>
      <c r="AG98" s="9">
        <v>2.83</v>
      </c>
      <c r="AH98" s="5">
        <v>6338.76</v>
      </c>
      <c r="AL98" s="5" t="str">
        <f t="shared" ref="AL98" si="23">IF(AK98&gt;0,AK98*$AL$1,"")</f>
        <v/>
      </c>
      <c r="AN98" s="5" t="str">
        <f t="shared" ref="AN98" si="24">IF(AM98&gt;0,AM98*$AN$1,"")</f>
        <v/>
      </c>
      <c r="AP98" s="5" t="str">
        <f t="shared" ref="AP98" si="25">IF(AO98&gt;0,AO98*$AP$1,"")</f>
        <v/>
      </c>
      <c r="AS98" s="5">
        <f t="shared" si="20"/>
        <v>6338.76</v>
      </c>
      <c r="AT98" s="11">
        <f t="shared" si="21"/>
        <v>0.22089700173513818</v>
      </c>
      <c r="AU98" s="5">
        <f t="shared" si="22"/>
        <v>220.89700173513819</v>
      </c>
    </row>
    <row r="99" spans="1:47" ht="15" thickTop="1" x14ac:dyDescent="0.3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>
        <f t="shared" ref="K99:AU99" si="26">SUM(K3:K98)</f>
        <v>1418.5199999999993</v>
      </c>
      <c r="L99" s="20">
        <f t="shared" si="26"/>
        <v>11.049999999999997</v>
      </c>
      <c r="M99" s="21">
        <f t="shared" si="26"/>
        <v>0</v>
      </c>
      <c r="N99" s="22">
        <f t="shared" si="26"/>
        <v>111.41000000000001</v>
      </c>
      <c r="O99" s="23">
        <f t="shared" si="26"/>
        <v>345856.1925</v>
      </c>
      <c r="P99" s="24">
        <f t="shared" si="26"/>
        <v>551.99</v>
      </c>
      <c r="Q99" s="23">
        <f t="shared" si="26"/>
        <v>1538982.9949999996</v>
      </c>
      <c r="R99" s="25">
        <f t="shared" si="26"/>
        <v>508.68999999999988</v>
      </c>
      <c r="S99" s="23">
        <f t="shared" si="26"/>
        <v>786836.02749999973</v>
      </c>
      <c r="T99" s="26">
        <f t="shared" si="26"/>
        <v>174.88000000000002</v>
      </c>
      <c r="U99" s="23">
        <f t="shared" si="26"/>
        <v>78421.849999999991</v>
      </c>
      <c r="V99" s="20">
        <f t="shared" si="26"/>
        <v>0</v>
      </c>
      <c r="W99" s="23">
        <f t="shared" si="26"/>
        <v>0</v>
      </c>
      <c r="X99" s="20">
        <f t="shared" si="26"/>
        <v>0</v>
      </c>
      <c r="Y99" s="23">
        <f t="shared" si="26"/>
        <v>0</v>
      </c>
      <c r="Z99" s="27">
        <f t="shared" si="26"/>
        <v>8.49</v>
      </c>
      <c r="AA99" s="23">
        <f t="shared" si="26"/>
        <v>1677.8999999999999</v>
      </c>
      <c r="AB99" s="28">
        <f t="shared" si="26"/>
        <v>0</v>
      </c>
      <c r="AC99" s="23">
        <f t="shared" si="26"/>
        <v>0</v>
      </c>
      <c r="AD99" s="20">
        <f t="shared" si="26"/>
        <v>0</v>
      </c>
      <c r="AE99" s="20">
        <f t="shared" si="26"/>
        <v>4.41</v>
      </c>
      <c r="AF99" s="23">
        <f t="shared" si="26"/>
        <v>606.68125000000009</v>
      </c>
      <c r="AG99" s="27">
        <f t="shared" si="26"/>
        <v>58.650000000000006</v>
      </c>
      <c r="AH99" s="23">
        <f t="shared" si="26"/>
        <v>117172.92</v>
      </c>
      <c r="AI99" s="20">
        <f t="shared" si="26"/>
        <v>0</v>
      </c>
      <c r="AJ99" s="23">
        <f t="shared" si="26"/>
        <v>0</v>
      </c>
      <c r="AK99" s="21">
        <f t="shared" si="26"/>
        <v>0</v>
      </c>
      <c r="AL99" s="23">
        <f t="shared" si="26"/>
        <v>0</v>
      </c>
      <c r="AM99" s="21">
        <f t="shared" si="26"/>
        <v>0</v>
      </c>
      <c r="AN99" s="23">
        <f t="shared" si="26"/>
        <v>0</v>
      </c>
      <c r="AO99" s="20">
        <f t="shared" si="26"/>
        <v>0</v>
      </c>
      <c r="AP99" s="23">
        <f t="shared" si="26"/>
        <v>0</v>
      </c>
      <c r="AQ99" s="20">
        <f t="shared" si="26"/>
        <v>0</v>
      </c>
      <c r="AR99" s="20">
        <f t="shared" si="26"/>
        <v>11.049999999999997</v>
      </c>
      <c r="AS99" s="23">
        <f>SUM(AS3:AS98)</f>
        <v>2869554.5662500001</v>
      </c>
      <c r="AT99" s="20">
        <f t="shared" si="26"/>
        <v>99.999999999999986</v>
      </c>
      <c r="AU99" s="23">
        <f t="shared" si="26"/>
        <v>99999.999999999971</v>
      </c>
    </row>
    <row r="102" spans="1:47" x14ac:dyDescent="0.3">
      <c r="B102" s="29" t="s">
        <v>144</v>
      </c>
      <c r="C102" s="1">
        <f>SUM(K99,L99)</f>
        <v>1429.5699999999993</v>
      </c>
    </row>
  </sheetData>
  <autoFilter ref="A2:AU99" xr:uid="{00000000-0001-0000-0000-000000000000}"/>
  <conditionalFormatting sqref="I101:I145">
    <cfRule type="notContainsText" dxfId="12" priority="5" operator="notContains" text="#########">
      <formula>ISERROR(SEARCH("#########",I101))</formula>
    </cfRule>
  </conditionalFormatting>
  <conditionalFormatting sqref="J99">
    <cfRule type="notContainsText" dxfId="11" priority="63" operator="notContains" text="#########">
      <formula>ISERROR(SEARCH("#########",J99))</formula>
    </cfRule>
  </conditionalFormatting>
  <conditionalFormatting sqref="J103">
    <cfRule type="notContainsText" dxfId="10" priority="64" operator="notContains" text="#########">
      <formula>ISERROR(SEARCH("#########",J103))</formula>
    </cfRule>
  </conditionalFormatting>
  <conditionalFormatting sqref="J106">
    <cfRule type="notContainsText" dxfId="9" priority="65" operator="notContains" text="#########">
      <formula>ISERROR(SEARCH("#########",J106))</formula>
    </cfRule>
  </conditionalFormatting>
  <conditionalFormatting sqref="J110:J111">
    <cfRule type="notContainsText" dxfId="8" priority="66" operator="notContains" text="#########">
      <formula>ISERROR(SEARCH("#########",J110))</formula>
    </cfRule>
  </conditionalFormatting>
  <conditionalFormatting sqref="J114">
    <cfRule type="notContainsText" dxfId="7" priority="68" operator="notContains" text="#########">
      <formula>ISERROR(SEARCH("#########",J114))</formula>
    </cfRule>
  </conditionalFormatting>
  <conditionalFormatting sqref="J119">
    <cfRule type="notContainsText" dxfId="6" priority="69" operator="notContains" text="#########">
      <formula>ISERROR(SEARCH("#########",J119))</formula>
    </cfRule>
  </conditionalFormatting>
  <conditionalFormatting sqref="J123">
    <cfRule type="notContainsText" dxfId="5" priority="70" operator="notContains" text="#########">
      <formula>ISERROR(SEARCH("#########",J123))</formula>
    </cfRule>
  </conditionalFormatting>
  <conditionalFormatting sqref="J129">
    <cfRule type="notContainsText" dxfId="4" priority="71" operator="notContains" text="#########">
      <formula>ISERROR(SEARCH("#########",J129))</formula>
    </cfRule>
  </conditionalFormatting>
  <conditionalFormatting sqref="J134:J135">
    <cfRule type="notContainsText" dxfId="3" priority="72" operator="notContains" text="#########">
      <formula>ISERROR(SEARCH("#########",J134))</formula>
    </cfRule>
  </conditionalFormatting>
  <conditionalFormatting sqref="J141">
    <cfRule type="notContainsText" dxfId="2" priority="74" operator="notContains" text="#########">
      <formula>ISERROR(SEARCH("#########",J141))</formula>
    </cfRule>
  </conditionalFormatting>
  <conditionalFormatting sqref="J144:J145">
    <cfRule type="notContainsText" dxfId="1" priority="75" operator="notContains" text="#########">
      <formula>ISERROR(SEARCH("#########",J144))</formula>
    </cfRule>
  </conditionalFormatting>
  <conditionalFormatting sqref="K140:L140">
    <cfRule type="notContainsText" dxfId="0" priority="89" operator="notContains" text="#########">
      <formula>ISERROR(SEARCH("#########",K140))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86e58739-8685-4d29-a2ec-7c9c68f6c483">
      <Terms xmlns="http://schemas.microsoft.com/office/infopath/2007/PartnerControls"/>
    </lcf76f155ced4ddcb4097134ff3c332f>
    <TaxCatchAll xmlns="0443536a-32f8-43be-b347-138dc7c4b70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F471694366554EA47E0857EFF9B72E" ma:contentTypeVersion="20" ma:contentTypeDescription="Create a new document." ma:contentTypeScope="" ma:versionID="22676a9f3a131e9a817a7a51bae7789c">
  <xsd:schema xmlns:xsd="http://www.w3.org/2001/XMLSchema" xmlns:xs="http://www.w3.org/2001/XMLSchema" xmlns:p="http://schemas.microsoft.com/office/2006/metadata/properties" xmlns:ns1="http://schemas.microsoft.com/sharepoint/v3" xmlns:ns2="86e58739-8685-4d29-a2ec-7c9c68f6c483" xmlns:ns3="0443536a-32f8-43be-b347-138dc7c4b70d" targetNamespace="http://schemas.microsoft.com/office/2006/metadata/properties" ma:root="true" ma:fieldsID="c5ab0336aa613c45916f997427e8746c" ns1:_="" ns2:_="" ns3:_="">
    <xsd:import namespace="http://schemas.microsoft.com/sharepoint/v3"/>
    <xsd:import namespace="86e58739-8685-4d29-a2ec-7c9c68f6c483"/>
    <xsd:import namespace="0443536a-32f8-43be-b347-138dc7c4b7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e58739-8685-4d29-a2ec-7c9c68f6c4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bccc17c-46ff-49d2-8759-2bb659646c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43536a-32f8-43be-b347-138dc7c4b70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914a0cd-eb9a-4db4-97f4-816251a3ff74}" ma:internalName="TaxCatchAll" ma:showField="CatchAllData" ma:web="0443536a-32f8-43be-b347-138dc7c4b7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7A05ED-31E9-44D2-A16F-CB9958DE0B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12CA9BA-0969-46B5-A4B7-5D4E98FD2EA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86e58739-8685-4d29-a2ec-7c9c68f6c483"/>
    <ds:schemaRef ds:uri="0443536a-32f8-43be-b347-138dc7c4b70d"/>
  </ds:schemaRefs>
</ds:datastoreItem>
</file>

<file path=customXml/itemProps3.xml><?xml version="1.0" encoding="utf-8"?>
<ds:datastoreItem xmlns:ds="http://schemas.openxmlformats.org/officeDocument/2006/customXml" ds:itemID="{2BCFBAD9-D668-44C8-989D-18EB3FB315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6e58739-8685-4d29-a2ec-7c9c68f6c483"/>
    <ds:schemaRef ds:uri="0443536a-32f8-43be-b347-138dc7c4b7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Derek Ebertowski</cp:lastModifiedBy>
  <dcterms:created xsi:type="dcterms:W3CDTF">2025-02-06T14:48:21Z</dcterms:created>
  <dcterms:modified xsi:type="dcterms:W3CDTF">2025-02-19T18:14:39Z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0x01010099F471694366554EA47E0857EFF9B72E</vt:lpwstr>
  </property>
  <property fmtid="{D5CDD505-2E9C-101B-9397-08002B2CF9AE}" pid="3" name="MediaServiceImageTags">
    <vt:lpwstr/>
  </property>
</Properties>
</file>