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47 Otter Tail\GIS\Data\3_Tabular_Reports\CD11\"/>
    </mc:Choice>
  </mc:AlternateContent>
  <xr:revisionPtr revIDLastSave="0" documentId="13_ncr:1_{FA9469C6-64DF-4C25-88E1-028D21B667B4}" xr6:coauthVersionLast="47" xr6:coauthVersionMax="47" xr10:uidLastSave="{00000000-0000-0000-0000-000000000000}"/>
  <bookViews>
    <workbookView xWindow="-38520" yWindow="-555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AU75" i="1"/>
  <c r="AT75" i="1"/>
  <c r="AS75" i="1"/>
  <c r="AH75" i="1"/>
  <c r="AG75" i="1"/>
  <c r="L75" i="1"/>
  <c r="K75" i="1"/>
  <c r="L72" i="1"/>
  <c r="L73" i="1"/>
  <c r="AS72" i="1"/>
  <c r="K72" i="1"/>
  <c r="AS73" i="1"/>
  <c r="K7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4" i="1"/>
  <c r="AR75" i="1"/>
  <c r="AQ75" i="1"/>
  <c r="AO75" i="1"/>
  <c r="AM75" i="1"/>
  <c r="AK75" i="1"/>
  <c r="AJ75" i="1"/>
  <c r="AI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AP74" i="1"/>
  <c r="AN74" i="1"/>
  <c r="AL74" i="1"/>
  <c r="L74" i="1"/>
  <c r="K74" i="1"/>
  <c r="AP70" i="1"/>
  <c r="AN70" i="1"/>
  <c r="AL70" i="1"/>
  <c r="L70" i="1"/>
  <c r="K70" i="1"/>
  <c r="AP69" i="1"/>
  <c r="AN69" i="1"/>
  <c r="AL69" i="1"/>
  <c r="L69" i="1"/>
  <c r="K69" i="1"/>
  <c r="AP68" i="1"/>
  <c r="AN68" i="1"/>
  <c r="AL68" i="1"/>
  <c r="L68" i="1"/>
  <c r="K68" i="1"/>
  <c r="AP71" i="1"/>
  <c r="AN71" i="1"/>
  <c r="AL71" i="1"/>
  <c r="L71" i="1"/>
  <c r="K71" i="1"/>
  <c r="AP66" i="1"/>
  <c r="AN66" i="1"/>
  <c r="AL66" i="1"/>
  <c r="L66" i="1"/>
  <c r="K66" i="1"/>
  <c r="AP64" i="1"/>
  <c r="AN64" i="1"/>
  <c r="AL64" i="1"/>
  <c r="L64" i="1"/>
  <c r="K64" i="1"/>
  <c r="AP63" i="1"/>
  <c r="AN63" i="1"/>
  <c r="AL63" i="1"/>
  <c r="L63" i="1"/>
  <c r="K63" i="1"/>
  <c r="AP62" i="1"/>
  <c r="AN62" i="1"/>
  <c r="AL62" i="1"/>
  <c r="L62" i="1"/>
  <c r="K62" i="1"/>
  <c r="AP61" i="1"/>
  <c r="AN61" i="1"/>
  <c r="AL61" i="1"/>
  <c r="L61" i="1"/>
  <c r="K61" i="1"/>
  <c r="AP60" i="1"/>
  <c r="AN60" i="1"/>
  <c r="AL60" i="1"/>
  <c r="L60" i="1"/>
  <c r="K60" i="1"/>
  <c r="AP59" i="1"/>
  <c r="AN59" i="1"/>
  <c r="AL59" i="1"/>
  <c r="L59" i="1"/>
  <c r="K59" i="1"/>
  <c r="AP58" i="1"/>
  <c r="AN58" i="1"/>
  <c r="AL58" i="1"/>
  <c r="L58" i="1"/>
  <c r="K58" i="1"/>
  <c r="AP57" i="1"/>
  <c r="AN57" i="1"/>
  <c r="AL57" i="1"/>
  <c r="L57" i="1"/>
  <c r="K57" i="1"/>
  <c r="AP56" i="1"/>
  <c r="AN56" i="1"/>
  <c r="AL56" i="1"/>
  <c r="L56" i="1"/>
  <c r="K56" i="1"/>
  <c r="AP55" i="1"/>
  <c r="AN55" i="1"/>
  <c r="AL55" i="1"/>
  <c r="L55" i="1"/>
  <c r="K55" i="1"/>
  <c r="AP54" i="1"/>
  <c r="AN54" i="1"/>
  <c r="AL54" i="1"/>
  <c r="L54" i="1"/>
  <c r="K54" i="1"/>
  <c r="AP53" i="1"/>
  <c r="AN53" i="1"/>
  <c r="AL53" i="1"/>
  <c r="L53" i="1"/>
  <c r="K53" i="1"/>
  <c r="AP52" i="1"/>
  <c r="AN52" i="1"/>
  <c r="AL52" i="1"/>
  <c r="L52" i="1"/>
  <c r="K52" i="1"/>
  <c r="AP51" i="1"/>
  <c r="AN51" i="1"/>
  <c r="AL51" i="1"/>
  <c r="L51" i="1"/>
  <c r="K51" i="1"/>
  <c r="AP50" i="1"/>
  <c r="AN50" i="1"/>
  <c r="AL50" i="1"/>
  <c r="L50" i="1"/>
  <c r="K50" i="1"/>
  <c r="AP49" i="1"/>
  <c r="AN49" i="1"/>
  <c r="AL49" i="1"/>
  <c r="L49" i="1"/>
  <c r="K49" i="1"/>
  <c r="AP48" i="1"/>
  <c r="AN48" i="1"/>
  <c r="AL48" i="1"/>
  <c r="L48" i="1"/>
  <c r="K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AP75" i="1" l="1"/>
  <c r="AL75" i="1"/>
  <c r="AN75" i="1"/>
  <c r="AT73" i="1" l="1"/>
  <c r="AU73" i="1" s="1"/>
  <c r="AT72" i="1"/>
  <c r="AU72" i="1" s="1"/>
  <c r="AT33" i="1"/>
  <c r="AU33" i="1" s="1"/>
  <c r="AT16" i="1"/>
  <c r="AU16" i="1" s="1"/>
  <c r="AT36" i="1"/>
  <c r="AU36" i="1" s="1"/>
  <c r="AT22" i="1"/>
  <c r="AU22" i="1" s="1"/>
  <c r="AT31" i="1"/>
  <c r="AU31" i="1" s="1"/>
  <c r="AT11" i="1"/>
  <c r="AU11" i="1" s="1"/>
  <c r="AT8" i="1"/>
  <c r="AU8" i="1" s="1"/>
  <c r="AT58" i="1"/>
  <c r="AU58" i="1" s="1"/>
  <c r="AT17" i="1"/>
  <c r="AU17" i="1" s="1"/>
  <c r="AT42" i="1"/>
  <c r="AU42" i="1" s="1"/>
  <c r="AT51" i="1"/>
  <c r="AU51" i="1" s="1"/>
  <c r="AT23" i="1"/>
  <c r="AU23" i="1" s="1"/>
  <c r="AT56" i="1"/>
  <c r="AU56" i="1" s="1"/>
  <c r="AT12" i="1"/>
  <c r="AU12" i="1" s="1"/>
  <c r="AT52" i="1"/>
  <c r="AU52" i="1" s="1"/>
  <c r="AT47" i="1"/>
  <c r="AU47" i="1" s="1"/>
  <c r="AT39" i="1"/>
  <c r="AU39" i="1" s="1"/>
  <c r="AT61" i="1"/>
  <c r="AU61" i="1" s="1"/>
  <c r="AT53" i="1"/>
  <c r="AU53" i="1" s="1"/>
  <c r="AT14" i="1"/>
  <c r="AU14" i="1" s="1"/>
  <c r="AT21" i="1"/>
  <c r="AU21" i="1" s="1"/>
  <c r="AT70" i="1"/>
  <c r="AU70" i="1" s="1"/>
  <c r="AT68" i="1"/>
  <c r="AU68" i="1" s="1"/>
  <c r="AT15" i="1"/>
  <c r="AU15" i="1" s="1"/>
  <c r="AT25" i="1"/>
  <c r="AU25" i="1" s="1"/>
  <c r="AT44" i="1"/>
  <c r="AU44" i="1" s="1"/>
  <c r="AT60" i="1"/>
  <c r="AU60" i="1" s="1"/>
  <c r="AT66" i="1"/>
  <c r="AU66" i="1" s="1"/>
  <c r="AT50" i="1"/>
  <c r="AU50" i="1" s="1"/>
  <c r="AT28" i="1"/>
  <c r="AU28" i="1" s="1"/>
  <c r="AT64" i="1"/>
  <c r="AU64" i="1" s="1"/>
  <c r="AT59" i="1"/>
  <c r="AU59" i="1" s="1"/>
  <c r="AT6" i="1"/>
  <c r="AU6" i="1" s="1"/>
  <c r="AT48" i="1"/>
  <c r="AU48" i="1" s="1"/>
  <c r="AT37" i="1"/>
  <c r="AU37" i="1" s="1"/>
  <c r="AT20" i="1"/>
  <c r="AU20" i="1" s="1"/>
  <c r="AT34" i="1"/>
  <c r="AU34" i="1" s="1"/>
  <c r="AT67" i="1"/>
  <c r="AU67" i="1" s="1"/>
  <c r="AT45" i="1"/>
  <c r="AU45" i="1" s="1"/>
  <c r="AT29" i="1"/>
  <c r="AU29" i="1" s="1"/>
  <c r="AT18" i="1"/>
  <c r="AU18" i="1" s="1"/>
  <c r="AT7" i="1"/>
  <c r="AU7" i="1" s="1"/>
  <c r="AT43" i="1"/>
  <c r="AU43" i="1" s="1"/>
  <c r="AT62" i="1"/>
  <c r="AU62" i="1" s="1"/>
  <c r="AT26" i="1"/>
  <c r="AU26" i="1" s="1"/>
  <c r="AT65" i="1"/>
  <c r="AU65" i="1" s="1"/>
  <c r="AT4" i="1"/>
  <c r="AU4" i="1" s="1"/>
  <c r="AT40" i="1"/>
  <c r="AU40" i="1" s="1"/>
  <c r="AT63" i="1"/>
  <c r="AU63" i="1" s="1"/>
  <c r="AT35" i="1"/>
  <c r="AU35" i="1" s="1"/>
  <c r="AT24" i="1"/>
  <c r="AU24" i="1" s="1"/>
  <c r="AT69" i="1"/>
  <c r="AU69" i="1" s="1"/>
  <c r="AT13" i="1"/>
  <c r="AU13" i="1" s="1"/>
  <c r="AT49" i="1"/>
  <c r="AU49" i="1" s="1"/>
  <c r="AT27" i="1"/>
  <c r="AU27" i="1" s="1"/>
  <c r="AT32" i="1"/>
  <c r="AU32" i="1" s="1"/>
  <c r="AT71" i="1"/>
  <c r="AU71" i="1" s="1"/>
  <c r="AT10" i="1"/>
  <c r="AU10" i="1" s="1"/>
  <c r="AT46" i="1"/>
  <c r="AU46" i="1" s="1"/>
  <c r="AT74" i="1"/>
  <c r="AU74" i="1" s="1"/>
  <c r="AT5" i="1"/>
  <c r="AU5" i="1" s="1"/>
  <c r="AT41" i="1"/>
  <c r="AU41" i="1" s="1"/>
  <c r="AT54" i="1"/>
  <c r="AU54" i="1" s="1"/>
  <c r="AT30" i="1"/>
  <c r="AU30" i="1" s="1"/>
  <c r="AT9" i="1"/>
  <c r="AU9" i="1" s="1"/>
  <c r="AT19" i="1"/>
  <c r="AU19" i="1" s="1"/>
  <c r="AT55" i="1"/>
  <c r="AU55" i="1" s="1"/>
  <c r="AT57" i="1"/>
  <c r="AU57" i="1" s="1"/>
  <c r="AT38" i="1"/>
  <c r="AU38" i="1" s="1"/>
  <c r="AT3" i="1"/>
  <c r="AU3" i="1" s="1"/>
</calcChain>
</file>

<file path=xl/sharedStrings.xml><?xml version="1.0" encoding="utf-8"?>
<sst xmlns="http://schemas.openxmlformats.org/spreadsheetml/2006/main" count="571" uniqueCount="198">
  <si>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</si>
  <si>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</si>
  <si>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</si>
  <si>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</si>
  <si>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</si>
  <si>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</si>
  <si>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</si>
  <si>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</si>
  <si>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</si>
  <si>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</si>
  <si>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</si>
  <si>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</si>
  <si>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</si>
  <si>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</si>
  <si>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</si>
  <si>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</si>
  <si>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</si>
  <si>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</si>
  <si>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</si>
  <si>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</si>
  <si>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</si>
  <si>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</si>
  <si>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</si>
  <si>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</si>
  <si>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</si>
  <si>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</si>
  <si>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</si>
  <si>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</si>
  <si>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</si>
  <si>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</si>
  <si>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</si>
  <si>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</si>
  <si>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</si>
  <si>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</si>
  <si>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</si>
  <si>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</si>
  <si>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</si>
  <si>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</si>
  <si>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</si>
  <si>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</si>
  <si>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</si>
  <si>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</si>
  <si>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</si>
  <si>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</si>
  <si>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</si>
  <si>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</si>
  <si>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</si>
  <si>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</si>
  <si>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5800-01501-02001</t>
  </si>
  <si>
    <t>THOMAS N LAKE</t>
  </si>
  <si>
    <t>20254 COUNTY HIGHWAY 119</t>
  </si>
  <si>
    <t>UNDERWOOD MN 56586-9520</t>
  </si>
  <si>
    <t>SE SW</t>
  </si>
  <si>
    <t>15</t>
  </si>
  <si>
    <t>132</t>
  </si>
  <si>
    <t>41</t>
  </si>
  <si>
    <t>SW SW</t>
  </si>
  <si>
    <t>NE SW</t>
  </si>
  <si>
    <t>NW SW</t>
  </si>
  <si>
    <t>SW NW</t>
  </si>
  <si>
    <t>5800-01501-02900</t>
  </si>
  <si>
    <t>RICKY NORGREN</t>
  </si>
  <si>
    <t>20044 COUNTY HIGHWAY 119</t>
  </si>
  <si>
    <t>5800-01501-03000</t>
  </si>
  <si>
    <t>5800-01501-04000</t>
  </si>
  <si>
    <t>BRIAN &amp; LEANN HUSETH TST</t>
  </si>
  <si>
    <t>20434 COUNTY HIGHWAY 119</t>
  </si>
  <si>
    <t>NW NW</t>
  </si>
  <si>
    <t>5800-01501-04001</t>
  </si>
  <si>
    <t>L&amp;B LLC</t>
  </si>
  <si>
    <t>5800-01501-05900</t>
  </si>
  <si>
    <t>SW NE</t>
  </si>
  <si>
    <t>NW NE</t>
  </si>
  <si>
    <t>NE NW</t>
  </si>
  <si>
    <t>SE NW</t>
  </si>
  <si>
    <t>5800-01601-10000</t>
  </si>
  <si>
    <t>RICKY J NORGREN</t>
  </si>
  <si>
    <t>SE NE</t>
  </si>
  <si>
    <t>16</t>
  </si>
  <si>
    <t>5800-01601-11000</t>
  </si>
  <si>
    <t>JON &amp; DEBRA OPATZ REV TST</t>
  </si>
  <si>
    <t>28999 230TH AVE</t>
  </si>
  <si>
    <t>FERGUS FALLS MN 56537-7914</t>
  </si>
  <si>
    <t>SE SE</t>
  </si>
  <si>
    <t>GOVT LOT 8</t>
  </si>
  <si>
    <t>5800-01601-13000</t>
  </si>
  <si>
    <t>ELI PACHEL</t>
  </si>
  <si>
    <t>1571 JOHNSON DR</t>
  </si>
  <si>
    <t>MOORHEAD MN 56560-7441</t>
  </si>
  <si>
    <t>NE SE</t>
  </si>
  <si>
    <t>GOVT LOT 5</t>
  </si>
  <si>
    <t>5800-02101-47001</t>
  </si>
  <si>
    <t>JULIE NODSLE</t>
  </si>
  <si>
    <t>19583 COUNTY HIGHWAY 119</t>
  </si>
  <si>
    <t>UNDERWOOD MN 56586-9522</t>
  </si>
  <si>
    <t>21</t>
  </si>
  <si>
    <t>5800-02101-47900</t>
  </si>
  <si>
    <t>TIMOTHY M MOORE</t>
  </si>
  <si>
    <t>30953 180TH ST</t>
  </si>
  <si>
    <t>UNDERWOOD MN 56586-9523</t>
  </si>
  <si>
    <t>GOVT LOT 6</t>
  </si>
  <si>
    <t>5800-02101-47901</t>
  </si>
  <si>
    <t>SCOTT MEDER &amp; MARY KARL</t>
  </si>
  <si>
    <t>31179 180TH ST W</t>
  </si>
  <si>
    <t>5800-02101-49004</t>
  </si>
  <si>
    <t>TAYLOR R ENGELHART</t>
  </si>
  <si>
    <t>2501 58TH AVE S</t>
  </si>
  <si>
    <t>FARGO ND 58104-7102</t>
  </si>
  <si>
    <t>GOVT LOT 2</t>
  </si>
  <si>
    <t>NE NE</t>
  </si>
  <si>
    <t>5800-02101-49005</t>
  </si>
  <si>
    <t>ERIC D MATTSON LIVING TST</t>
  </si>
  <si>
    <t>3301 45TH AVE S</t>
  </si>
  <si>
    <t>MINNEAPOLIS MN 55406-2340</t>
  </si>
  <si>
    <t>5800-02101-49006</t>
  </si>
  <si>
    <t>JACOB J TROSDAHL</t>
  </si>
  <si>
    <t>19689 COUNTY HIGHWAY 119</t>
  </si>
  <si>
    <t>5800-02101-49007</t>
  </si>
  <si>
    <t>RONALD R PIONK</t>
  </si>
  <si>
    <t>19979 COUNTY HIGHWAY 119</t>
  </si>
  <si>
    <t>UNDERWOOD MN 56586-9521</t>
  </si>
  <si>
    <t>5800-02101-49008</t>
  </si>
  <si>
    <t>JASON M ELZEA</t>
  </si>
  <si>
    <t>112 JUNIPER ST N PO BOX 62</t>
  </si>
  <si>
    <t>LESTER PRAIRIE MN 55354</t>
  </si>
  <si>
    <t>5800-02101-49009</t>
  </si>
  <si>
    <t>MICHAEL S NELSON</t>
  </si>
  <si>
    <t>2191 110TH LN NW</t>
  </si>
  <si>
    <t>COON RAPIDS MN 55433-4173</t>
  </si>
  <si>
    <t>5800-02101-49010</t>
  </si>
  <si>
    <t>TODD FRY</t>
  </si>
  <si>
    <t>408 P51 BLVD</t>
  </si>
  <si>
    <t>KINDRED ND 58051-4504</t>
  </si>
  <si>
    <t>5800-02101-49903</t>
  </si>
  <si>
    <t>5800-02201-50000</t>
  </si>
  <si>
    <t>22</t>
  </si>
  <si>
    <t>5800-02201-51000</t>
  </si>
  <si>
    <t>TAMARAC XV CLUB INC</t>
  </si>
  <si>
    <t>10129 POWERS LAKE TRL</t>
  </si>
  <si>
    <t>WOODBURY MN 55129-8589</t>
  </si>
  <si>
    <t>GOVT LOT 1</t>
  </si>
  <si>
    <t>5800-02201-52000</t>
  </si>
  <si>
    <t>JERRY L EWERT TST</t>
  </si>
  <si>
    <t>PO BOX 132</t>
  </si>
  <si>
    <t>UNDERWOOD MN 56586-0132</t>
  </si>
  <si>
    <t>SW SE</t>
  </si>
  <si>
    <t>NW SE</t>
  </si>
  <si>
    <t>5800-02201-52001</t>
  </si>
  <si>
    <t>5800-02201-53000</t>
  </si>
  <si>
    <t>OUTDOOR LLC</t>
  </si>
  <si>
    <t>259 SHORE DR N</t>
  </si>
  <si>
    <t>UNDERWOOD MN 56586-9439</t>
  </si>
  <si>
    <t>5800-02201-54000</t>
  </si>
  <si>
    <t>MONTE H SAMUELSON</t>
  </si>
  <si>
    <t>19636 COUNTY HIGHWAY 119</t>
  </si>
  <si>
    <t>5800-02201-55000</t>
  </si>
  <si>
    <t>DARYL A SCHMIDT</t>
  </si>
  <si>
    <t>32137 180TH ST</t>
  </si>
  <si>
    <t>UNDERWOOD MN 56586-9526</t>
  </si>
  <si>
    <t>5800-02701-86001</t>
  </si>
  <si>
    <t>KEITH K KIMBER</t>
  </si>
  <si>
    <t>21038 DANE PRAIRIE RD E</t>
  </si>
  <si>
    <t>FERGUS FALLS MN 56537-8268</t>
  </si>
  <si>
    <t>27</t>
  </si>
  <si>
    <t>5800-02701-86900</t>
  </si>
  <si>
    <t>CHARLES &amp; VIOLA M JOHNSON TST</t>
  </si>
  <si>
    <t>W7145 FIRELANE 2 # 2</t>
  </si>
  <si>
    <t>MENASHA WI 54952-9401</t>
  </si>
  <si>
    <t>5800-02701-87003</t>
  </si>
  <si>
    <t>DARRELL A FRANZE</t>
  </si>
  <si>
    <t>18167 COUNTY HIGHWAY 47</t>
  </si>
  <si>
    <t>BATTLE LAKE MN 56515-9211</t>
  </si>
  <si>
    <t>5800-02701-90000</t>
  </si>
  <si>
    <t>MATTHEW JENSEN</t>
  </si>
  <si>
    <t>40224 244TH ST</t>
  </si>
  <si>
    <t>BATTLE LAKE MN 56515-9619</t>
  </si>
  <si>
    <t>GOVT LOT 3</t>
  </si>
  <si>
    <t>5800-02801-96000</t>
  </si>
  <si>
    <t>KEITH HARDY JOHANSEN</t>
  </si>
  <si>
    <t>19465 COUNTY HIGHWAY 119</t>
  </si>
  <si>
    <t>UNDERWOOD MN 56586-9524</t>
  </si>
  <si>
    <t>28</t>
  </si>
  <si>
    <t>5800-02801-96002</t>
  </si>
  <si>
    <t>CO HWY 119</t>
  </si>
  <si>
    <t>196TH ST</t>
  </si>
  <si>
    <t>185TH ST</t>
  </si>
  <si>
    <t>312TH AVE</t>
  </si>
  <si>
    <t>MCARTHER RD</t>
  </si>
  <si>
    <t>TOTAL WATERSHED ACRES:</t>
  </si>
  <si>
    <t>OTTERTAIL CO RDS</t>
  </si>
  <si>
    <t>TORDENSKJOLD TWP RDS</t>
  </si>
  <si>
    <t xml:space="preserve">200TH ST </t>
  </si>
  <si>
    <t xml:space="preserve">180TH ST </t>
  </si>
  <si>
    <t xml:space="preserve">320TH AVE </t>
  </si>
  <si>
    <t>505 SOUTH COURT STREET</t>
  </si>
  <si>
    <t>FERGUS FALLS MN 56537</t>
  </si>
  <si>
    <t>TORDENSKJOLD TWP C/O SHEILA NORGREN PO BOX 4</t>
  </si>
  <si>
    <t>UNDERWOOD MN 56586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</si>
</sst>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8"/>
  <sheetViews>
    <sheetView tabSelected="1" topLeftCell="A27" workbookViewId="0">
      <selection activeCell="D48" sqref="D48"/>
    </sheetView>
  </sheetViews>
  <sheetFormatPr defaultRowHeight="14.4" x14ac:dyDescent="0.3"/>
  <cols>
    <col min="1" max="1" width="16.33203125" style="1" bestFit="1" customWidth="1"/>
    <col min="2" max="2" width="35.6640625" style="1" customWidth="1"/>
    <col min="3" max="3" width="43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hidden="1" customWidth="1"/>
    <col min="23" max="23" width="17.6640625" style="5" hidden="1" customWidth="1"/>
    <col min="24" max="24" width="17.6640625" style="2" customWidth="1"/>
    <col min="25" max="25" width="17.6640625" style="5" customWidth="1"/>
    <col min="26" max="26" width="17.6640625" style="9" customWidth="1"/>
    <col min="27" max="27" width="17.6640625" style="5" customWidth="1"/>
    <col min="28" max="28" width="17.6640625" style="10" hidden="1" customWidth="1"/>
    <col min="29" max="29" width="17.6640625" style="5" hidden="1" customWidth="1"/>
    <col min="30" max="31" width="17.6640625" style="2" hidden="1" customWidth="1"/>
    <col min="32" max="32" width="17.6640625" style="5" hidden="1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hidden="1" customWidth="1"/>
    <col min="38" max="38" width="17.6640625" style="5" hidden="1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0</v>
      </c>
      <c r="AN1" s="5">
        <v>3657</v>
      </c>
      <c r="AP1" s="5">
        <v>1</v>
      </c>
      <c r="AU1" s="5" t="s">
        <v>0</v>
      </c>
    </row>
    <row r="2" spans="1:47" ht="67.95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120</v>
      </c>
      <c r="J3" s="2">
        <v>0.13</v>
      </c>
      <c r="K3" s="2">
        <f t="shared" ref="K3:K34" si="0">SUM(N3,P3,R3,T3,V3,X3,Z3,AB3,AE3,AG3,AI3)</f>
        <v>0</v>
      </c>
      <c r="L3" s="2">
        <f t="shared" ref="L3:L34" si="1">SUM(M3,AD3,AK3,AM3,AO3,AQ3,AR3)</f>
        <v>0.02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R3" s="2">
        <v>0.02</v>
      </c>
      <c r="AS3" s="5">
        <f t="shared" ref="AS3" si="5">SUM(O3,Q3,S3,U3,W3,Y3,AA3,AC3,AF3,AH3,AJ3)</f>
        <v>0</v>
      </c>
      <c r="AT3" s="11">
        <f>(AS3/$AS$75)*100</f>
        <v>0</v>
      </c>
      <c r="AU3" s="5">
        <f t="shared" ref="AU3" si="6">(AT3/100)*$AU$1</f>
        <v>0</v>
      </c>
    </row>
    <row r="4" spans="1:47" x14ac:dyDescent="0.3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120</v>
      </c>
      <c r="J4" s="2">
        <v>0.04</v>
      </c>
      <c r="K4" s="2">
        <f t="shared" si="0"/>
        <v>0</v>
      </c>
      <c r="L4" s="2">
        <f t="shared" si="1"/>
        <v>0.04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R4" s="2">
        <v>0.04</v>
      </c>
      <c r="AS4" s="5">
        <f t="shared" ref="AS4:AS64" si="7">SUM(O4,Q4,S4,U4,W4,Y4,AA4,AC4,AF4,AH4,AJ4)</f>
        <v>0</v>
      </c>
      <c r="AT4" s="11">
        <f>(AS4/$AS$75)*100</f>
        <v>0</v>
      </c>
      <c r="AU4" s="5">
        <f t="shared" ref="AU4:AU64" si="8">(AT4/100)*$AU$1</f>
        <v>0</v>
      </c>
    </row>
    <row r="5" spans="1:47" x14ac:dyDescent="0.3">
      <c r="A5" s="1" t="s">
        <v>48</v>
      </c>
      <c r="B5" s="1" t="s">
        <v>49</v>
      </c>
      <c r="C5" s="1" t="s">
        <v>50</v>
      </c>
      <c r="D5" s="1" t="s">
        <v>51</v>
      </c>
      <c r="E5" s="1" t="s">
        <v>57</v>
      </c>
      <c r="F5" s="1" t="s">
        <v>53</v>
      </c>
      <c r="G5" s="1" t="s">
        <v>54</v>
      </c>
      <c r="H5" s="1" t="s">
        <v>55</v>
      </c>
      <c r="I5" s="2">
        <v>120</v>
      </c>
      <c r="J5" s="2">
        <v>39.78</v>
      </c>
      <c r="K5" s="2">
        <f t="shared" si="0"/>
        <v>6.67</v>
      </c>
      <c r="L5" s="2">
        <f t="shared" si="1"/>
        <v>12.08</v>
      </c>
      <c r="P5" s="6">
        <v>1.53</v>
      </c>
      <c r="Q5" s="5">
        <v>921.82500000000005</v>
      </c>
      <c r="R5" s="7">
        <v>3.4</v>
      </c>
      <c r="S5" s="5">
        <v>1086.3</v>
      </c>
      <c r="Z5" s="9">
        <v>1.74</v>
      </c>
      <c r="AA5" s="5">
        <v>66.989999999999995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12.08</v>
      </c>
      <c r="AS5" s="5">
        <f t="shared" si="7"/>
        <v>2075.1149999999998</v>
      </c>
      <c r="AT5" s="11">
        <f>(AS5/$AS$75)*100</f>
        <v>1.3757383897657438</v>
      </c>
      <c r="AU5" s="5">
        <f t="shared" si="8"/>
        <v>1375.7383897657437</v>
      </c>
    </row>
    <row r="6" spans="1:47" x14ac:dyDescent="0.3">
      <c r="A6" s="1" t="s">
        <v>48</v>
      </c>
      <c r="B6" s="1" t="s">
        <v>49</v>
      </c>
      <c r="C6" s="1" t="s">
        <v>50</v>
      </c>
      <c r="D6" s="1" t="s">
        <v>51</v>
      </c>
      <c r="E6" s="1" t="s">
        <v>58</v>
      </c>
      <c r="F6" s="1" t="s">
        <v>53</v>
      </c>
      <c r="G6" s="1" t="s">
        <v>54</v>
      </c>
      <c r="H6" s="1" t="s">
        <v>55</v>
      </c>
      <c r="I6" s="2">
        <v>120</v>
      </c>
      <c r="J6" s="2">
        <v>38.549999999999997</v>
      </c>
      <c r="K6" s="2">
        <f t="shared" si="0"/>
        <v>11.400000000000002</v>
      </c>
      <c r="L6" s="2">
        <f t="shared" si="1"/>
        <v>27.16</v>
      </c>
      <c r="P6" s="6">
        <v>4.6900000000000004</v>
      </c>
      <c r="Q6" s="5">
        <v>2825.7249999999999</v>
      </c>
      <c r="R6" s="7">
        <v>6.32</v>
      </c>
      <c r="S6" s="5">
        <v>2019.24</v>
      </c>
      <c r="Z6" s="9">
        <v>0.39</v>
      </c>
      <c r="AA6" s="5">
        <v>15.015000000000001</v>
      </c>
      <c r="AL6" s="5" t="str">
        <f t="shared" si="2"/>
        <v/>
      </c>
      <c r="AN6" s="5" t="str">
        <f t="shared" si="3"/>
        <v/>
      </c>
      <c r="AO6" s="2">
        <v>1.06</v>
      </c>
      <c r="AP6" s="5">
        <f t="shared" si="4"/>
        <v>1.06</v>
      </c>
      <c r="AQ6" s="2">
        <v>1.58</v>
      </c>
      <c r="AR6" s="2">
        <v>24.52</v>
      </c>
      <c r="AS6" s="5">
        <f t="shared" si="7"/>
        <v>4859.9800000000005</v>
      </c>
      <c r="AT6" s="11">
        <f>(AS6/$AS$75)*100</f>
        <v>3.2220195312036779</v>
      </c>
      <c r="AU6" s="5">
        <f t="shared" si="8"/>
        <v>3222.0195312036781</v>
      </c>
    </row>
    <row r="7" spans="1:4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59</v>
      </c>
      <c r="F7" s="1" t="s">
        <v>53</v>
      </c>
      <c r="G7" s="1" t="s">
        <v>54</v>
      </c>
      <c r="H7" s="1" t="s">
        <v>55</v>
      </c>
      <c r="I7" s="2">
        <v>120</v>
      </c>
      <c r="J7" s="2">
        <v>38.520000000000003</v>
      </c>
      <c r="K7" s="2">
        <f t="shared" si="0"/>
        <v>21.67</v>
      </c>
      <c r="L7" s="2">
        <f t="shared" si="1"/>
        <v>16.84</v>
      </c>
      <c r="P7" s="6">
        <v>4.55</v>
      </c>
      <c r="Q7" s="5">
        <v>2741.375</v>
      </c>
      <c r="R7" s="7">
        <v>16.89</v>
      </c>
      <c r="S7" s="5">
        <v>5396.3549999999996</v>
      </c>
      <c r="Z7" s="9">
        <v>0.23</v>
      </c>
      <c r="AA7" s="5">
        <v>8.8550000000000004</v>
      </c>
      <c r="AL7" s="5" t="str">
        <f t="shared" si="2"/>
        <v/>
      </c>
      <c r="AN7" s="5" t="str">
        <f t="shared" si="3"/>
        <v/>
      </c>
      <c r="AO7" s="2">
        <v>0.01</v>
      </c>
      <c r="AP7" s="5">
        <f t="shared" si="4"/>
        <v>0.01</v>
      </c>
      <c r="AR7" s="2">
        <v>16.829999999999998</v>
      </c>
      <c r="AS7" s="5">
        <f t="shared" si="7"/>
        <v>8146.5849999999991</v>
      </c>
      <c r="AT7" s="11">
        <f>(AS7/$AS$75)*100</f>
        <v>5.4009390949367919</v>
      </c>
      <c r="AU7" s="5">
        <f t="shared" si="8"/>
        <v>5400.9390949367926</v>
      </c>
    </row>
    <row r="8" spans="1:47" x14ac:dyDescent="0.3">
      <c r="A8" s="1" t="s">
        <v>60</v>
      </c>
      <c r="B8" s="1" t="s">
        <v>61</v>
      </c>
      <c r="C8" s="1" t="s">
        <v>62</v>
      </c>
      <c r="D8" s="1" t="s">
        <v>51</v>
      </c>
      <c r="E8" s="1" t="s">
        <v>52</v>
      </c>
      <c r="F8" s="1" t="s">
        <v>53</v>
      </c>
      <c r="G8" s="1" t="s">
        <v>54</v>
      </c>
      <c r="H8" s="1" t="s">
        <v>55</v>
      </c>
      <c r="I8" s="2">
        <v>40</v>
      </c>
      <c r="J8" s="2">
        <v>39.89</v>
      </c>
      <c r="K8" s="2">
        <f t="shared" si="0"/>
        <v>0</v>
      </c>
      <c r="L8" s="2">
        <f t="shared" si="1"/>
        <v>11.97</v>
      </c>
      <c r="AL8" s="5" t="str">
        <f t="shared" si="2"/>
        <v/>
      </c>
      <c r="AN8" s="5" t="str">
        <f t="shared" si="3"/>
        <v/>
      </c>
      <c r="AO8" s="2">
        <v>0.8</v>
      </c>
      <c r="AP8" s="5">
        <f t="shared" si="4"/>
        <v>0.8</v>
      </c>
      <c r="AQ8" s="2">
        <v>1.17</v>
      </c>
      <c r="AR8" s="2">
        <v>10</v>
      </c>
      <c r="AS8" s="5">
        <f t="shared" si="7"/>
        <v>0</v>
      </c>
      <c r="AT8" s="11">
        <f>(AS8/$AS$75)*100</f>
        <v>0</v>
      </c>
      <c r="AU8" s="5">
        <f t="shared" si="8"/>
        <v>0</v>
      </c>
    </row>
    <row r="9" spans="1:47" x14ac:dyDescent="0.3">
      <c r="A9" s="1" t="s">
        <v>63</v>
      </c>
      <c r="B9" s="1" t="s">
        <v>61</v>
      </c>
      <c r="C9" s="1" t="s">
        <v>62</v>
      </c>
      <c r="D9" s="1" t="s">
        <v>51</v>
      </c>
      <c r="E9" s="1" t="s">
        <v>56</v>
      </c>
      <c r="F9" s="1" t="s">
        <v>53</v>
      </c>
      <c r="G9" s="1" t="s">
        <v>54</v>
      </c>
      <c r="H9" s="1" t="s">
        <v>55</v>
      </c>
      <c r="I9" s="2">
        <v>40</v>
      </c>
      <c r="J9" s="2">
        <v>38.49</v>
      </c>
      <c r="K9" s="2">
        <f t="shared" si="0"/>
        <v>11.97</v>
      </c>
      <c r="L9" s="2">
        <f t="shared" si="1"/>
        <v>26.51</v>
      </c>
      <c r="P9" s="6">
        <v>1.08</v>
      </c>
      <c r="Q9" s="5">
        <v>650.70000000000005</v>
      </c>
      <c r="R9" s="7">
        <v>4.1500000000000004</v>
      </c>
      <c r="S9" s="5">
        <v>1325.925</v>
      </c>
      <c r="Z9" s="9">
        <v>6.74</v>
      </c>
      <c r="AA9" s="5">
        <v>259.49</v>
      </c>
      <c r="AL9" s="5" t="str">
        <f t="shared" si="2"/>
        <v/>
      </c>
      <c r="AN9" s="5" t="str">
        <f t="shared" si="3"/>
        <v/>
      </c>
      <c r="AO9" s="2">
        <v>0.23</v>
      </c>
      <c r="AP9" s="5">
        <f t="shared" si="4"/>
        <v>0.23</v>
      </c>
      <c r="AQ9" s="2">
        <v>0.37</v>
      </c>
      <c r="AR9" s="2">
        <v>25.91</v>
      </c>
      <c r="AS9" s="5">
        <f t="shared" si="7"/>
        <v>2236.1149999999998</v>
      </c>
      <c r="AT9" s="11">
        <f>(AS9/$AS$75)*100</f>
        <v>1.4824765130756734</v>
      </c>
      <c r="AU9" s="5">
        <f t="shared" si="8"/>
        <v>1482.4765130756734</v>
      </c>
    </row>
    <row r="10" spans="1:47" x14ac:dyDescent="0.3">
      <c r="A10" s="1" t="s">
        <v>64</v>
      </c>
      <c r="B10" s="1" t="s">
        <v>65</v>
      </c>
      <c r="C10" s="1" t="s">
        <v>66</v>
      </c>
      <c r="D10" s="1" t="s">
        <v>51</v>
      </c>
      <c r="E10" s="1" t="s">
        <v>59</v>
      </c>
      <c r="F10" s="1" t="s">
        <v>53</v>
      </c>
      <c r="G10" s="1" t="s">
        <v>54</v>
      </c>
      <c r="H10" s="1" t="s">
        <v>55</v>
      </c>
      <c r="I10" s="2">
        <v>23</v>
      </c>
      <c r="J10" s="2">
        <v>0.02</v>
      </c>
      <c r="K10" s="2">
        <f t="shared" si="0"/>
        <v>0</v>
      </c>
      <c r="L10" s="2">
        <f t="shared" si="1"/>
        <v>0.02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R10" s="2">
        <v>0.02</v>
      </c>
      <c r="AS10" s="5">
        <f t="shared" si="7"/>
        <v>0</v>
      </c>
      <c r="AT10" s="11">
        <f>(AS10/$AS$75)*100</f>
        <v>0</v>
      </c>
      <c r="AU10" s="5">
        <f t="shared" si="8"/>
        <v>0</v>
      </c>
    </row>
    <row r="11" spans="1:47" x14ac:dyDescent="0.3">
      <c r="A11" s="1" t="s">
        <v>64</v>
      </c>
      <c r="B11" s="1" t="s">
        <v>65</v>
      </c>
      <c r="C11" s="1" t="s">
        <v>66</v>
      </c>
      <c r="D11" s="1" t="s">
        <v>51</v>
      </c>
      <c r="E11" s="1" t="s">
        <v>67</v>
      </c>
      <c r="F11" s="1" t="s">
        <v>53</v>
      </c>
      <c r="G11" s="1" t="s">
        <v>54</v>
      </c>
      <c r="H11" s="1" t="s">
        <v>55</v>
      </c>
      <c r="I11" s="2">
        <v>23</v>
      </c>
      <c r="J11" s="2">
        <v>21.83</v>
      </c>
      <c r="K11" s="2">
        <f t="shared" si="0"/>
        <v>0.4</v>
      </c>
      <c r="L11" s="2">
        <f t="shared" si="1"/>
        <v>21.42</v>
      </c>
      <c r="Z11" s="9">
        <v>0.4</v>
      </c>
      <c r="AA11" s="5">
        <v>15.4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21.42</v>
      </c>
      <c r="AS11" s="5">
        <f t="shared" si="7"/>
        <v>15.4</v>
      </c>
      <c r="AT11" s="11">
        <f>(AS11/$AS$75)*100</f>
        <v>1.0209733533993275E-2</v>
      </c>
      <c r="AU11" s="5">
        <f t="shared" si="8"/>
        <v>10.209733533993274</v>
      </c>
    </row>
    <row r="12" spans="1:47" x14ac:dyDescent="0.3">
      <c r="A12" s="1" t="s">
        <v>68</v>
      </c>
      <c r="B12" s="1" t="s">
        <v>69</v>
      </c>
      <c r="C12" s="1" t="s">
        <v>66</v>
      </c>
      <c r="D12" s="1" t="s">
        <v>51</v>
      </c>
      <c r="E12" s="1" t="s">
        <v>67</v>
      </c>
      <c r="F12" s="1" t="s">
        <v>53</v>
      </c>
      <c r="G12" s="1" t="s">
        <v>54</v>
      </c>
      <c r="H12" s="1" t="s">
        <v>55</v>
      </c>
      <c r="I12" s="2">
        <v>7</v>
      </c>
      <c r="J12" s="2">
        <v>5.96</v>
      </c>
      <c r="K12" s="2">
        <f t="shared" si="0"/>
        <v>1.96</v>
      </c>
      <c r="L12" s="2">
        <f t="shared" si="1"/>
        <v>2.89</v>
      </c>
      <c r="X12" s="2">
        <v>1.96</v>
      </c>
      <c r="Y12" s="5">
        <v>188.16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2.89</v>
      </c>
      <c r="AS12" s="5">
        <f t="shared" si="7"/>
        <v>188.16</v>
      </c>
      <c r="AT12" s="11">
        <f>(AS12/$AS$75)*100</f>
        <v>0.12474438063351784</v>
      </c>
      <c r="AU12" s="5">
        <f t="shared" si="8"/>
        <v>124.74438063351784</v>
      </c>
    </row>
    <row r="13" spans="1:47" x14ac:dyDescent="0.3">
      <c r="A13" s="1" t="s">
        <v>70</v>
      </c>
      <c r="B13" s="1" t="s">
        <v>49</v>
      </c>
      <c r="C13" s="1" t="s">
        <v>50</v>
      </c>
      <c r="D13" s="1" t="s">
        <v>51</v>
      </c>
      <c r="E13" s="1" t="s">
        <v>71</v>
      </c>
      <c r="F13" s="1" t="s">
        <v>53</v>
      </c>
      <c r="G13" s="1" t="s">
        <v>54</v>
      </c>
      <c r="H13" s="1" t="s">
        <v>55</v>
      </c>
      <c r="I13" s="2">
        <v>160.44999999999999</v>
      </c>
      <c r="J13" s="2">
        <v>38.72</v>
      </c>
      <c r="K13" s="2">
        <f t="shared" si="0"/>
        <v>0.36</v>
      </c>
      <c r="L13" s="2">
        <f t="shared" si="1"/>
        <v>0</v>
      </c>
      <c r="T13" s="8">
        <v>0.36</v>
      </c>
      <c r="U13" s="5">
        <v>34.56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34.56</v>
      </c>
      <c r="AT13" s="11">
        <f>(AS13/$AS$75)*100</f>
        <v>2.2912233177584909E-2</v>
      </c>
      <c r="AU13" s="5">
        <f t="shared" si="8"/>
        <v>22.912233177584909</v>
      </c>
    </row>
    <row r="14" spans="1:47" x14ac:dyDescent="0.3">
      <c r="A14" s="1" t="s">
        <v>70</v>
      </c>
      <c r="B14" s="1" t="s">
        <v>49</v>
      </c>
      <c r="C14" s="1" t="s">
        <v>50</v>
      </c>
      <c r="D14" s="1" t="s">
        <v>51</v>
      </c>
      <c r="E14" s="1" t="s">
        <v>72</v>
      </c>
      <c r="F14" s="1" t="s">
        <v>53</v>
      </c>
      <c r="G14" s="1" t="s">
        <v>54</v>
      </c>
      <c r="H14" s="1" t="s">
        <v>55</v>
      </c>
      <c r="I14" s="2">
        <v>160.44999999999999</v>
      </c>
      <c r="J14" s="2">
        <v>12.82</v>
      </c>
      <c r="K14" s="2">
        <f t="shared" si="0"/>
        <v>0.51</v>
      </c>
      <c r="L14" s="2">
        <f t="shared" si="1"/>
        <v>0</v>
      </c>
      <c r="T14" s="8">
        <v>0.51</v>
      </c>
      <c r="U14" s="5">
        <v>48.96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48.96</v>
      </c>
      <c r="AT14" s="11">
        <f>(AS14/$AS$75)*100</f>
        <v>3.2458997001578622E-2</v>
      </c>
      <c r="AU14" s="5">
        <f t="shared" si="8"/>
        <v>32.458997001578624</v>
      </c>
    </row>
    <row r="15" spans="1:47" x14ac:dyDescent="0.3">
      <c r="A15" s="1" t="s">
        <v>70</v>
      </c>
      <c r="B15" s="1" t="s">
        <v>49</v>
      </c>
      <c r="C15" s="1" t="s">
        <v>50</v>
      </c>
      <c r="D15" s="1" t="s">
        <v>51</v>
      </c>
      <c r="E15" s="1" t="s">
        <v>73</v>
      </c>
      <c r="F15" s="1" t="s">
        <v>53</v>
      </c>
      <c r="G15" s="1" t="s">
        <v>54</v>
      </c>
      <c r="H15" s="1" t="s">
        <v>55</v>
      </c>
      <c r="I15" s="2">
        <v>160.44999999999999</v>
      </c>
      <c r="J15" s="2">
        <v>37.369999999999997</v>
      </c>
      <c r="K15" s="2">
        <f t="shared" si="0"/>
        <v>7.2700000000000005</v>
      </c>
      <c r="L15" s="2">
        <f t="shared" si="1"/>
        <v>0.35</v>
      </c>
      <c r="R15" s="7">
        <v>7.2</v>
      </c>
      <c r="S15" s="5">
        <v>2300.4</v>
      </c>
      <c r="T15" s="8">
        <v>7.0000000000000007E-2</v>
      </c>
      <c r="U15" s="5">
        <v>6.7200000000000006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R15" s="2">
        <v>0.35</v>
      </c>
      <c r="AS15" s="5">
        <f t="shared" si="7"/>
        <v>2307.12</v>
      </c>
      <c r="AT15" s="11">
        <f>(AS15/$AS$75)*100</f>
        <v>1.5295506773341925</v>
      </c>
      <c r="AU15" s="5">
        <f t="shared" si="8"/>
        <v>1529.5506773341926</v>
      </c>
    </row>
    <row r="16" spans="1:47" x14ac:dyDescent="0.3">
      <c r="A16" s="1" t="s">
        <v>70</v>
      </c>
      <c r="B16" s="1" t="s">
        <v>49</v>
      </c>
      <c r="C16" s="1" t="s">
        <v>50</v>
      </c>
      <c r="D16" s="1" t="s">
        <v>51</v>
      </c>
      <c r="E16" s="1" t="s">
        <v>57</v>
      </c>
      <c r="F16" s="1" t="s">
        <v>53</v>
      </c>
      <c r="G16" s="1" t="s">
        <v>54</v>
      </c>
      <c r="H16" s="1" t="s">
        <v>55</v>
      </c>
      <c r="I16" s="2">
        <v>160.44999999999999</v>
      </c>
      <c r="J16" s="2">
        <v>0.27</v>
      </c>
      <c r="K16" s="2">
        <f t="shared" si="0"/>
        <v>0.02</v>
      </c>
      <c r="L16" s="2">
        <f t="shared" si="1"/>
        <v>0.12</v>
      </c>
      <c r="Z16" s="9">
        <v>0.02</v>
      </c>
      <c r="AA16" s="5">
        <v>0.77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R16" s="2">
        <v>0.12</v>
      </c>
      <c r="AS16" s="5">
        <f t="shared" si="7"/>
        <v>0.77</v>
      </c>
      <c r="AT16" s="11">
        <f>(AS16/$AS$75)*100</f>
        <v>5.1048667669966374E-4</v>
      </c>
      <c r="AU16" s="5">
        <f t="shared" si="8"/>
        <v>0.51048667669966374</v>
      </c>
    </row>
    <row r="17" spans="1:47" x14ac:dyDescent="0.3">
      <c r="A17" s="1" t="s">
        <v>70</v>
      </c>
      <c r="B17" s="1" t="s">
        <v>49</v>
      </c>
      <c r="C17" s="1" t="s">
        <v>50</v>
      </c>
      <c r="D17" s="1" t="s">
        <v>51</v>
      </c>
      <c r="E17" s="1" t="s">
        <v>74</v>
      </c>
      <c r="F17" s="1" t="s">
        <v>53</v>
      </c>
      <c r="G17" s="1" t="s">
        <v>54</v>
      </c>
      <c r="H17" s="1" t="s">
        <v>55</v>
      </c>
      <c r="I17" s="2">
        <v>160.44999999999999</v>
      </c>
      <c r="J17" s="2">
        <v>40.04</v>
      </c>
      <c r="K17" s="2">
        <f t="shared" si="0"/>
        <v>18.529999999999998</v>
      </c>
      <c r="L17" s="2">
        <f t="shared" si="1"/>
        <v>7.77</v>
      </c>
      <c r="P17" s="6">
        <v>0.52</v>
      </c>
      <c r="Q17" s="5">
        <v>313.3</v>
      </c>
      <c r="R17" s="7">
        <v>11.93</v>
      </c>
      <c r="S17" s="5">
        <v>3811.6350000000002</v>
      </c>
      <c r="T17" s="8">
        <v>5.86</v>
      </c>
      <c r="U17" s="5">
        <v>562.56000000000006</v>
      </c>
      <c r="Z17" s="9">
        <v>0.22</v>
      </c>
      <c r="AA17" s="5">
        <v>8.4700000000000006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R17" s="2">
        <v>7.77</v>
      </c>
      <c r="AS17" s="5">
        <f t="shared" si="7"/>
        <v>4695.9650000000011</v>
      </c>
      <c r="AT17" s="11">
        <f>(AS17/$AS$75)*100</f>
        <v>3.1132825542181002</v>
      </c>
      <c r="AU17" s="5">
        <f t="shared" si="8"/>
        <v>3113.2825542180999</v>
      </c>
    </row>
    <row r="18" spans="1:47" x14ac:dyDescent="0.3">
      <c r="A18" s="1" t="s">
        <v>70</v>
      </c>
      <c r="B18" s="1" t="s">
        <v>49</v>
      </c>
      <c r="C18" s="1" t="s">
        <v>50</v>
      </c>
      <c r="D18" s="1" t="s">
        <v>51</v>
      </c>
      <c r="E18" s="1" t="s">
        <v>59</v>
      </c>
      <c r="F18" s="1" t="s">
        <v>53</v>
      </c>
      <c r="G18" s="1" t="s">
        <v>54</v>
      </c>
      <c r="H18" s="1" t="s">
        <v>55</v>
      </c>
      <c r="I18" s="2">
        <v>160.44999999999999</v>
      </c>
      <c r="J18" s="2">
        <v>0.02</v>
      </c>
      <c r="K18" s="2">
        <f t="shared" si="0"/>
        <v>0</v>
      </c>
      <c r="L18" s="2">
        <f t="shared" si="1"/>
        <v>0.02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0.02</v>
      </c>
      <c r="AS18" s="5">
        <f t="shared" si="7"/>
        <v>0</v>
      </c>
      <c r="AT18" s="11">
        <f>(AS18/$AS$75)*100</f>
        <v>0</v>
      </c>
      <c r="AU18" s="5">
        <f t="shared" si="8"/>
        <v>0</v>
      </c>
    </row>
    <row r="19" spans="1:47" x14ac:dyDescent="0.3">
      <c r="A19" s="1" t="s">
        <v>70</v>
      </c>
      <c r="B19" s="1" t="s">
        <v>49</v>
      </c>
      <c r="C19" s="1" t="s">
        <v>50</v>
      </c>
      <c r="D19" s="1" t="s">
        <v>51</v>
      </c>
      <c r="E19" s="1" t="s">
        <v>67</v>
      </c>
      <c r="F19" s="1" t="s">
        <v>53</v>
      </c>
      <c r="G19" s="1" t="s">
        <v>54</v>
      </c>
      <c r="H19" s="1" t="s">
        <v>55</v>
      </c>
      <c r="I19" s="2">
        <v>160.44999999999999</v>
      </c>
      <c r="J19" s="2">
        <v>9.8699999999999992</v>
      </c>
      <c r="K19" s="2">
        <f t="shared" si="0"/>
        <v>3.42</v>
      </c>
      <c r="L19" s="2">
        <f t="shared" si="1"/>
        <v>3.84</v>
      </c>
      <c r="R19" s="7">
        <v>3.42</v>
      </c>
      <c r="S19" s="5">
        <v>1092.69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3.84</v>
      </c>
      <c r="AS19" s="5">
        <f t="shared" si="7"/>
        <v>1092.69</v>
      </c>
      <c r="AT19" s="11">
        <f>(AS19/$AS$75)*100</f>
        <v>0.72442037241942292</v>
      </c>
      <c r="AU19" s="5">
        <f t="shared" si="8"/>
        <v>724.42037241942296</v>
      </c>
    </row>
    <row r="20" spans="1:47" x14ac:dyDescent="0.3">
      <c r="A20" s="1" t="s">
        <v>75</v>
      </c>
      <c r="B20" s="1" t="s">
        <v>76</v>
      </c>
      <c r="C20" s="1" t="s">
        <v>62</v>
      </c>
      <c r="D20" s="1" t="s">
        <v>51</v>
      </c>
      <c r="E20" s="1" t="s">
        <v>77</v>
      </c>
      <c r="F20" s="1" t="s">
        <v>78</v>
      </c>
      <c r="G20" s="1" t="s">
        <v>54</v>
      </c>
      <c r="H20" s="1" t="s">
        <v>55</v>
      </c>
      <c r="I20" s="2">
        <v>57.44</v>
      </c>
      <c r="J20" s="2">
        <v>32.49</v>
      </c>
      <c r="K20" s="2">
        <f t="shared" si="0"/>
        <v>3.34</v>
      </c>
      <c r="L20" s="2">
        <f t="shared" si="1"/>
        <v>0</v>
      </c>
      <c r="R20" s="7">
        <v>3.32</v>
      </c>
      <c r="S20" s="5">
        <v>1060.74</v>
      </c>
      <c r="T20" s="8">
        <v>0.02</v>
      </c>
      <c r="U20" s="5">
        <v>1.92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1062.6600000000001</v>
      </c>
      <c r="AT20" s="11">
        <f>(AS20/$AS$75)*100</f>
        <v>0.70451139202813606</v>
      </c>
      <c r="AU20" s="5">
        <f t="shared" si="8"/>
        <v>704.51139202813602</v>
      </c>
    </row>
    <row r="21" spans="1:47" x14ac:dyDescent="0.3">
      <c r="A21" s="1" t="s">
        <v>79</v>
      </c>
      <c r="B21" s="1" t="s">
        <v>80</v>
      </c>
      <c r="C21" s="1" t="s">
        <v>81</v>
      </c>
      <c r="D21" s="1" t="s">
        <v>82</v>
      </c>
      <c r="E21" s="1" t="s">
        <v>83</v>
      </c>
      <c r="F21" s="1" t="s">
        <v>78</v>
      </c>
      <c r="G21" s="1" t="s">
        <v>54</v>
      </c>
      <c r="H21" s="1" t="s">
        <v>55</v>
      </c>
      <c r="I21" s="2">
        <v>57.5</v>
      </c>
      <c r="J21" s="2">
        <v>38.33</v>
      </c>
      <c r="K21" s="2">
        <f t="shared" si="0"/>
        <v>9.5300000000000011</v>
      </c>
      <c r="L21" s="2">
        <f t="shared" si="1"/>
        <v>22.79</v>
      </c>
      <c r="R21" s="7">
        <v>5.48</v>
      </c>
      <c r="S21" s="5">
        <v>1750.86</v>
      </c>
      <c r="T21" s="8">
        <v>4.05</v>
      </c>
      <c r="U21" s="5">
        <v>388.8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22.79</v>
      </c>
      <c r="AS21" s="5">
        <f t="shared" si="7"/>
        <v>2139.66</v>
      </c>
      <c r="AT21" s="11">
        <f>(AS21/$AS$75)*100</f>
        <v>1.4185297696976655</v>
      </c>
      <c r="AU21" s="5">
        <f t="shared" si="8"/>
        <v>1418.5297696976654</v>
      </c>
    </row>
    <row r="22" spans="1:47" x14ac:dyDescent="0.3">
      <c r="A22" s="1" t="s">
        <v>79</v>
      </c>
      <c r="B22" s="1" t="s">
        <v>80</v>
      </c>
      <c r="C22" s="1" t="s">
        <v>81</v>
      </c>
      <c r="D22" s="1" t="s">
        <v>82</v>
      </c>
      <c r="E22" s="1" t="s">
        <v>84</v>
      </c>
      <c r="F22" s="1" t="s">
        <v>78</v>
      </c>
      <c r="G22" s="1" t="s">
        <v>54</v>
      </c>
      <c r="H22" s="1" t="s">
        <v>55</v>
      </c>
      <c r="I22" s="2">
        <v>57.5</v>
      </c>
      <c r="J22" s="2">
        <v>16.91</v>
      </c>
      <c r="K22" s="2">
        <f t="shared" si="0"/>
        <v>0</v>
      </c>
      <c r="L22" s="2">
        <f t="shared" si="1"/>
        <v>1.46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1.46</v>
      </c>
      <c r="AS22" s="5">
        <f t="shared" si="7"/>
        <v>0</v>
      </c>
      <c r="AT22" s="11">
        <f>(AS22/$AS$75)*100</f>
        <v>0</v>
      </c>
      <c r="AU22" s="5">
        <f t="shared" si="8"/>
        <v>0</v>
      </c>
    </row>
    <row r="23" spans="1:47" x14ac:dyDescent="0.3">
      <c r="A23" s="1" t="s">
        <v>85</v>
      </c>
      <c r="B23" s="1" t="s">
        <v>86</v>
      </c>
      <c r="C23" s="1" t="s">
        <v>87</v>
      </c>
      <c r="D23" s="1" t="s">
        <v>88</v>
      </c>
      <c r="E23" s="1" t="s">
        <v>89</v>
      </c>
      <c r="F23" s="1" t="s">
        <v>78</v>
      </c>
      <c r="G23" s="1" t="s">
        <v>54</v>
      </c>
      <c r="H23" s="1" t="s">
        <v>55</v>
      </c>
      <c r="I23" s="2">
        <v>58.2</v>
      </c>
      <c r="J23" s="2">
        <v>38.369999999999997</v>
      </c>
      <c r="K23" s="2">
        <f t="shared" si="0"/>
        <v>24.449999999999996</v>
      </c>
      <c r="L23" s="2">
        <f t="shared" si="1"/>
        <v>13.66</v>
      </c>
      <c r="P23" s="6">
        <v>0.22</v>
      </c>
      <c r="Q23" s="5">
        <v>132.55000000000001</v>
      </c>
      <c r="R23" s="7">
        <v>18.079999999999998</v>
      </c>
      <c r="S23" s="5">
        <v>5776.5599999999986</v>
      </c>
      <c r="T23" s="8">
        <v>6.15</v>
      </c>
      <c r="U23" s="5">
        <v>590.40000000000009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R23" s="2">
        <v>13.66</v>
      </c>
      <c r="AS23" s="5">
        <f t="shared" si="7"/>
        <v>6499.5099999999984</v>
      </c>
      <c r="AT23" s="11">
        <f>(AS23/$AS$75)*100</f>
        <v>4.308978259839261</v>
      </c>
      <c r="AU23" s="5">
        <f t="shared" si="8"/>
        <v>4308.9782598392603</v>
      </c>
    </row>
    <row r="24" spans="1:47" x14ac:dyDescent="0.3">
      <c r="A24" s="1" t="s">
        <v>85</v>
      </c>
      <c r="B24" s="1" t="s">
        <v>86</v>
      </c>
      <c r="C24" s="1" t="s">
        <v>87</v>
      </c>
      <c r="D24" s="1" t="s">
        <v>88</v>
      </c>
      <c r="E24" s="1" t="s">
        <v>90</v>
      </c>
      <c r="F24" s="1" t="s">
        <v>78</v>
      </c>
      <c r="G24" s="1" t="s">
        <v>54</v>
      </c>
      <c r="H24" s="1" t="s">
        <v>55</v>
      </c>
      <c r="I24" s="2">
        <v>58.2</v>
      </c>
      <c r="J24" s="2">
        <v>18.079999999999998</v>
      </c>
      <c r="K24" s="2">
        <f t="shared" si="0"/>
        <v>0.69</v>
      </c>
      <c r="L24" s="2">
        <f t="shared" si="1"/>
        <v>2.2999999999999998</v>
      </c>
      <c r="T24" s="8">
        <v>0.69</v>
      </c>
      <c r="U24" s="5">
        <v>66.239999999999995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2.2999999999999998</v>
      </c>
      <c r="AS24" s="5">
        <f t="shared" si="7"/>
        <v>66.239999999999995</v>
      </c>
      <c r="AT24" s="11">
        <f>(AS24/$AS$75)*100</f>
        <v>4.3915113590371077E-2</v>
      </c>
      <c r="AU24" s="5">
        <f t="shared" si="8"/>
        <v>43.915113590371078</v>
      </c>
    </row>
    <row r="25" spans="1:47" x14ac:dyDescent="0.3">
      <c r="A25" s="1" t="s">
        <v>91</v>
      </c>
      <c r="B25" s="1" t="s">
        <v>92</v>
      </c>
      <c r="C25" s="1" t="s">
        <v>93</v>
      </c>
      <c r="D25" s="1" t="s">
        <v>94</v>
      </c>
      <c r="E25" s="1" t="s">
        <v>83</v>
      </c>
      <c r="F25" s="1" t="s">
        <v>95</v>
      </c>
      <c r="G25" s="1" t="s">
        <v>54</v>
      </c>
      <c r="H25" s="1" t="s">
        <v>55</v>
      </c>
      <c r="I25" s="2">
        <v>6.8</v>
      </c>
      <c r="J25" s="2">
        <v>6.05</v>
      </c>
      <c r="K25" s="2">
        <f t="shared" si="0"/>
        <v>2.31</v>
      </c>
      <c r="L25" s="2">
        <f t="shared" si="1"/>
        <v>3.75</v>
      </c>
      <c r="Z25" s="9">
        <v>2.31</v>
      </c>
      <c r="AA25" s="5">
        <v>88.935000000000002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R25" s="2">
        <v>3.75</v>
      </c>
      <c r="AS25" s="5">
        <f t="shared" si="7"/>
        <v>88.935000000000002</v>
      </c>
      <c r="AT25" s="11">
        <f>(AS25/$AS$75)*100</f>
        <v>5.8961211158811165E-2</v>
      </c>
      <c r="AU25" s="5">
        <f t="shared" si="8"/>
        <v>58.961211158811167</v>
      </c>
    </row>
    <row r="26" spans="1:47" x14ac:dyDescent="0.3">
      <c r="A26" s="1" t="s">
        <v>96</v>
      </c>
      <c r="B26" s="1" t="s">
        <v>97</v>
      </c>
      <c r="C26" s="1" t="s">
        <v>98</v>
      </c>
      <c r="D26" s="1" t="s">
        <v>99</v>
      </c>
      <c r="E26" s="1" t="s">
        <v>83</v>
      </c>
      <c r="F26" s="1" t="s">
        <v>95</v>
      </c>
      <c r="G26" s="1" t="s">
        <v>54</v>
      </c>
      <c r="H26" s="1" t="s">
        <v>55</v>
      </c>
      <c r="I26" s="2">
        <v>120.36</v>
      </c>
      <c r="J26" s="2">
        <v>17.32</v>
      </c>
      <c r="K26" s="2">
        <f t="shared" si="0"/>
        <v>15.29</v>
      </c>
      <c r="L26" s="2">
        <f t="shared" si="1"/>
        <v>2.0099999999999998</v>
      </c>
      <c r="R26" s="7">
        <v>3.24</v>
      </c>
      <c r="S26" s="5">
        <v>1035.18</v>
      </c>
      <c r="T26" s="8">
        <v>12.02</v>
      </c>
      <c r="U26" s="5">
        <v>1153.92</v>
      </c>
      <c r="Z26" s="9">
        <v>0.03</v>
      </c>
      <c r="AA26" s="5">
        <v>1.155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2.0099999999999998</v>
      </c>
      <c r="AS26" s="5">
        <f t="shared" si="7"/>
        <v>2190.2550000000006</v>
      </c>
      <c r="AT26" s="11">
        <f>(AS26/$AS$75)*100</f>
        <v>1.452072722175094</v>
      </c>
      <c r="AU26" s="5">
        <f t="shared" si="8"/>
        <v>1452.072722175094</v>
      </c>
    </row>
    <row r="27" spans="1:47" x14ac:dyDescent="0.3">
      <c r="A27" s="1" t="s">
        <v>96</v>
      </c>
      <c r="B27" s="1" t="s">
        <v>97</v>
      </c>
      <c r="C27" s="1" t="s">
        <v>98</v>
      </c>
      <c r="D27" s="1" t="s">
        <v>99</v>
      </c>
      <c r="E27" s="1" t="s">
        <v>100</v>
      </c>
      <c r="F27" s="1" t="s">
        <v>95</v>
      </c>
      <c r="G27" s="1" t="s">
        <v>54</v>
      </c>
      <c r="H27" s="1" t="s">
        <v>55</v>
      </c>
      <c r="I27" s="2">
        <v>120.36</v>
      </c>
      <c r="J27" s="2">
        <v>16.329999999999998</v>
      </c>
      <c r="K27" s="2">
        <f t="shared" si="0"/>
        <v>0.72</v>
      </c>
      <c r="L27" s="2">
        <f t="shared" si="1"/>
        <v>0.79</v>
      </c>
      <c r="T27" s="8">
        <v>0.7</v>
      </c>
      <c r="U27" s="5">
        <v>67.199999999999989</v>
      </c>
      <c r="Z27" s="9">
        <v>0.02</v>
      </c>
      <c r="AA27" s="5">
        <v>0.77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R27" s="2">
        <v>0.79</v>
      </c>
      <c r="AS27" s="5">
        <f t="shared" si="7"/>
        <v>67.969999999999985</v>
      </c>
      <c r="AT27" s="11">
        <f>(AS27/$AS$75)*100</f>
        <v>4.5062051188670307E-2</v>
      </c>
      <c r="AU27" s="5">
        <f t="shared" si="8"/>
        <v>45.062051188670303</v>
      </c>
    </row>
    <row r="28" spans="1:47" x14ac:dyDescent="0.3">
      <c r="A28" s="1" t="s">
        <v>101</v>
      </c>
      <c r="B28" s="1" t="s">
        <v>102</v>
      </c>
      <c r="C28" s="1" t="s">
        <v>103</v>
      </c>
      <c r="D28" s="1" t="s">
        <v>99</v>
      </c>
      <c r="E28" s="1" t="s">
        <v>83</v>
      </c>
      <c r="F28" s="1" t="s">
        <v>95</v>
      </c>
      <c r="G28" s="1" t="s">
        <v>54</v>
      </c>
      <c r="H28" s="1" t="s">
        <v>55</v>
      </c>
      <c r="I28" s="2">
        <v>19.68</v>
      </c>
      <c r="J28" s="2">
        <v>12.18</v>
      </c>
      <c r="K28" s="2">
        <f t="shared" si="0"/>
        <v>0.79</v>
      </c>
      <c r="L28" s="2">
        <f t="shared" si="1"/>
        <v>11.39</v>
      </c>
      <c r="Z28" s="9">
        <v>0.79</v>
      </c>
      <c r="AA28" s="5">
        <v>30.414999999999999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R28" s="2">
        <v>11.39</v>
      </c>
      <c r="AS28" s="5">
        <f t="shared" si="7"/>
        <v>30.414999999999999</v>
      </c>
      <c r="AT28" s="11">
        <f>(AS28/$AS$75)*100</f>
        <v>2.0164223729636718E-2</v>
      </c>
      <c r="AU28" s="5">
        <f t="shared" si="8"/>
        <v>20.164223729636717</v>
      </c>
    </row>
    <row r="29" spans="1:47" x14ac:dyDescent="0.3">
      <c r="A29" s="1" t="s">
        <v>101</v>
      </c>
      <c r="B29" s="1" t="s">
        <v>102</v>
      </c>
      <c r="C29" s="1" t="s">
        <v>103</v>
      </c>
      <c r="D29" s="1" t="s">
        <v>99</v>
      </c>
      <c r="E29" s="1" t="s">
        <v>100</v>
      </c>
      <c r="F29" s="1" t="s">
        <v>95</v>
      </c>
      <c r="G29" s="1" t="s">
        <v>54</v>
      </c>
      <c r="H29" s="1" t="s">
        <v>55</v>
      </c>
      <c r="I29" s="2">
        <v>19.68</v>
      </c>
      <c r="J29" s="2">
        <v>5.64</v>
      </c>
      <c r="K29" s="2">
        <f t="shared" si="0"/>
        <v>0.43</v>
      </c>
      <c r="L29" s="2">
        <f t="shared" si="1"/>
        <v>0.2</v>
      </c>
      <c r="Z29" s="9">
        <v>0.43</v>
      </c>
      <c r="AA29" s="5">
        <v>16.555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0.2</v>
      </c>
      <c r="AS29" s="5">
        <f t="shared" si="7"/>
        <v>16.555</v>
      </c>
      <c r="AT29" s="11">
        <f>(AS29/$AS$75)*100</f>
        <v>1.0975463549042771E-2</v>
      </c>
      <c r="AU29" s="5">
        <f t="shared" si="8"/>
        <v>10.97546354904277</v>
      </c>
    </row>
    <row r="30" spans="1:47" x14ac:dyDescent="0.3">
      <c r="A30" s="1" t="s">
        <v>104</v>
      </c>
      <c r="B30" s="1" t="s">
        <v>105</v>
      </c>
      <c r="C30" s="1" t="s">
        <v>106</v>
      </c>
      <c r="D30" s="1" t="s">
        <v>107</v>
      </c>
      <c r="E30" s="1" t="s">
        <v>77</v>
      </c>
      <c r="F30" s="1" t="s">
        <v>95</v>
      </c>
      <c r="G30" s="1" t="s">
        <v>54</v>
      </c>
      <c r="H30" s="1" t="s">
        <v>55</v>
      </c>
      <c r="I30" s="2">
        <v>40</v>
      </c>
      <c r="J30" s="2">
        <v>18.47</v>
      </c>
      <c r="K30" s="2">
        <f t="shared" si="0"/>
        <v>7.43</v>
      </c>
      <c r="L30" s="2">
        <f t="shared" si="1"/>
        <v>9.1999999999999993</v>
      </c>
      <c r="P30" s="6">
        <v>1.23</v>
      </c>
      <c r="Q30" s="5">
        <v>741.07500000000005</v>
      </c>
      <c r="R30" s="7">
        <v>6.2</v>
      </c>
      <c r="S30" s="5">
        <v>1980.9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R30" s="2">
        <v>9.1999999999999993</v>
      </c>
      <c r="AS30" s="5">
        <f t="shared" si="7"/>
        <v>2721.9750000000004</v>
      </c>
      <c r="AT30" s="11">
        <f>(AS30/$AS$75)*100</f>
        <v>1.8045869763760616</v>
      </c>
      <c r="AU30" s="5">
        <f t="shared" si="8"/>
        <v>1804.5869763760616</v>
      </c>
    </row>
    <row r="31" spans="1:47" x14ac:dyDescent="0.3">
      <c r="A31" s="1" t="s">
        <v>104</v>
      </c>
      <c r="B31" s="1" t="s">
        <v>105</v>
      </c>
      <c r="C31" s="1" t="s">
        <v>106</v>
      </c>
      <c r="D31" s="1" t="s">
        <v>107</v>
      </c>
      <c r="E31" s="1" t="s">
        <v>108</v>
      </c>
      <c r="F31" s="1" t="s">
        <v>95</v>
      </c>
      <c r="G31" s="1" t="s">
        <v>54</v>
      </c>
      <c r="H31" s="1" t="s">
        <v>55</v>
      </c>
      <c r="I31" s="2">
        <v>40</v>
      </c>
      <c r="J31" s="2">
        <v>3.71</v>
      </c>
      <c r="K31" s="2">
        <f t="shared" si="0"/>
        <v>0</v>
      </c>
      <c r="L31" s="2">
        <f t="shared" si="1"/>
        <v>0.06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0.06</v>
      </c>
      <c r="AS31" s="5">
        <f t="shared" si="7"/>
        <v>0</v>
      </c>
      <c r="AT31" s="11">
        <f>(AS31/$AS$75)*100</f>
        <v>0</v>
      </c>
      <c r="AU31" s="5">
        <f t="shared" si="8"/>
        <v>0</v>
      </c>
    </row>
    <row r="32" spans="1:47" x14ac:dyDescent="0.3">
      <c r="A32" s="1" t="s">
        <v>104</v>
      </c>
      <c r="B32" s="1" t="s">
        <v>105</v>
      </c>
      <c r="C32" s="1" t="s">
        <v>106</v>
      </c>
      <c r="D32" s="1" t="s">
        <v>107</v>
      </c>
      <c r="E32" s="1" t="s">
        <v>109</v>
      </c>
      <c r="F32" s="1" t="s">
        <v>95</v>
      </c>
      <c r="G32" s="1" t="s">
        <v>54</v>
      </c>
      <c r="H32" s="1" t="s">
        <v>55</v>
      </c>
      <c r="I32" s="2">
        <v>40</v>
      </c>
      <c r="J32" s="2">
        <v>12.69</v>
      </c>
      <c r="K32" s="2">
        <f t="shared" si="0"/>
        <v>4.96</v>
      </c>
      <c r="L32" s="2">
        <f t="shared" si="1"/>
        <v>7.06</v>
      </c>
      <c r="R32" s="7">
        <v>4.96</v>
      </c>
      <c r="S32" s="5">
        <v>1584.72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7.06</v>
      </c>
      <c r="AS32" s="5">
        <f t="shared" si="7"/>
        <v>1584.72</v>
      </c>
      <c r="AT32" s="11">
        <f>(AS32/$AS$75)*100</f>
        <v>1.050621358830508</v>
      </c>
      <c r="AU32" s="5">
        <f t="shared" si="8"/>
        <v>1050.6213588305081</v>
      </c>
    </row>
    <row r="33" spans="1:47" x14ac:dyDescent="0.3">
      <c r="A33" s="1" t="s">
        <v>110</v>
      </c>
      <c r="B33" s="1" t="s">
        <v>111</v>
      </c>
      <c r="C33" s="1" t="s">
        <v>112</v>
      </c>
      <c r="D33" s="1" t="s">
        <v>113</v>
      </c>
      <c r="E33" s="1" t="s">
        <v>109</v>
      </c>
      <c r="F33" s="1" t="s">
        <v>95</v>
      </c>
      <c r="G33" s="1" t="s">
        <v>54</v>
      </c>
      <c r="H33" s="1" t="s">
        <v>55</v>
      </c>
      <c r="I33" s="2">
        <v>10.78</v>
      </c>
      <c r="J33" s="2">
        <v>8.25</v>
      </c>
      <c r="K33" s="2">
        <f t="shared" si="0"/>
        <v>0</v>
      </c>
      <c r="L33" s="2">
        <f t="shared" si="1"/>
        <v>7.81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7.81</v>
      </c>
      <c r="AS33" s="5">
        <f t="shared" si="7"/>
        <v>0</v>
      </c>
      <c r="AT33" s="11">
        <f>(AS33/$AS$75)*100</f>
        <v>0</v>
      </c>
      <c r="AU33" s="5">
        <f t="shared" si="8"/>
        <v>0</v>
      </c>
    </row>
    <row r="34" spans="1:47" x14ac:dyDescent="0.3">
      <c r="A34" s="1" t="s">
        <v>114</v>
      </c>
      <c r="B34" s="1" t="s">
        <v>115</v>
      </c>
      <c r="C34" s="1" t="s">
        <v>116</v>
      </c>
      <c r="D34" s="1" t="s">
        <v>94</v>
      </c>
      <c r="E34" s="1" t="s">
        <v>89</v>
      </c>
      <c r="F34" s="1" t="s">
        <v>95</v>
      </c>
      <c r="G34" s="1" t="s">
        <v>54</v>
      </c>
      <c r="H34" s="1" t="s">
        <v>55</v>
      </c>
      <c r="I34" s="2">
        <v>8.1199999999999992</v>
      </c>
      <c r="J34" s="2">
        <v>7.29</v>
      </c>
      <c r="K34" s="2">
        <f t="shared" si="0"/>
        <v>5.51</v>
      </c>
      <c r="L34" s="2">
        <f t="shared" si="1"/>
        <v>0.15</v>
      </c>
      <c r="R34" s="7">
        <v>1.27</v>
      </c>
      <c r="S34" s="5">
        <v>405.76499999999999</v>
      </c>
      <c r="Z34" s="9">
        <v>4.24</v>
      </c>
      <c r="AA34" s="5">
        <v>163.24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0.15</v>
      </c>
      <c r="AS34" s="5">
        <f t="shared" si="7"/>
        <v>569.005</v>
      </c>
      <c r="AT34" s="11">
        <f>(AS34/$AS$75)*100</f>
        <v>0.37723307983830157</v>
      </c>
      <c r="AU34" s="5">
        <f t="shared" si="8"/>
        <v>377.23307983830153</v>
      </c>
    </row>
    <row r="35" spans="1:47" x14ac:dyDescent="0.3">
      <c r="A35" s="1" t="s">
        <v>117</v>
      </c>
      <c r="B35" s="1" t="s">
        <v>118</v>
      </c>
      <c r="C35" s="1" t="s">
        <v>119</v>
      </c>
      <c r="D35" s="1" t="s">
        <v>120</v>
      </c>
      <c r="E35" s="1" t="s">
        <v>109</v>
      </c>
      <c r="F35" s="1" t="s">
        <v>95</v>
      </c>
      <c r="G35" s="1" t="s">
        <v>54</v>
      </c>
      <c r="H35" s="1" t="s">
        <v>55</v>
      </c>
      <c r="I35" s="2">
        <v>5.18</v>
      </c>
      <c r="J35" s="2">
        <v>3.44</v>
      </c>
      <c r="K35" s="2">
        <f t="shared" ref="K35:K64" si="9">SUM(N35,P35,R35,T35,V35,X35,Z35,AB35,AE35,AG35,AI35)</f>
        <v>0.2</v>
      </c>
      <c r="L35" s="2">
        <f t="shared" ref="L35:L64" si="10">SUM(M35,AD35,AK35,AM35,AO35,AQ35,AR35)</f>
        <v>1.85</v>
      </c>
      <c r="Z35" s="9">
        <v>0.2</v>
      </c>
      <c r="AA35" s="5">
        <v>7.7</v>
      </c>
      <c r="AL35" s="5" t="str">
        <f t="shared" ref="AL35:AL64" si="11">IF(AK35&gt;0,AK35*$AL$1,"")</f>
        <v/>
      </c>
      <c r="AN35" s="5" t="str">
        <f t="shared" ref="AN35:AN64" si="12">IF(AM35&gt;0,AM35*$AN$1,"")</f>
        <v/>
      </c>
      <c r="AP35" s="5" t="str">
        <f t="shared" ref="AP35:AP64" si="13">IF(AO35&gt;0,AO35*$AP$1,"")</f>
        <v/>
      </c>
      <c r="AR35" s="2">
        <v>1.85</v>
      </c>
      <c r="AS35" s="5">
        <f t="shared" si="7"/>
        <v>7.7</v>
      </c>
      <c r="AT35" s="11">
        <f>(AS35/$AS$75)*100</f>
        <v>5.1048667669966376E-3</v>
      </c>
      <c r="AU35" s="5">
        <f t="shared" si="8"/>
        <v>5.1048667669966372</v>
      </c>
    </row>
    <row r="36" spans="1:47" x14ac:dyDescent="0.3">
      <c r="A36" s="1" t="s">
        <v>121</v>
      </c>
      <c r="B36" s="1" t="s">
        <v>122</v>
      </c>
      <c r="C36" s="1" t="s">
        <v>123</v>
      </c>
      <c r="D36" s="1" t="s">
        <v>124</v>
      </c>
      <c r="E36" s="1" t="s">
        <v>109</v>
      </c>
      <c r="F36" s="1" t="s">
        <v>95</v>
      </c>
      <c r="G36" s="1" t="s">
        <v>54</v>
      </c>
      <c r="H36" s="1" t="s">
        <v>55</v>
      </c>
      <c r="I36" s="2">
        <v>5.05</v>
      </c>
      <c r="J36" s="2">
        <v>3.42</v>
      </c>
      <c r="K36" s="2">
        <f t="shared" si="9"/>
        <v>0.03</v>
      </c>
      <c r="L36" s="2">
        <f t="shared" si="10"/>
        <v>2.34</v>
      </c>
      <c r="Z36" s="9">
        <v>0.03</v>
      </c>
      <c r="AA36" s="5">
        <v>1.155</v>
      </c>
      <c r="AL36" s="5" t="str">
        <f t="shared" si="11"/>
        <v/>
      </c>
      <c r="AN36" s="5" t="str">
        <f t="shared" si="12"/>
        <v/>
      </c>
      <c r="AP36" s="5" t="str">
        <f t="shared" si="13"/>
        <v/>
      </c>
      <c r="AR36" s="2">
        <v>2.34</v>
      </c>
      <c r="AS36" s="5">
        <f t="shared" si="7"/>
        <v>1.155</v>
      </c>
      <c r="AT36" s="11">
        <f>(AS36/$AS$75)*100</f>
        <v>7.6573001504949567E-4</v>
      </c>
      <c r="AU36" s="5">
        <f t="shared" si="8"/>
        <v>0.76573001504949567</v>
      </c>
    </row>
    <row r="37" spans="1:47" x14ac:dyDescent="0.3">
      <c r="A37" s="1" t="s">
        <v>125</v>
      </c>
      <c r="B37" s="1" t="s">
        <v>126</v>
      </c>
      <c r="C37" s="1" t="s">
        <v>127</v>
      </c>
      <c r="D37" s="1" t="s">
        <v>128</v>
      </c>
      <c r="E37" s="1" t="s">
        <v>109</v>
      </c>
      <c r="F37" s="1" t="s">
        <v>95</v>
      </c>
      <c r="G37" s="1" t="s">
        <v>54</v>
      </c>
      <c r="H37" s="1" t="s">
        <v>55</v>
      </c>
      <c r="I37" s="2">
        <v>7.95</v>
      </c>
      <c r="J37" s="2">
        <v>5.82</v>
      </c>
      <c r="K37" s="2">
        <f t="shared" si="9"/>
        <v>0.01</v>
      </c>
      <c r="L37" s="2">
        <f t="shared" si="10"/>
        <v>4.05</v>
      </c>
      <c r="R37" s="7">
        <v>0.01</v>
      </c>
      <c r="S37" s="5">
        <v>3.1949999999999998</v>
      </c>
      <c r="AL37" s="5" t="str">
        <f t="shared" si="11"/>
        <v/>
      </c>
      <c r="AN37" s="5" t="str">
        <f t="shared" si="12"/>
        <v/>
      </c>
      <c r="AP37" s="5" t="str">
        <f t="shared" si="13"/>
        <v/>
      </c>
      <c r="AR37" s="2">
        <v>4.05</v>
      </c>
      <c r="AS37" s="5">
        <f t="shared" si="7"/>
        <v>3.1949999999999998</v>
      </c>
      <c r="AT37" s="11">
        <f>(AS37/$AS$75)*100</f>
        <v>2.1181882234486047E-3</v>
      </c>
      <c r="AU37" s="5">
        <f t="shared" si="8"/>
        <v>2.1181882234486049</v>
      </c>
    </row>
    <row r="38" spans="1:47" x14ac:dyDescent="0.3">
      <c r="A38" s="1" t="s">
        <v>129</v>
      </c>
      <c r="B38" s="1" t="s">
        <v>130</v>
      </c>
      <c r="C38" s="1" t="s">
        <v>131</v>
      </c>
      <c r="D38" s="1" t="s">
        <v>132</v>
      </c>
      <c r="E38" s="1" t="s">
        <v>109</v>
      </c>
      <c r="F38" s="1" t="s">
        <v>95</v>
      </c>
      <c r="G38" s="1" t="s">
        <v>54</v>
      </c>
      <c r="H38" s="1" t="s">
        <v>55</v>
      </c>
      <c r="I38" s="2">
        <v>5.27</v>
      </c>
      <c r="J38" s="2">
        <v>4.8099999999999996</v>
      </c>
      <c r="K38" s="2">
        <f t="shared" si="9"/>
        <v>0.88</v>
      </c>
      <c r="L38" s="2">
        <f t="shared" si="10"/>
        <v>3.92</v>
      </c>
      <c r="Z38" s="9">
        <v>0.88</v>
      </c>
      <c r="AA38" s="5">
        <v>33.880000000000003</v>
      </c>
      <c r="AL38" s="5" t="str">
        <f t="shared" si="11"/>
        <v/>
      </c>
      <c r="AN38" s="5" t="str">
        <f t="shared" si="12"/>
        <v/>
      </c>
      <c r="AP38" s="5" t="str">
        <f t="shared" si="13"/>
        <v/>
      </c>
      <c r="AR38" s="2">
        <v>3.92</v>
      </c>
      <c r="AS38" s="5">
        <f t="shared" si="7"/>
        <v>33.880000000000003</v>
      </c>
      <c r="AT38" s="11">
        <f>(AS38/$AS$75)*100</f>
        <v>2.2461413774785208E-2</v>
      </c>
      <c r="AU38" s="5">
        <f t="shared" si="8"/>
        <v>22.461413774785207</v>
      </c>
    </row>
    <row r="39" spans="1:47" x14ac:dyDescent="0.3">
      <c r="A39" s="1" t="s">
        <v>133</v>
      </c>
      <c r="B39" s="1" t="s">
        <v>61</v>
      </c>
      <c r="C39" s="1" t="s">
        <v>62</v>
      </c>
      <c r="D39" s="1" t="s">
        <v>51</v>
      </c>
      <c r="E39" s="1" t="s">
        <v>89</v>
      </c>
      <c r="F39" s="1" t="s">
        <v>95</v>
      </c>
      <c r="G39" s="1" t="s">
        <v>54</v>
      </c>
      <c r="H39" s="1" t="s">
        <v>55</v>
      </c>
      <c r="I39" s="2">
        <v>48.33</v>
      </c>
      <c r="J39" s="2">
        <v>21.47</v>
      </c>
      <c r="K39" s="2">
        <f t="shared" si="9"/>
        <v>6.36</v>
      </c>
      <c r="L39" s="2">
        <f t="shared" si="10"/>
        <v>0.98</v>
      </c>
      <c r="R39" s="7">
        <v>6.29</v>
      </c>
      <c r="S39" s="5">
        <v>2009.655</v>
      </c>
      <c r="Z39" s="9">
        <v>7.0000000000000007E-2</v>
      </c>
      <c r="AA39" s="5">
        <v>2.6949999999999998</v>
      </c>
      <c r="AL39" s="5" t="str">
        <f t="shared" si="11"/>
        <v/>
      </c>
      <c r="AN39" s="5" t="str">
        <f t="shared" si="12"/>
        <v/>
      </c>
      <c r="AP39" s="5" t="str">
        <f t="shared" si="13"/>
        <v/>
      </c>
      <c r="AR39" s="2">
        <v>0.98</v>
      </c>
      <c r="AS39" s="5">
        <f t="shared" si="7"/>
        <v>2012.35</v>
      </c>
      <c r="AT39" s="11">
        <f>(AS39/$AS$75)*100</f>
        <v>1.3341270959176212</v>
      </c>
      <c r="AU39" s="5">
        <f t="shared" si="8"/>
        <v>1334.1270959176213</v>
      </c>
    </row>
    <row r="40" spans="1:47" x14ac:dyDescent="0.3">
      <c r="A40" s="1" t="s">
        <v>133</v>
      </c>
      <c r="B40" s="1" t="s">
        <v>61</v>
      </c>
      <c r="C40" s="1" t="s">
        <v>62</v>
      </c>
      <c r="D40" s="1" t="s">
        <v>51</v>
      </c>
      <c r="E40" s="1" t="s">
        <v>77</v>
      </c>
      <c r="F40" s="1" t="s">
        <v>95</v>
      </c>
      <c r="G40" s="1" t="s">
        <v>54</v>
      </c>
      <c r="H40" s="1" t="s">
        <v>55</v>
      </c>
      <c r="I40" s="2">
        <v>48.33</v>
      </c>
      <c r="J40" s="2">
        <v>15.79</v>
      </c>
      <c r="K40" s="2">
        <f t="shared" si="9"/>
        <v>9.1999999999999993</v>
      </c>
      <c r="L40" s="2">
        <f t="shared" si="10"/>
        <v>6.59</v>
      </c>
      <c r="P40" s="6">
        <v>1</v>
      </c>
      <c r="Q40" s="5">
        <v>602.5</v>
      </c>
      <c r="R40" s="7">
        <v>7.7</v>
      </c>
      <c r="S40" s="5">
        <v>2460.15</v>
      </c>
      <c r="Z40" s="9">
        <v>0.5</v>
      </c>
      <c r="AA40" s="5">
        <v>19.25</v>
      </c>
      <c r="AL40" s="5" t="str">
        <f t="shared" si="11"/>
        <v/>
      </c>
      <c r="AN40" s="5" t="str">
        <f t="shared" si="12"/>
        <v/>
      </c>
      <c r="AP40" s="5" t="str">
        <f t="shared" si="13"/>
        <v/>
      </c>
      <c r="AR40" s="2">
        <v>6.59</v>
      </c>
      <c r="AS40" s="5">
        <f t="shared" si="7"/>
        <v>3081.9</v>
      </c>
      <c r="AT40" s="11">
        <f>(AS40/$AS$75)*100</f>
        <v>2.0432063492476544</v>
      </c>
      <c r="AU40" s="5">
        <f t="shared" si="8"/>
        <v>2043.2063492476545</v>
      </c>
    </row>
    <row r="41" spans="1:47" x14ac:dyDescent="0.3">
      <c r="A41" s="1" t="s">
        <v>134</v>
      </c>
      <c r="B41" s="1" t="s">
        <v>61</v>
      </c>
      <c r="C41" s="1" t="s">
        <v>62</v>
      </c>
      <c r="D41" s="1" t="s">
        <v>51</v>
      </c>
      <c r="E41" s="1" t="s">
        <v>73</v>
      </c>
      <c r="F41" s="1" t="s">
        <v>135</v>
      </c>
      <c r="G41" s="1" t="s">
        <v>54</v>
      </c>
      <c r="H41" s="1" t="s">
        <v>55</v>
      </c>
      <c r="I41" s="2">
        <v>40</v>
      </c>
      <c r="J41" s="2">
        <v>40</v>
      </c>
      <c r="K41" s="2">
        <f t="shared" si="9"/>
        <v>4.5600000000000005</v>
      </c>
      <c r="L41" s="2">
        <f t="shared" si="10"/>
        <v>20.96</v>
      </c>
      <c r="P41" s="6">
        <v>0.59</v>
      </c>
      <c r="Q41" s="5">
        <v>355.47500000000002</v>
      </c>
      <c r="R41" s="7">
        <v>3.97</v>
      </c>
      <c r="S41" s="5">
        <v>1268.415</v>
      </c>
      <c r="AL41" s="5" t="str">
        <f t="shared" si="11"/>
        <v/>
      </c>
      <c r="AN41" s="5" t="str">
        <f t="shared" si="12"/>
        <v/>
      </c>
      <c r="AO41" s="2">
        <v>1</v>
      </c>
      <c r="AP41" s="5">
        <f t="shared" si="13"/>
        <v>1</v>
      </c>
      <c r="AQ41" s="2">
        <v>1.5</v>
      </c>
      <c r="AR41" s="2">
        <v>18.46</v>
      </c>
      <c r="AS41" s="5">
        <f t="shared" si="7"/>
        <v>1623.8899999999999</v>
      </c>
      <c r="AT41" s="11">
        <f>(AS41/$AS$75)*100</f>
        <v>1.0765898823711908</v>
      </c>
      <c r="AU41" s="5">
        <f t="shared" si="8"/>
        <v>1076.5898823711907</v>
      </c>
    </row>
    <row r="42" spans="1:47" x14ac:dyDescent="0.3">
      <c r="A42" s="1" t="s">
        <v>136</v>
      </c>
      <c r="B42" s="1" t="s">
        <v>137</v>
      </c>
      <c r="C42" s="1" t="s">
        <v>138</v>
      </c>
      <c r="D42" s="1" t="s">
        <v>139</v>
      </c>
      <c r="E42" s="1" t="s">
        <v>140</v>
      </c>
      <c r="F42" s="1" t="s">
        <v>135</v>
      </c>
      <c r="G42" s="1" t="s">
        <v>54</v>
      </c>
      <c r="H42" s="1" t="s">
        <v>55</v>
      </c>
      <c r="I42" s="2">
        <v>41.55</v>
      </c>
      <c r="J42" s="2">
        <v>39.85</v>
      </c>
      <c r="K42" s="2">
        <f t="shared" si="9"/>
        <v>0</v>
      </c>
      <c r="L42" s="2">
        <f t="shared" si="10"/>
        <v>0.82</v>
      </c>
      <c r="AL42" s="5" t="str">
        <f t="shared" si="11"/>
        <v/>
      </c>
      <c r="AN42" s="5" t="str">
        <f t="shared" si="12"/>
        <v/>
      </c>
      <c r="AP42" s="5" t="str">
        <f t="shared" si="13"/>
        <v/>
      </c>
      <c r="AR42" s="2">
        <v>0.82</v>
      </c>
      <c r="AS42" s="5">
        <f t="shared" si="7"/>
        <v>0</v>
      </c>
      <c r="AT42" s="11">
        <f>(AS42/$AS$75)*100</f>
        <v>0</v>
      </c>
      <c r="AU42" s="5">
        <f t="shared" si="8"/>
        <v>0</v>
      </c>
    </row>
    <row r="43" spans="1:47" x14ac:dyDescent="0.3">
      <c r="A43" s="1" t="s">
        <v>141</v>
      </c>
      <c r="B43" s="1" t="s">
        <v>142</v>
      </c>
      <c r="C43" s="1" t="s">
        <v>143</v>
      </c>
      <c r="D43" s="1" t="s">
        <v>144</v>
      </c>
      <c r="E43" s="1" t="s">
        <v>145</v>
      </c>
      <c r="F43" s="1" t="s">
        <v>135</v>
      </c>
      <c r="G43" s="1" t="s">
        <v>54</v>
      </c>
      <c r="H43" s="1" t="s">
        <v>55</v>
      </c>
      <c r="I43" s="2">
        <v>100</v>
      </c>
      <c r="J43" s="2">
        <v>19.36</v>
      </c>
      <c r="K43" s="2">
        <f t="shared" si="9"/>
        <v>5.8</v>
      </c>
      <c r="L43" s="2">
        <f t="shared" si="10"/>
        <v>9.4599999999999991</v>
      </c>
      <c r="P43" s="6">
        <v>1.86</v>
      </c>
      <c r="Q43" s="5">
        <v>1961.1375</v>
      </c>
      <c r="R43" s="7">
        <v>3.57</v>
      </c>
      <c r="S43" s="5">
        <v>1720.5074999999999</v>
      </c>
      <c r="Z43" s="9">
        <v>0.37</v>
      </c>
      <c r="AA43" s="5">
        <v>14.244999999999999</v>
      </c>
      <c r="AL43" s="5" t="str">
        <f t="shared" si="11"/>
        <v/>
      </c>
      <c r="AN43" s="5" t="str">
        <f t="shared" si="12"/>
        <v/>
      </c>
      <c r="AO43" s="2">
        <v>0.02</v>
      </c>
      <c r="AP43" s="5">
        <f t="shared" si="13"/>
        <v>0.02</v>
      </c>
      <c r="AQ43" s="2">
        <v>0.01</v>
      </c>
      <c r="AR43" s="2">
        <v>9.43</v>
      </c>
      <c r="AS43" s="5">
        <f t="shared" si="7"/>
        <v>3695.89</v>
      </c>
      <c r="AT43" s="11">
        <f>(AS43/$AS$75)*100</f>
        <v>2.4502631214902859</v>
      </c>
      <c r="AU43" s="5">
        <f t="shared" si="8"/>
        <v>2450.2631214902858</v>
      </c>
    </row>
    <row r="44" spans="1:47" x14ac:dyDescent="0.3">
      <c r="A44" s="1" t="s">
        <v>141</v>
      </c>
      <c r="B44" s="1" t="s">
        <v>142</v>
      </c>
      <c r="C44" s="1" t="s">
        <v>143</v>
      </c>
      <c r="D44" s="1" t="s">
        <v>144</v>
      </c>
      <c r="E44" s="1" t="s">
        <v>146</v>
      </c>
      <c r="F44" s="1" t="s">
        <v>135</v>
      </c>
      <c r="G44" s="1" t="s">
        <v>54</v>
      </c>
      <c r="H44" s="1" t="s">
        <v>55</v>
      </c>
      <c r="I44" s="2">
        <v>100</v>
      </c>
      <c r="J44" s="2">
        <v>39.92</v>
      </c>
      <c r="K44" s="2">
        <f t="shared" si="9"/>
        <v>3.72</v>
      </c>
      <c r="L44" s="2">
        <f t="shared" si="10"/>
        <v>21.240000000000002</v>
      </c>
      <c r="P44" s="6">
        <v>3.62</v>
      </c>
      <c r="Q44" s="5">
        <v>3301.7</v>
      </c>
      <c r="R44" s="7">
        <v>9.9999999999999992E-2</v>
      </c>
      <c r="S44" s="5">
        <v>53.516249999999999</v>
      </c>
      <c r="AL44" s="5" t="str">
        <f t="shared" si="11"/>
        <v/>
      </c>
      <c r="AN44" s="5" t="str">
        <f t="shared" si="12"/>
        <v/>
      </c>
      <c r="AO44" s="2">
        <v>0.02</v>
      </c>
      <c r="AP44" s="5">
        <f t="shared" si="13"/>
        <v>0.02</v>
      </c>
      <c r="AQ44" s="2">
        <v>0.01</v>
      </c>
      <c r="AR44" s="2">
        <v>21.21</v>
      </c>
      <c r="AS44" s="5">
        <f t="shared" si="7"/>
        <v>3355.2162499999999</v>
      </c>
      <c r="AT44" s="11">
        <f>(AS44/$AS$75)*100</f>
        <v>2.2244067442483222</v>
      </c>
      <c r="AU44" s="5">
        <f t="shared" si="8"/>
        <v>2224.4067442483224</v>
      </c>
    </row>
    <row r="45" spans="1:47" x14ac:dyDescent="0.3">
      <c r="A45" s="1" t="s">
        <v>141</v>
      </c>
      <c r="B45" s="1" t="s">
        <v>142</v>
      </c>
      <c r="C45" s="1" t="s">
        <v>143</v>
      </c>
      <c r="D45" s="1" t="s">
        <v>144</v>
      </c>
      <c r="E45" s="1" t="s">
        <v>74</v>
      </c>
      <c r="F45" s="1" t="s">
        <v>135</v>
      </c>
      <c r="G45" s="1" t="s">
        <v>54</v>
      </c>
      <c r="H45" s="1" t="s">
        <v>55</v>
      </c>
      <c r="I45" s="2">
        <v>100</v>
      </c>
      <c r="J45" s="2">
        <v>40.07</v>
      </c>
      <c r="K45" s="2">
        <f t="shared" si="9"/>
        <v>10.870000000000001</v>
      </c>
      <c r="L45" s="2">
        <f t="shared" si="10"/>
        <v>29.13</v>
      </c>
      <c r="P45" s="6">
        <v>6.49</v>
      </c>
      <c r="Q45" s="5">
        <v>3910.2249999999999</v>
      </c>
      <c r="R45" s="7">
        <v>4.38</v>
      </c>
      <c r="S45" s="5">
        <v>1399.41</v>
      </c>
      <c r="AL45" s="5" t="str">
        <f t="shared" si="11"/>
        <v/>
      </c>
      <c r="AN45" s="5" t="str">
        <f t="shared" si="12"/>
        <v/>
      </c>
      <c r="AO45" s="2">
        <v>1.1299999999999999</v>
      </c>
      <c r="AP45" s="5">
        <f t="shared" si="13"/>
        <v>1.1299999999999999</v>
      </c>
      <c r="AQ45" s="2">
        <v>1.69</v>
      </c>
      <c r="AR45" s="2">
        <v>26.31</v>
      </c>
      <c r="AS45" s="5">
        <f t="shared" si="7"/>
        <v>5309.6350000000002</v>
      </c>
      <c r="AT45" s="11">
        <f>(AS45/$AS$75)*100</f>
        <v>3.5201271761535313</v>
      </c>
      <c r="AU45" s="5">
        <f t="shared" si="8"/>
        <v>3520.1271761535313</v>
      </c>
    </row>
    <row r="46" spans="1:47" x14ac:dyDescent="0.3">
      <c r="A46" s="1" t="s">
        <v>147</v>
      </c>
      <c r="B46" s="1" t="s">
        <v>137</v>
      </c>
      <c r="C46" s="1" t="s">
        <v>138</v>
      </c>
      <c r="D46" s="1" t="s">
        <v>139</v>
      </c>
      <c r="E46" s="1" t="s">
        <v>108</v>
      </c>
      <c r="F46" s="1" t="s">
        <v>135</v>
      </c>
      <c r="G46" s="1" t="s">
        <v>54</v>
      </c>
      <c r="H46" s="1" t="s">
        <v>55</v>
      </c>
      <c r="I46" s="2">
        <v>36.1</v>
      </c>
      <c r="J46" s="2">
        <v>35.92</v>
      </c>
      <c r="K46" s="2">
        <f t="shared" si="9"/>
        <v>12.940000000000001</v>
      </c>
      <c r="L46" s="2">
        <f t="shared" si="10"/>
        <v>10.9</v>
      </c>
      <c r="P46" s="6">
        <v>7.28</v>
      </c>
      <c r="Q46" s="5">
        <v>4386.2</v>
      </c>
      <c r="R46" s="7">
        <v>5.66</v>
      </c>
      <c r="S46" s="5">
        <v>1808.37</v>
      </c>
      <c r="AL46" s="5" t="str">
        <f t="shared" si="11"/>
        <v/>
      </c>
      <c r="AN46" s="5" t="str">
        <f t="shared" si="12"/>
        <v/>
      </c>
      <c r="AP46" s="5" t="str">
        <f t="shared" si="13"/>
        <v/>
      </c>
      <c r="AR46" s="2">
        <v>10.9</v>
      </c>
      <c r="AS46" s="5">
        <f t="shared" si="7"/>
        <v>6194.57</v>
      </c>
      <c r="AT46" s="11">
        <f>(AS46/$AS$75)*100</f>
        <v>4.1068122764719943</v>
      </c>
      <c r="AU46" s="5">
        <f t="shared" si="8"/>
        <v>4106.8122764719947</v>
      </c>
    </row>
    <row r="47" spans="1:47" x14ac:dyDescent="0.3">
      <c r="A47" s="1" t="s">
        <v>148</v>
      </c>
      <c r="B47" s="1" t="s">
        <v>149</v>
      </c>
      <c r="C47" s="1" t="s">
        <v>150</v>
      </c>
      <c r="D47" s="1" t="s">
        <v>151</v>
      </c>
      <c r="E47" s="1" t="s">
        <v>52</v>
      </c>
      <c r="F47" s="1" t="s">
        <v>135</v>
      </c>
      <c r="G47" s="1" t="s">
        <v>54</v>
      </c>
      <c r="H47" s="1" t="s">
        <v>55</v>
      </c>
      <c r="I47" s="2">
        <v>80</v>
      </c>
      <c r="J47" s="2">
        <v>39.950000000000003</v>
      </c>
      <c r="K47" s="2">
        <f t="shared" si="9"/>
        <v>10.95</v>
      </c>
      <c r="L47" s="2">
        <f t="shared" si="10"/>
        <v>29</v>
      </c>
      <c r="N47" s="4">
        <v>0.59</v>
      </c>
      <c r="O47" s="5">
        <v>437.78</v>
      </c>
      <c r="P47" s="6">
        <v>5.2</v>
      </c>
      <c r="Q47" s="5">
        <v>3133</v>
      </c>
      <c r="R47" s="7">
        <v>1.7</v>
      </c>
      <c r="S47" s="5">
        <v>543.15</v>
      </c>
      <c r="Z47" s="9">
        <v>3.46</v>
      </c>
      <c r="AA47" s="5">
        <v>133.21</v>
      </c>
      <c r="AL47" s="5" t="str">
        <f t="shared" si="11"/>
        <v/>
      </c>
      <c r="AM47" s="3">
        <v>0.02</v>
      </c>
      <c r="AN47" s="5">
        <f t="shared" si="12"/>
        <v>73.14</v>
      </c>
      <c r="AO47" s="2">
        <v>1.34</v>
      </c>
      <c r="AP47" s="5">
        <f t="shared" si="13"/>
        <v>1.34</v>
      </c>
      <c r="AQ47" s="2">
        <v>2.13</v>
      </c>
      <c r="AR47" s="2">
        <v>25.51</v>
      </c>
      <c r="AS47" s="5">
        <f t="shared" si="7"/>
        <v>4247.1399999999994</v>
      </c>
      <c r="AT47" s="11">
        <f>(AS47/$AS$75)*100</f>
        <v>2.8157251741275453</v>
      </c>
      <c r="AU47" s="5">
        <f t="shared" si="8"/>
        <v>2815.7251741275454</v>
      </c>
    </row>
    <row r="48" spans="1:47" x14ac:dyDescent="0.3">
      <c r="A48" s="1" t="s">
        <v>148</v>
      </c>
      <c r="B48" s="1" t="s">
        <v>149</v>
      </c>
      <c r="C48" s="1" t="s">
        <v>150</v>
      </c>
      <c r="D48" s="1" t="s">
        <v>151</v>
      </c>
      <c r="E48" s="1" t="s">
        <v>57</v>
      </c>
      <c r="F48" s="1" t="s">
        <v>135</v>
      </c>
      <c r="G48" s="1" t="s">
        <v>54</v>
      </c>
      <c r="H48" s="1" t="s">
        <v>55</v>
      </c>
      <c r="I48" s="2">
        <v>80</v>
      </c>
      <c r="J48" s="2">
        <v>40.01</v>
      </c>
      <c r="K48" s="2">
        <f t="shared" si="9"/>
        <v>13.67</v>
      </c>
      <c r="L48" s="2">
        <f t="shared" si="10"/>
        <v>26.32</v>
      </c>
      <c r="N48" s="4">
        <v>0.12</v>
      </c>
      <c r="O48" s="5">
        <v>89.039999999999992</v>
      </c>
      <c r="P48" s="6">
        <v>13.5</v>
      </c>
      <c r="Q48" s="5">
        <v>9353.8125</v>
      </c>
      <c r="R48" s="7">
        <v>0.05</v>
      </c>
      <c r="S48" s="5">
        <v>15.975</v>
      </c>
      <c r="AL48" s="5" t="str">
        <f t="shared" si="11"/>
        <v/>
      </c>
      <c r="AM48" s="3">
        <v>0.08</v>
      </c>
      <c r="AN48" s="5">
        <f t="shared" si="12"/>
        <v>292.56</v>
      </c>
      <c r="AO48" s="2">
        <v>1.3</v>
      </c>
      <c r="AP48" s="5">
        <f t="shared" si="13"/>
        <v>1.3</v>
      </c>
      <c r="AQ48" s="2">
        <v>2.11</v>
      </c>
      <c r="AR48" s="2">
        <v>22.83</v>
      </c>
      <c r="AS48" s="5">
        <f t="shared" si="7"/>
        <v>9458.8275000000012</v>
      </c>
      <c r="AT48" s="11">
        <f>(AS48/$AS$75)*100</f>
        <v>6.2709161246108955</v>
      </c>
      <c r="AU48" s="5">
        <f t="shared" si="8"/>
        <v>6270.9161246108952</v>
      </c>
    </row>
    <row r="49" spans="1:47" x14ac:dyDescent="0.3">
      <c r="A49" s="1" t="s">
        <v>152</v>
      </c>
      <c r="B49" s="1" t="s">
        <v>153</v>
      </c>
      <c r="C49" s="1" t="s">
        <v>154</v>
      </c>
      <c r="D49" s="1" t="s">
        <v>94</v>
      </c>
      <c r="E49" s="1" t="s">
        <v>56</v>
      </c>
      <c r="F49" s="1" t="s">
        <v>135</v>
      </c>
      <c r="G49" s="1" t="s">
        <v>54</v>
      </c>
      <c r="H49" s="1" t="s">
        <v>55</v>
      </c>
      <c r="I49" s="2">
        <v>160</v>
      </c>
      <c r="J49" s="2">
        <v>38.35</v>
      </c>
      <c r="K49" s="2">
        <f t="shared" si="9"/>
        <v>27.78</v>
      </c>
      <c r="L49" s="2">
        <f t="shared" si="10"/>
        <v>10.56</v>
      </c>
      <c r="P49" s="6">
        <v>0.94</v>
      </c>
      <c r="Q49" s="5">
        <v>566.35</v>
      </c>
      <c r="R49" s="7">
        <v>14.07</v>
      </c>
      <c r="S49" s="5">
        <v>4495.3649999999998</v>
      </c>
      <c r="T49" s="8">
        <v>11.05</v>
      </c>
      <c r="U49" s="5">
        <v>1060.8</v>
      </c>
      <c r="Z49" s="9">
        <v>1.72</v>
      </c>
      <c r="AA49" s="5">
        <v>66.22</v>
      </c>
      <c r="AL49" s="5" t="str">
        <f t="shared" si="11"/>
        <v/>
      </c>
      <c r="AN49" s="5" t="str">
        <f t="shared" si="12"/>
        <v/>
      </c>
      <c r="AP49" s="5" t="str">
        <f t="shared" si="13"/>
        <v/>
      </c>
      <c r="AR49" s="2">
        <v>10.56</v>
      </c>
      <c r="AS49" s="5">
        <f t="shared" si="7"/>
        <v>6188.7350000000006</v>
      </c>
      <c r="AT49" s="11">
        <f>(AS49/$AS$75)*100</f>
        <v>4.1029438482141485</v>
      </c>
      <c r="AU49" s="5">
        <f t="shared" si="8"/>
        <v>4102.9438482141486</v>
      </c>
    </row>
    <row r="50" spans="1:47" x14ac:dyDescent="0.3">
      <c r="A50" s="1" t="s">
        <v>152</v>
      </c>
      <c r="B50" s="1" t="s">
        <v>153</v>
      </c>
      <c r="C50" s="1" t="s">
        <v>154</v>
      </c>
      <c r="D50" s="1" t="s">
        <v>94</v>
      </c>
      <c r="E50" s="1" t="s">
        <v>58</v>
      </c>
      <c r="F50" s="1" t="s">
        <v>135</v>
      </c>
      <c r="G50" s="1" t="s">
        <v>54</v>
      </c>
      <c r="H50" s="1" t="s">
        <v>55</v>
      </c>
      <c r="I50" s="2">
        <v>160</v>
      </c>
      <c r="J50" s="2">
        <v>38.51</v>
      </c>
      <c r="K50" s="2">
        <f t="shared" si="9"/>
        <v>16.489999999999998</v>
      </c>
      <c r="L50" s="2">
        <f t="shared" si="10"/>
        <v>22.02</v>
      </c>
      <c r="P50" s="6">
        <v>13.48</v>
      </c>
      <c r="Q50" s="5">
        <v>8121.7</v>
      </c>
      <c r="R50" s="7">
        <v>1.77</v>
      </c>
      <c r="S50" s="5">
        <v>565.51499999999999</v>
      </c>
      <c r="Z50" s="9">
        <v>1.24</v>
      </c>
      <c r="AA50" s="5">
        <v>47.74</v>
      </c>
      <c r="AL50" s="5" t="str">
        <f t="shared" si="11"/>
        <v/>
      </c>
      <c r="AN50" s="5" t="str">
        <f t="shared" si="12"/>
        <v/>
      </c>
      <c r="AP50" s="5" t="str">
        <f t="shared" si="13"/>
        <v/>
      </c>
      <c r="AR50" s="2">
        <v>22.02</v>
      </c>
      <c r="AS50" s="5">
        <f t="shared" si="7"/>
        <v>8734.9549999999999</v>
      </c>
      <c r="AT50" s="11">
        <f>(AS50/$AS$75)*100</f>
        <v>5.7910105832092356</v>
      </c>
      <c r="AU50" s="5">
        <f t="shared" si="8"/>
        <v>5791.0105832092358</v>
      </c>
    </row>
    <row r="51" spans="1:47" x14ac:dyDescent="0.3">
      <c r="A51" s="1" t="s">
        <v>152</v>
      </c>
      <c r="B51" s="1" t="s">
        <v>153</v>
      </c>
      <c r="C51" s="1" t="s">
        <v>154</v>
      </c>
      <c r="D51" s="1" t="s">
        <v>94</v>
      </c>
      <c r="E51" s="1" t="s">
        <v>59</v>
      </c>
      <c r="F51" s="1" t="s">
        <v>135</v>
      </c>
      <c r="G51" s="1" t="s">
        <v>54</v>
      </c>
      <c r="H51" s="1" t="s">
        <v>55</v>
      </c>
      <c r="I51" s="2">
        <v>160</v>
      </c>
      <c r="J51" s="2">
        <v>38.54</v>
      </c>
      <c r="K51" s="2">
        <f t="shared" si="9"/>
        <v>11.59</v>
      </c>
      <c r="L51" s="2">
        <f t="shared" si="10"/>
        <v>26.96</v>
      </c>
      <c r="P51" s="6">
        <v>11.52</v>
      </c>
      <c r="Q51" s="5">
        <v>6940.8</v>
      </c>
      <c r="R51" s="7">
        <v>7.0000000000000007E-2</v>
      </c>
      <c r="S51" s="5">
        <v>22.364999999999998</v>
      </c>
      <c r="AL51" s="5" t="str">
        <f t="shared" si="11"/>
        <v/>
      </c>
      <c r="AN51" s="5" t="str">
        <f t="shared" si="12"/>
        <v/>
      </c>
      <c r="AP51" s="5" t="str">
        <f t="shared" si="13"/>
        <v/>
      </c>
      <c r="AR51" s="2">
        <v>26.96</v>
      </c>
      <c r="AS51" s="5">
        <f t="shared" si="7"/>
        <v>6963.165</v>
      </c>
      <c r="AT51" s="11">
        <f>(AS51/$AS$75)*100</f>
        <v>4.6163674807291093</v>
      </c>
      <c r="AU51" s="5">
        <f t="shared" si="8"/>
        <v>4616.367480729109</v>
      </c>
    </row>
    <row r="52" spans="1:47" x14ac:dyDescent="0.3">
      <c r="A52" s="1" t="s">
        <v>152</v>
      </c>
      <c r="B52" s="1" t="s">
        <v>153</v>
      </c>
      <c r="C52" s="1" t="s">
        <v>154</v>
      </c>
      <c r="D52" s="1" t="s">
        <v>94</v>
      </c>
      <c r="E52" s="1" t="s">
        <v>67</v>
      </c>
      <c r="F52" s="1" t="s">
        <v>135</v>
      </c>
      <c r="G52" s="1" t="s">
        <v>54</v>
      </c>
      <c r="H52" s="1" t="s">
        <v>55</v>
      </c>
      <c r="I52" s="2">
        <v>160</v>
      </c>
      <c r="J52" s="2">
        <v>38.54</v>
      </c>
      <c r="K52" s="2">
        <f t="shared" si="9"/>
        <v>7.15</v>
      </c>
      <c r="L52" s="2">
        <f t="shared" si="10"/>
        <v>31.38</v>
      </c>
      <c r="P52" s="6">
        <v>0.82</v>
      </c>
      <c r="Q52" s="5">
        <v>494.05</v>
      </c>
      <c r="R52" s="7">
        <v>6.26</v>
      </c>
      <c r="S52" s="5">
        <v>2000.07</v>
      </c>
      <c r="T52" s="8">
        <v>7.0000000000000007E-2</v>
      </c>
      <c r="U52" s="5">
        <v>6.7200000000000006</v>
      </c>
      <c r="AL52" s="5" t="str">
        <f t="shared" si="11"/>
        <v/>
      </c>
      <c r="AN52" s="5" t="str">
        <f t="shared" si="12"/>
        <v/>
      </c>
      <c r="AP52" s="5" t="str">
        <f t="shared" si="13"/>
        <v/>
      </c>
      <c r="AR52" s="2">
        <v>31.38</v>
      </c>
      <c r="AS52" s="5">
        <f t="shared" si="7"/>
        <v>2500.8399999999997</v>
      </c>
      <c r="AT52" s="11">
        <f>(AS52/$AS$75)*100</f>
        <v>1.6579811695553077</v>
      </c>
      <c r="AU52" s="5">
        <f t="shared" si="8"/>
        <v>1657.9811695553076</v>
      </c>
    </row>
    <row r="53" spans="1:47" x14ac:dyDescent="0.3">
      <c r="A53" s="1" t="s">
        <v>155</v>
      </c>
      <c r="B53" s="1" t="s">
        <v>156</v>
      </c>
      <c r="C53" s="1" t="s">
        <v>157</v>
      </c>
      <c r="D53" s="1" t="s">
        <v>158</v>
      </c>
      <c r="E53" s="1" t="s">
        <v>145</v>
      </c>
      <c r="F53" s="1" t="s">
        <v>135</v>
      </c>
      <c r="G53" s="1" t="s">
        <v>54</v>
      </c>
      <c r="H53" s="1" t="s">
        <v>55</v>
      </c>
      <c r="I53" s="2">
        <v>20</v>
      </c>
      <c r="J53" s="2">
        <v>19.309999999999999</v>
      </c>
      <c r="K53" s="2">
        <f t="shared" si="9"/>
        <v>2.5</v>
      </c>
      <c r="L53" s="2">
        <f t="shared" si="10"/>
        <v>6.68</v>
      </c>
      <c r="P53" s="6">
        <v>0.78</v>
      </c>
      <c r="Q53" s="5">
        <v>822.41250000000002</v>
      </c>
      <c r="R53" s="7">
        <v>0.91</v>
      </c>
      <c r="S53" s="5">
        <v>508.80374999999998</v>
      </c>
      <c r="Z53" s="9">
        <v>0.81</v>
      </c>
      <c r="AA53" s="5">
        <v>54.573749999999997</v>
      </c>
      <c r="AL53" s="5" t="str">
        <f t="shared" si="11"/>
        <v/>
      </c>
      <c r="AN53" s="5" t="str">
        <f t="shared" si="12"/>
        <v/>
      </c>
      <c r="AP53" s="5" t="str">
        <f t="shared" si="13"/>
        <v/>
      </c>
      <c r="AR53" s="2">
        <v>6.68</v>
      </c>
      <c r="AS53" s="5">
        <f t="shared" si="7"/>
        <v>1385.79</v>
      </c>
      <c r="AT53" s="11">
        <f>(AS53/$AS$75)*100</f>
        <v>0.91873679442029488</v>
      </c>
      <c r="AU53" s="5">
        <f t="shared" si="8"/>
        <v>918.73679442029481</v>
      </c>
    </row>
    <row r="54" spans="1:47" x14ac:dyDescent="0.3">
      <c r="A54" s="1" t="s">
        <v>159</v>
      </c>
      <c r="B54" s="1" t="s">
        <v>160</v>
      </c>
      <c r="C54" s="1" t="s">
        <v>161</v>
      </c>
      <c r="D54" s="1" t="s">
        <v>162</v>
      </c>
      <c r="E54" s="1" t="s">
        <v>73</v>
      </c>
      <c r="F54" s="1" t="s">
        <v>163</v>
      </c>
      <c r="G54" s="1" t="s">
        <v>54</v>
      </c>
      <c r="H54" s="1" t="s">
        <v>55</v>
      </c>
      <c r="I54" s="2">
        <v>30</v>
      </c>
      <c r="J54" s="2">
        <v>29.81</v>
      </c>
      <c r="K54" s="2">
        <f t="shared" si="9"/>
        <v>1.24</v>
      </c>
      <c r="L54" s="2">
        <f t="shared" si="10"/>
        <v>28.57</v>
      </c>
      <c r="Z54" s="9">
        <v>1.24</v>
      </c>
      <c r="AA54" s="5">
        <v>47.74</v>
      </c>
      <c r="AL54" s="5" t="str">
        <f t="shared" si="11"/>
        <v/>
      </c>
      <c r="AN54" s="5" t="str">
        <f t="shared" si="12"/>
        <v/>
      </c>
      <c r="AO54" s="2">
        <v>0.5</v>
      </c>
      <c r="AP54" s="5">
        <f t="shared" si="13"/>
        <v>0.5</v>
      </c>
      <c r="AQ54" s="2">
        <v>0.72</v>
      </c>
      <c r="AR54" s="2">
        <v>27.35</v>
      </c>
      <c r="AS54" s="5">
        <f t="shared" si="7"/>
        <v>47.74</v>
      </c>
      <c r="AT54" s="11">
        <f>(AS54/$AS$75)*100</f>
        <v>3.1650173955379154E-2</v>
      </c>
      <c r="AU54" s="5">
        <f t="shared" si="8"/>
        <v>31.650173955379152</v>
      </c>
    </row>
    <row r="55" spans="1:47" x14ac:dyDescent="0.3">
      <c r="A55" s="1" t="s">
        <v>164</v>
      </c>
      <c r="B55" s="1" t="s">
        <v>165</v>
      </c>
      <c r="C55" s="1" t="s">
        <v>166</v>
      </c>
      <c r="D55" s="1" t="s">
        <v>167</v>
      </c>
      <c r="E55" s="1" t="s">
        <v>74</v>
      </c>
      <c r="F55" s="1" t="s">
        <v>163</v>
      </c>
      <c r="G55" s="1" t="s">
        <v>54</v>
      </c>
      <c r="H55" s="1" t="s">
        <v>55</v>
      </c>
      <c r="I55" s="2">
        <v>152.55000000000001</v>
      </c>
      <c r="J55" s="2">
        <v>36.31</v>
      </c>
      <c r="K55" s="2">
        <f t="shared" si="9"/>
        <v>3.8999999999999995</v>
      </c>
      <c r="L55" s="2">
        <f t="shared" si="10"/>
        <v>31.3</v>
      </c>
      <c r="N55" s="4">
        <v>1.64</v>
      </c>
      <c r="O55" s="5">
        <v>1216.8800000000001</v>
      </c>
      <c r="P55" s="6">
        <v>2.2599999999999998</v>
      </c>
      <c r="Q55" s="5">
        <v>1361.65</v>
      </c>
      <c r="AL55" s="5" t="str">
        <f t="shared" si="11"/>
        <v/>
      </c>
      <c r="AM55" s="3">
        <v>0.03</v>
      </c>
      <c r="AN55" s="5">
        <f t="shared" si="12"/>
        <v>109.71</v>
      </c>
      <c r="AO55" s="2">
        <v>0.94</v>
      </c>
      <c r="AP55" s="5">
        <f t="shared" si="13"/>
        <v>0.94</v>
      </c>
      <c r="AQ55" s="2">
        <v>1.46</v>
      </c>
      <c r="AR55" s="2">
        <v>28.87</v>
      </c>
      <c r="AS55" s="5">
        <f t="shared" si="7"/>
        <v>2578.5300000000002</v>
      </c>
      <c r="AT55" s="11">
        <f>(AS55/$AS$75)*100</f>
        <v>1.7094872863251742</v>
      </c>
      <c r="AU55" s="5">
        <f t="shared" si="8"/>
        <v>1709.4872863251742</v>
      </c>
    </row>
    <row r="56" spans="1:47" x14ac:dyDescent="0.3">
      <c r="A56" s="1" t="s">
        <v>164</v>
      </c>
      <c r="B56" s="1" t="s">
        <v>165</v>
      </c>
      <c r="C56" s="1" t="s">
        <v>166</v>
      </c>
      <c r="D56" s="1" t="s">
        <v>167</v>
      </c>
      <c r="E56" s="1" t="s">
        <v>59</v>
      </c>
      <c r="F56" s="1" t="s">
        <v>163</v>
      </c>
      <c r="G56" s="1" t="s">
        <v>54</v>
      </c>
      <c r="H56" s="1" t="s">
        <v>55</v>
      </c>
      <c r="I56" s="2">
        <v>152.55000000000001</v>
      </c>
      <c r="J56" s="2">
        <v>36</v>
      </c>
      <c r="K56" s="2">
        <f t="shared" si="9"/>
        <v>11.85</v>
      </c>
      <c r="L56" s="2">
        <f t="shared" si="10"/>
        <v>6.12</v>
      </c>
      <c r="N56" s="4">
        <v>3.5</v>
      </c>
      <c r="O56" s="5">
        <v>2597</v>
      </c>
      <c r="P56" s="6">
        <v>3.08</v>
      </c>
      <c r="Q56" s="5">
        <v>1855.7</v>
      </c>
      <c r="R56" s="7">
        <v>4.0999999999999996</v>
      </c>
      <c r="S56" s="5">
        <v>1309.95</v>
      </c>
      <c r="T56" s="8">
        <v>0.24</v>
      </c>
      <c r="U56" s="5">
        <v>23.04</v>
      </c>
      <c r="Z56" s="9">
        <v>0.93</v>
      </c>
      <c r="AA56" s="5">
        <v>35.805</v>
      </c>
      <c r="AL56" s="5" t="str">
        <f t="shared" si="11"/>
        <v/>
      </c>
      <c r="AN56" s="5" t="str">
        <f t="shared" si="12"/>
        <v/>
      </c>
      <c r="AP56" s="5" t="str">
        <f t="shared" si="13"/>
        <v/>
      </c>
      <c r="AR56" s="2">
        <v>6.12</v>
      </c>
      <c r="AS56" s="5">
        <f t="shared" si="7"/>
        <v>5821.4949999999999</v>
      </c>
      <c r="AT56" s="11">
        <f>(AS56/$AS$75)*100</f>
        <v>3.8594748519139079</v>
      </c>
      <c r="AU56" s="5">
        <f t="shared" si="8"/>
        <v>3859.4748519139075</v>
      </c>
    </row>
    <row r="57" spans="1:47" x14ac:dyDescent="0.3">
      <c r="A57" s="1" t="s">
        <v>164</v>
      </c>
      <c r="B57" s="1" t="s">
        <v>165</v>
      </c>
      <c r="C57" s="1" t="s">
        <v>166</v>
      </c>
      <c r="D57" s="1" t="s">
        <v>167</v>
      </c>
      <c r="E57" s="1" t="s">
        <v>73</v>
      </c>
      <c r="F57" s="1" t="s">
        <v>163</v>
      </c>
      <c r="G57" s="1" t="s">
        <v>54</v>
      </c>
      <c r="H57" s="1" t="s">
        <v>55</v>
      </c>
      <c r="I57" s="2">
        <v>152.55000000000001</v>
      </c>
      <c r="J57" s="2">
        <v>9.41</v>
      </c>
      <c r="K57" s="2">
        <f t="shared" si="9"/>
        <v>4.42</v>
      </c>
      <c r="L57" s="2">
        <f t="shared" si="10"/>
        <v>5</v>
      </c>
      <c r="N57" s="4">
        <v>2.41</v>
      </c>
      <c r="O57" s="5">
        <v>1788.22</v>
      </c>
      <c r="P57" s="6">
        <v>2.0099999999999998</v>
      </c>
      <c r="Q57" s="5">
        <v>1211.0250000000001</v>
      </c>
      <c r="AL57" s="5" t="str">
        <f t="shared" si="11"/>
        <v/>
      </c>
      <c r="AM57" s="3">
        <v>0.19</v>
      </c>
      <c r="AN57" s="5">
        <f t="shared" si="12"/>
        <v>694.83</v>
      </c>
      <c r="AO57" s="2">
        <v>0.31</v>
      </c>
      <c r="AP57" s="5">
        <f t="shared" si="13"/>
        <v>0.31</v>
      </c>
      <c r="AQ57" s="2">
        <v>0.78</v>
      </c>
      <c r="AR57" s="2">
        <v>3.72</v>
      </c>
      <c r="AS57" s="5">
        <f t="shared" si="7"/>
        <v>2999.2449999999999</v>
      </c>
      <c r="AT57" s="11">
        <f>(AS57/$AS$75)*100</f>
        <v>1.9884085878676401</v>
      </c>
      <c r="AU57" s="5">
        <f t="shared" si="8"/>
        <v>1988.4085878676401</v>
      </c>
    </row>
    <row r="58" spans="1:47" x14ac:dyDescent="0.3">
      <c r="A58" s="1" t="s">
        <v>164</v>
      </c>
      <c r="B58" s="1" t="s">
        <v>165</v>
      </c>
      <c r="C58" s="1" t="s">
        <v>166</v>
      </c>
      <c r="D58" s="1" t="s">
        <v>167</v>
      </c>
      <c r="E58" s="1" t="s">
        <v>67</v>
      </c>
      <c r="F58" s="1" t="s">
        <v>163</v>
      </c>
      <c r="G58" s="1" t="s">
        <v>54</v>
      </c>
      <c r="H58" s="1" t="s">
        <v>55</v>
      </c>
      <c r="I58" s="2">
        <v>152.55000000000001</v>
      </c>
      <c r="J58" s="2">
        <v>38.619999999999997</v>
      </c>
      <c r="K58" s="2">
        <f t="shared" si="9"/>
        <v>24.44</v>
      </c>
      <c r="L58" s="2">
        <f t="shared" si="10"/>
        <v>14.18</v>
      </c>
      <c r="P58" s="6">
        <v>7.08</v>
      </c>
      <c r="Q58" s="5">
        <v>4265.7</v>
      </c>
      <c r="R58" s="7">
        <v>9.98</v>
      </c>
      <c r="S58" s="5">
        <v>3188.61</v>
      </c>
      <c r="T58" s="8">
        <v>7.38</v>
      </c>
      <c r="U58" s="5">
        <v>708.48</v>
      </c>
      <c r="AL58" s="5" t="str">
        <f t="shared" si="11"/>
        <v/>
      </c>
      <c r="AN58" s="5" t="str">
        <f t="shared" si="12"/>
        <v/>
      </c>
      <c r="AP58" s="5" t="str">
        <f t="shared" si="13"/>
        <v/>
      </c>
      <c r="AR58" s="2">
        <v>14.18</v>
      </c>
      <c r="AS58" s="5">
        <f t="shared" si="7"/>
        <v>8162.7899999999991</v>
      </c>
      <c r="AT58" s="11">
        <f>(AS58/$AS$75)*100</f>
        <v>5.4116825190873357</v>
      </c>
      <c r="AU58" s="5">
        <f t="shared" si="8"/>
        <v>5411.682519087336</v>
      </c>
    </row>
    <row r="59" spans="1:47" x14ac:dyDescent="0.3">
      <c r="A59" s="1" t="s">
        <v>168</v>
      </c>
      <c r="B59" s="1" t="s">
        <v>169</v>
      </c>
      <c r="C59" s="1" t="s">
        <v>170</v>
      </c>
      <c r="D59" s="1" t="s">
        <v>171</v>
      </c>
      <c r="E59" s="1" t="s">
        <v>71</v>
      </c>
      <c r="F59" s="1" t="s">
        <v>163</v>
      </c>
      <c r="G59" s="1" t="s">
        <v>54</v>
      </c>
      <c r="H59" s="1" t="s">
        <v>55</v>
      </c>
      <c r="I59" s="2">
        <v>52.61</v>
      </c>
      <c r="J59" s="2">
        <v>21.59</v>
      </c>
      <c r="K59" s="2">
        <f t="shared" si="9"/>
        <v>10.46</v>
      </c>
      <c r="L59" s="2">
        <f t="shared" si="10"/>
        <v>0</v>
      </c>
      <c r="R59" s="7">
        <v>10.46</v>
      </c>
      <c r="S59" s="5">
        <v>3341.97</v>
      </c>
      <c r="AL59" s="5" t="str">
        <f t="shared" si="11"/>
        <v/>
      </c>
      <c r="AN59" s="5" t="str">
        <f t="shared" si="12"/>
        <v/>
      </c>
      <c r="AP59" s="5" t="str">
        <f t="shared" si="13"/>
        <v/>
      </c>
      <c r="AS59" s="5">
        <f t="shared" si="7"/>
        <v>3341.97</v>
      </c>
      <c r="AT59" s="11">
        <f>(AS59/$AS$75)*100</f>
        <v>2.2156248817272406</v>
      </c>
      <c r="AU59" s="5">
        <f t="shared" si="8"/>
        <v>2215.6248817272408</v>
      </c>
    </row>
    <row r="60" spans="1:47" x14ac:dyDescent="0.3">
      <c r="A60" s="1" t="s">
        <v>168</v>
      </c>
      <c r="B60" s="1" t="s">
        <v>169</v>
      </c>
      <c r="C60" s="1" t="s">
        <v>170</v>
      </c>
      <c r="D60" s="1" t="s">
        <v>171</v>
      </c>
      <c r="E60" s="1" t="s">
        <v>72</v>
      </c>
      <c r="F60" s="1" t="s">
        <v>163</v>
      </c>
      <c r="G60" s="1" t="s">
        <v>54</v>
      </c>
      <c r="H60" s="1" t="s">
        <v>55</v>
      </c>
      <c r="I60" s="2">
        <v>52.61</v>
      </c>
      <c r="J60" s="2">
        <v>27.29</v>
      </c>
      <c r="K60" s="2">
        <f t="shared" si="9"/>
        <v>5.42</v>
      </c>
      <c r="L60" s="2">
        <f t="shared" si="10"/>
        <v>0</v>
      </c>
      <c r="R60" s="7">
        <v>5.42</v>
      </c>
      <c r="S60" s="5">
        <v>1731.69</v>
      </c>
      <c r="AL60" s="5" t="str">
        <f t="shared" si="11"/>
        <v/>
      </c>
      <c r="AN60" s="5" t="str">
        <f t="shared" si="12"/>
        <v/>
      </c>
      <c r="AP60" s="5" t="str">
        <f t="shared" si="13"/>
        <v/>
      </c>
      <c r="AS60" s="5">
        <f t="shared" si="7"/>
        <v>1731.69</v>
      </c>
      <c r="AT60" s="11">
        <f>(AS60/$AS$75)*100</f>
        <v>1.1480580171091439</v>
      </c>
      <c r="AU60" s="5">
        <f t="shared" si="8"/>
        <v>1148.0580171091437</v>
      </c>
    </row>
    <row r="61" spans="1:47" x14ac:dyDescent="0.3">
      <c r="A61" s="1" t="s">
        <v>172</v>
      </c>
      <c r="B61" s="1" t="s">
        <v>173</v>
      </c>
      <c r="C61" s="1" t="s">
        <v>174</v>
      </c>
      <c r="D61" s="1" t="s">
        <v>175</v>
      </c>
      <c r="E61" s="1" t="s">
        <v>176</v>
      </c>
      <c r="F61" s="1" t="s">
        <v>163</v>
      </c>
      <c r="G61" s="1" t="s">
        <v>54</v>
      </c>
      <c r="H61" s="1" t="s">
        <v>55</v>
      </c>
      <c r="I61" s="2">
        <v>32.93</v>
      </c>
      <c r="J61" s="2">
        <v>32.35</v>
      </c>
      <c r="K61" s="2">
        <f t="shared" si="9"/>
        <v>0</v>
      </c>
      <c r="L61" s="2">
        <f t="shared" si="10"/>
        <v>2.0300000000000002</v>
      </c>
      <c r="AL61" s="5" t="str">
        <f t="shared" si="11"/>
        <v/>
      </c>
      <c r="AN61" s="5" t="str">
        <f t="shared" si="12"/>
        <v/>
      </c>
      <c r="AO61" s="2">
        <v>0.13</v>
      </c>
      <c r="AP61" s="5">
        <f t="shared" si="13"/>
        <v>0.13</v>
      </c>
      <c r="AQ61" s="2">
        <v>0.56999999999999995</v>
      </c>
      <c r="AR61" s="2">
        <v>1.33</v>
      </c>
      <c r="AS61" s="5">
        <f t="shared" si="7"/>
        <v>0</v>
      </c>
      <c r="AT61" s="11">
        <f>(AS61/$AS$75)*100</f>
        <v>0</v>
      </c>
      <c r="AU61" s="5">
        <f t="shared" si="8"/>
        <v>0</v>
      </c>
    </row>
    <row r="62" spans="1:47" x14ac:dyDescent="0.3">
      <c r="A62" s="1" t="s">
        <v>177</v>
      </c>
      <c r="B62" s="1" t="s">
        <v>178</v>
      </c>
      <c r="C62" s="1" t="s">
        <v>179</v>
      </c>
      <c r="D62" s="1" t="s">
        <v>180</v>
      </c>
      <c r="E62" s="1" t="s">
        <v>109</v>
      </c>
      <c r="F62" s="1" t="s">
        <v>181</v>
      </c>
      <c r="G62" s="1" t="s">
        <v>54</v>
      </c>
      <c r="H62" s="1" t="s">
        <v>55</v>
      </c>
      <c r="I62" s="2">
        <v>15</v>
      </c>
      <c r="J62" s="2">
        <v>13.39</v>
      </c>
      <c r="K62" s="2">
        <f t="shared" si="9"/>
        <v>0</v>
      </c>
      <c r="L62" s="2">
        <f t="shared" si="10"/>
        <v>7.62</v>
      </c>
      <c r="AL62" s="5" t="str">
        <f t="shared" si="11"/>
        <v/>
      </c>
      <c r="AN62" s="5" t="str">
        <f t="shared" si="12"/>
        <v/>
      </c>
      <c r="AP62" s="5" t="str">
        <f t="shared" si="13"/>
        <v/>
      </c>
      <c r="AR62" s="2">
        <v>7.62</v>
      </c>
      <c r="AS62" s="5">
        <f t="shared" si="7"/>
        <v>0</v>
      </c>
      <c r="AT62" s="11">
        <f>(AS62/$AS$75)*100</f>
        <v>0</v>
      </c>
      <c r="AU62" s="5">
        <f t="shared" si="8"/>
        <v>0</v>
      </c>
    </row>
    <row r="63" spans="1:47" x14ac:dyDescent="0.3">
      <c r="A63" s="1" t="s">
        <v>182</v>
      </c>
      <c r="B63" s="1" t="s">
        <v>97</v>
      </c>
      <c r="C63" s="1" t="s">
        <v>98</v>
      </c>
      <c r="D63" s="1" t="s">
        <v>99</v>
      </c>
      <c r="E63" s="1" t="s">
        <v>109</v>
      </c>
      <c r="F63" s="1" t="s">
        <v>181</v>
      </c>
      <c r="G63" s="1" t="s">
        <v>54</v>
      </c>
      <c r="H63" s="1" t="s">
        <v>55</v>
      </c>
      <c r="I63" s="2">
        <v>82.82</v>
      </c>
      <c r="J63" s="2">
        <v>24.37</v>
      </c>
      <c r="K63" s="2">
        <f t="shared" si="9"/>
        <v>0</v>
      </c>
      <c r="L63" s="2">
        <f t="shared" si="10"/>
        <v>0.61</v>
      </c>
      <c r="AL63" s="5" t="str">
        <f t="shared" si="11"/>
        <v/>
      </c>
      <c r="AN63" s="5" t="str">
        <f t="shared" si="12"/>
        <v/>
      </c>
      <c r="AP63" s="5" t="str">
        <f t="shared" si="13"/>
        <v/>
      </c>
      <c r="AR63" s="2">
        <v>0.61</v>
      </c>
      <c r="AS63" s="5">
        <f t="shared" si="7"/>
        <v>0</v>
      </c>
      <c r="AT63" s="11">
        <f>(AS63/$AS$75)*100</f>
        <v>0</v>
      </c>
      <c r="AU63" s="5">
        <f t="shared" si="8"/>
        <v>0</v>
      </c>
    </row>
    <row r="64" spans="1:47" x14ac:dyDescent="0.3">
      <c r="A64" s="1" t="s">
        <v>182</v>
      </c>
      <c r="B64" s="1" t="s">
        <v>97</v>
      </c>
      <c r="C64" s="1" t="s">
        <v>98</v>
      </c>
      <c r="D64" s="1" t="s">
        <v>99</v>
      </c>
      <c r="E64" s="1" t="s">
        <v>140</v>
      </c>
      <c r="F64" s="1" t="s">
        <v>181</v>
      </c>
      <c r="G64" s="1" t="s">
        <v>54</v>
      </c>
      <c r="H64" s="1" t="s">
        <v>55</v>
      </c>
      <c r="I64" s="2">
        <v>82.82</v>
      </c>
      <c r="J64" s="2">
        <v>27.62</v>
      </c>
      <c r="K64" s="2">
        <f t="shared" si="9"/>
        <v>0</v>
      </c>
      <c r="L64" s="2">
        <f t="shared" si="10"/>
        <v>0.11</v>
      </c>
      <c r="AL64" s="5" t="str">
        <f t="shared" si="11"/>
        <v/>
      </c>
      <c r="AN64" s="5" t="str">
        <f t="shared" si="12"/>
        <v/>
      </c>
      <c r="AP64" s="5" t="str">
        <f t="shared" si="13"/>
        <v/>
      </c>
      <c r="AR64" s="2">
        <v>0.11</v>
      </c>
      <c r="AS64" s="5">
        <f t="shared" si="7"/>
        <v>0</v>
      </c>
      <c r="AT64" s="11">
        <f>(AS64/$AS$75)*100</f>
        <v>0</v>
      </c>
      <c r="AU64" s="5">
        <f t="shared" si="8"/>
        <v>0</v>
      </c>
    </row>
    <row r="65" spans="1:47" x14ac:dyDescent="0.3">
      <c r="B65" s="29" t="s">
        <v>189</v>
      </c>
      <c r="AS65" s="5">
        <f t="shared" ref="AS65:AS74" si="14">SUM(O65,Q65,S65,U65,W65,Y65,AA65,AC65,AF65,AH65,AJ65)</f>
        <v>0</v>
      </c>
      <c r="AT65" s="11">
        <f>(AS65/$AS$75)*100</f>
        <v>0</v>
      </c>
      <c r="AU65" s="5">
        <f t="shared" ref="AU65:AU74" si="15">(AT65/100)*$AU$1</f>
        <v>0</v>
      </c>
    </row>
    <row r="66" spans="1:47" x14ac:dyDescent="0.3">
      <c r="B66" s="1" t="s">
        <v>183</v>
      </c>
      <c r="C66" s="1" t="s">
        <v>194</v>
      </c>
      <c r="D66" s="1" t="s">
        <v>195</v>
      </c>
      <c r="J66" s="2">
        <v>28.45</v>
      </c>
      <c r="K66" s="2">
        <f t="shared" ref="K66:K74" si="16">SUM(N66,P66,R66,T66,V66,X66,Z66,AB66,AE66,AG66,AI66)</f>
        <v>29.86</v>
      </c>
      <c r="L66" s="2">
        <f t="shared" ref="L66:L74" si="17">SUM(M66,AD66,AK66,AM66,AO66,AQ66,AR66)</f>
        <v>0</v>
      </c>
      <c r="AG66" s="9">
        <v>29.86</v>
      </c>
      <c r="AH66" s="5">
        <v>14392.52</v>
      </c>
      <c r="AL66" s="5" t="str">
        <f t="shared" ref="AL66:AL74" si="18">IF(AK66&gt;0,AK66*$AL$1,"")</f>
        <v/>
      </c>
      <c r="AN66" s="5" t="str">
        <f t="shared" ref="AN66:AN74" si="19">IF(AM66&gt;0,AM66*$AN$1,"")</f>
        <v/>
      </c>
      <c r="AP66" s="5" t="str">
        <f t="shared" ref="AP66:AP74" si="20">IF(AO66&gt;0,AO66*$AP$1,"")</f>
        <v/>
      </c>
      <c r="AS66" s="5">
        <f t="shared" si="14"/>
        <v>14392.52</v>
      </c>
      <c r="AT66" s="11">
        <f>(AS66/$AS$75)*100</f>
        <v>9.5418048105629154</v>
      </c>
      <c r="AU66" s="5">
        <f t="shared" si="15"/>
        <v>9541.804810562915</v>
      </c>
    </row>
    <row r="67" spans="1:47" x14ac:dyDescent="0.3">
      <c r="B67" s="29" t="s">
        <v>190</v>
      </c>
      <c r="AS67" s="5">
        <f t="shared" si="14"/>
        <v>0</v>
      </c>
      <c r="AT67" s="11">
        <f>(AS67/$AS$75)*100</f>
        <v>0</v>
      </c>
      <c r="AU67" s="5">
        <f t="shared" si="15"/>
        <v>0</v>
      </c>
    </row>
    <row r="68" spans="1:47" x14ac:dyDescent="0.3">
      <c r="B68" s="1" t="s">
        <v>191</v>
      </c>
      <c r="C68" s="1" t="s">
        <v>196</v>
      </c>
      <c r="D68" s="1" t="s">
        <v>197</v>
      </c>
      <c r="J68" s="2">
        <v>0.93</v>
      </c>
      <c r="K68" s="2">
        <f t="shared" si="16"/>
        <v>0.45</v>
      </c>
      <c r="L68" s="2">
        <f t="shared" si="17"/>
        <v>0</v>
      </c>
      <c r="AG68" s="9">
        <v>0.45</v>
      </c>
      <c r="AH68" s="5">
        <v>216.9</v>
      </c>
      <c r="AL68" s="5" t="str">
        <f t="shared" si="18"/>
        <v/>
      </c>
      <c r="AN68" s="5" t="str">
        <f t="shared" si="19"/>
        <v/>
      </c>
      <c r="AP68" s="5" t="str">
        <f t="shared" si="20"/>
        <v/>
      </c>
      <c r="AS68" s="5">
        <f t="shared" si="14"/>
        <v>216.9</v>
      </c>
      <c r="AT68" s="11">
        <f>(AS68/$AS$75)*100</f>
        <v>0.1437981300989053</v>
      </c>
      <c r="AU68" s="5">
        <f t="shared" si="15"/>
        <v>143.79813009890529</v>
      </c>
    </row>
    <row r="69" spans="1:47" x14ac:dyDescent="0.3">
      <c r="B69" s="1" t="s">
        <v>192</v>
      </c>
      <c r="C69" s="1" t="s">
        <v>196</v>
      </c>
      <c r="D69" s="1" t="s">
        <v>197</v>
      </c>
      <c r="J69" s="2">
        <v>1.96</v>
      </c>
      <c r="K69" s="2">
        <f t="shared" si="16"/>
        <v>1.38</v>
      </c>
      <c r="L69" s="2">
        <f t="shared" si="17"/>
        <v>0</v>
      </c>
      <c r="AG69" s="9">
        <v>1.38</v>
      </c>
      <c r="AH69" s="5">
        <v>665.16</v>
      </c>
      <c r="AL69" s="5" t="str">
        <f t="shared" si="18"/>
        <v/>
      </c>
      <c r="AN69" s="5" t="str">
        <f t="shared" si="19"/>
        <v/>
      </c>
      <c r="AP69" s="5" t="str">
        <f t="shared" si="20"/>
        <v/>
      </c>
      <c r="AS69" s="5">
        <f t="shared" si="14"/>
        <v>665.16</v>
      </c>
      <c r="AT69" s="11">
        <f>(AS69/$AS$75)*100</f>
        <v>0.44098093230330959</v>
      </c>
      <c r="AU69" s="5">
        <f t="shared" si="15"/>
        <v>440.98093230330954</v>
      </c>
    </row>
    <row r="70" spans="1:47" x14ac:dyDescent="0.3">
      <c r="B70" s="1" t="s">
        <v>193</v>
      </c>
      <c r="C70" s="1" t="s">
        <v>196</v>
      </c>
      <c r="D70" s="1" t="s">
        <v>197</v>
      </c>
      <c r="J70" s="2">
        <v>3.62</v>
      </c>
      <c r="K70" s="2">
        <f>SUM(N70,P70,R70,T70,V70,X70,Z70,AB70,AE70,AG70,AI70)</f>
        <v>3.45</v>
      </c>
      <c r="L70" s="2">
        <f>SUM(M70,AD70,AK70,AM70,AO70,AQ70,AR70)</f>
        <v>0</v>
      </c>
      <c r="AG70" s="9">
        <v>3.45</v>
      </c>
      <c r="AH70" s="5">
        <v>1662.9</v>
      </c>
      <c r="AL70" s="5" t="str">
        <f>IF(AK70&gt;0,AK70*$AL$1,"")</f>
        <v/>
      </c>
      <c r="AN70" s="5" t="str">
        <f>IF(AM70&gt;0,AM70*$AN$1,"")</f>
        <v/>
      </c>
      <c r="AP70" s="5" t="str">
        <f>IF(AO70&gt;0,AO70*$AP$1,"")</f>
        <v/>
      </c>
      <c r="AS70" s="5">
        <f t="shared" si="14"/>
        <v>1662.9</v>
      </c>
      <c r="AT70" s="11">
        <f>(AS70/$AS$75)*100</f>
        <v>1.1024523307582741</v>
      </c>
      <c r="AU70" s="5">
        <f t="shared" si="15"/>
        <v>1102.452330758274</v>
      </c>
    </row>
    <row r="71" spans="1:47" x14ac:dyDescent="0.3">
      <c r="B71" s="1" t="s">
        <v>184</v>
      </c>
      <c r="C71" s="1" t="s">
        <v>196</v>
      </c>
      <c r="D71" s="1" t="s">
        <v>197</v>
      </c>
      <c r="J71" s="2">
        <v>2.02</v>
      </c>
      <c r="K71" s="2">
        <f>SUM(N71,P71,R71,T71,V71,X71,Z71,AB71,AE71,AG71,AI71)</f>
        <v>0.79</v>
      </c>
      <c r="L71" s="2">
        <f>SUM(M71,AD71,AK71,AM71,AO71,AQ71,AR71)</f>
        <v>0</v>
      </c>
      <c r="AG71" s="9">
        <v>0.79</v>
      </c>
      <c r="AH71" s="5">
        <v>380.78</v>
      </c>
      <c r="AL71" s="5" t="str">
        <f>IF(AK71&gt;0,AK71*$AL$1,"")</f>
        <v/>
      </c>
      <c r="AN71" s="5" t="str">
        <f>IF(AM71&gt;0,AM71*$AN$1,"")</f>
        <v/>
      </c>
      <c r="AP71" s="5" t="str">
        <f>IF(AO71&gt;0,AO71*$AP$1,"")</f>
        <v/>
      </c>
      <c r="AS71" s="5">
        <f t="shared" si="14"/>
        <v>380.78</v>
      </c>
      <c r="AT71" s="11">
        <f>(AS71/$AS$75)*100</f>
        <v>0.25244560617363371</v>
      </c>
      <c r="AU71" s="5">
        <f t="shared" si="15"/>
        <v>252.44560617363371</v>
      </c>
    </row>
    <row r="72" spans="1:47" x14ac:dyDescent="0.3">
      <c r="B72" s="1" t="s">
        <v>185</v>
      </c>
      <c r="C72" s="1" t="s">
        <v>196</v>
      </c>
      <c r="D72" s="1" t="s">
        <v>197</v>
      </c>
      <c r="J72" s="2">
        <v>1.74</v>
      </c>
      <c r="K72" s="2">
        <f>SUM(N72,P72,R72,T72,V72,X72,Z72,AB72,AE72,AG72,AI72)</f>
        <v>1.74</v>
      </c>
      <c r="L72" s="2">
        <f t="shared" ref="L72:L73" si="21">SUM(M72,AD72,AK72,AM72,AO72,AQ72,AR72)</f>
        <v>0</v>
      </c>
      <c r="AG72" s="9">
        <v>1.74</v>
      </c>
      <c r="AH72" s="5">
        <v>838.68</v>
      </c>
      <c r="AS72" s="5">
        <f t="shared" si="14"/>
        <v>838.68</v>
      </c>
      <c r="AT72" s="11">
        <f>(AS72/$AS$75)*100</f>
        <v>0.55601943638243367</v>
      </c>
      <c r="AU72" s="5">
        <f t="shared" si="15"/>
        <v>556.0194363824337</v>
      </c>
    </row>
    <row r="73" spans="1:47" x14ac:dyDescent="0.3">
      <c r="B73" s="1" t="s">
        <v>186</v>
      </c>
      <c r="C73" s="1" t="s">
        <v>196</v>
      </c>
      <c r="D73" s="1" t="s">
        <v>197</v>
      </c>
      <c r="J73" s="2">
        <v>0.76</v>
      </c>
      <c r="K73" s="2">
        <f t="shared" si="16"/>
        <v>0.76</v>
      </c>
      <c r="L73" s="2">
        <f t="shared" si="21"/>
        <v>0</v>
      </c>
      <c r="AG73" s="9">
        <v>0.76</v>
      </c>
      <c r="AH73" s="5">
        <v>366.32</v>
      </c>
      <c r="AS73" s="5">
        <f t="shared" si="14"/>
        <v>366.32</v>
      </c>
      <c r="AT73" s="11">
        <f>(AS73/$AS$75)*100</f>
        <v>0.24285906416704003</v>
      </c>
      <c r="AU73" s="5">
        <f t="shared" si="15"/>
        <v>242.85906416704003</v>
      </c>
    </row>
    <row r="74" spans="1:47" ht="15" thickBot="1" x14ac:dyDescent="0.35">
      <c r="B74" s="1" t="s">
        <v>187</v>
      </c>
      <c r="C74" s="1" t="s">
        <v>196</v>
      </c>
      <c r="D74" s="1" t="s">
        <v>197</v>
      </c>
      <c r="J74" s="2">
        <v>0.32</v>
      </c>
      <c r="K74" s="2">
        <f t="shared" si="16"/>
        <v>0.19</v>
      </c>
      <c r="L74" s="2">
        <f t="shared" si="17"/>
        <v>0</v>
      </c>
      <c r="AG74" s="9">
        <v>0.19</v>
      </c>
      <c r="AH74" s="5">
        <v>91.580000000000013</v>
      </c>
      <c r="AL74" s="5" t="str">
        <f t="shared" si="18"/>
        <v/>
      </c>
      <c r="AN74" s="5" t="str">
        <f t="shared" si="19"/>
        <v/>
      </c>
      <c r="AP74" s="5" t="str">
        <f t="shared" si="20"/>
        <v/>
      </c>
      <c r="AS74" s="5">
        <f t="shared" si="14"/>
        <v>91.580000000000013</v>
      </c>
      <c r="AT74" s="11">
        <f>(AS74/$AS$75)*100</f>
        <v>6.0714766041760022E-2</v>
      </c>
      <c r="AU74" s="5">
        <f t="shared" si="15"/>
        <v>60.714766041760022</v>
      </c>
    </row>
    <row r="75" spans="1:47" ht="15" thickTop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>
        <f>SUM(K3:K74)</f>
        <v>404.67999999999995</v>
      </c>
      <c r="L75" s="20">
        <f>SUM(L3:L74)</f>
        <v>574.37999999999988</v>
      </c>
      <c r="M75" s="21">
        <f>SUM(M3:M74)</f>
        <v>0</v>
      </c>
      <c r="N75" s="22">
        <f>SUM(N3:N74)</f>
        <v>8.26</v>
      </c>
      <c r="O75" s="23">
        <f>SUM(O3:O74)</f>
        <v>6128.92</v>
      </c>
      <c r="P75" s="24">
        <f>SUM(P3:P74)</f>
        <v>95.33</v>
      </c>
      <c r="Q75" s="23">
        <f>SUM(Q3:Q74)</f>
        <v>60969.987500000003</v>
      </c>
      <c r="R75" s="25">
        <f>SUM(R3:R74)</f>
        <v>182.32999999999996</v>
      </c>
      <c r="S75" s="23">
        <f>SUM(S3:S74)</f>
        <v>59073.952499999999</v>
      </c>
      <c r="T75" s="26">
        <f>SUM(T3:T74)</f>
        <v>49.170000000000009</v>
      </c>
      <c r="U75" s="23">
        <f>SUM(U3:U74)</f>
        <v>4720.32</v>
      </c>
      <c r="V75" s="20">
        <f>SUM(V3:V74)</f>
        <v>0</v>
      </c>
      <c r="W75" s="23">
        <f>SUM(W3:W74)</f>
        <v>0</v>
      </c>
      <c r="X75" s="20">
        <f>SUM(X3:X74)</f>
        <v>1.96</v>
      </c>
      <c r="Y75" s="23">
        <f>SUM(Y3:Y74)</f>
        <v>188.16</v>
      </c>
      <c r="Z75" s="27">
        <f>SUM(Z3:Z74)</f>
        <v>29.009999999999998</v>
      </c>
      <c r="AA75" s="23">
        <f>SUM(AA3:AA74)</f>
        <v>1140.2737500000001</v>
      </c>
      <c r="AB75" s="28">
        <f>SUM(AB3:AB74)</f>
        <v>0</v>
      </c>
      <c r="AC75" s="23">
        <f>SUM(AC3:AC74)</f>
        <v>0</v>
      </c>
      <c r="AD75" s="20">
        <f>SUM(AD3:AD74)</f>
        <v>0</v>
      </c>
      <c r="AE75" s="20">
        <f>SUM(AE3:AE74)</f>
        <v>0</v>
      </c>
      <c r="AF75" s="23">
        <f>SUM(AF3:AF74)</f>
        <v>0</v>
      </c>
      <c r="AG75" s="27">
        <f>SUM(AG3:AG74)</f>
        <v>38.619999999999997</v>
      </c>
      <c r="AH75" s="23">
        <f>SUM(AH3:AH74)</f>
        <v>18614.84</v>
      </c>
      <c r="AI75" s="20">
        <f>SUM(AI3:AI74)</f>
        <v>0</v>
      </c>
      <c r="AJ75" s="23">
        <f>SUM(AJ3:AJ74)</f>
        <v>0</v>
      </c>
      <c r="AK75" s="21">
        <f>SUM(AK3:AK74)</f>
        <v>0</v>
      </c>
      <c r="AL75" s="23">
        <f>SUM(AL3:AL74)</f>
        <v>0</v>
      </c>
      <c r="AM75" s="21">
        <f>SUM(AM3:AM74)</f>
        <v>0.32</v>
      </c>
      <c r="AN75" s="23">
        <f>SUM(AN3:AN74)</f>
        <v>1170.24</v>
      </c>
      <c r="AO75" s="20">
        <f>SUM(AO3:AO74)</f>
        <v>8.7900000000000009</v>
      </c>
      <c r="AP75" s="23">
        <f>SUM(AP3:AP74)</f>
        <v>8.7900000000000009</v>
      </c>
      <c r="AQ75" s="20">
        <f>SUM(AQ3:AQ74)</f>
        <v>14.1</v>
      </c>
      <c r="AR75" s="20">
        <f>SUM(AR3:AR74)</f>
        <v>551.16999999999985</v>
      </c>
      <c r="AS75" s="23">
        <f>SUM(AS3:AS74)</f>
        <v>150836.45374999993</v>
      </c>
      <c r="AT75" s="20">
        <f>SUM(AT3:AT74)</f>
        <v>100.00000000000001</v>
      </c>
      <c r="AU75" s="23">
        <f>SUM(AU3:AU74)</f>
        <v>100000.00000000004</v>
      </c>
    </row>
    <row r="78" spans="1:47" x14ac:dyDescent="0.3">
      <c r="B78" s="29" t="s">
        <v>188</v>
      </c>
      <c r="C78" s="2">
        <f>SUM(K75,L75)</f>
        <v>979.05999999999983</v>
      </c>
    </row>
  </sheetData>
  <conditionalFormatting sqref="I65:I110">
    <cfRule type="notContainsText" dxfId="10" priority="4" operator="notContains" text="#########">
      <formula>ISERROR(SEARCH("#########",I65))</formula>
    </cfRule>
  </conditionalFormatting>
  <conditionalFormatting sqref="J76:J78">
    <cfRule type="notContainsText" dxfId="9" priority="61" operator="notContains" text="#########">
      <formula>ISERROR(SEARCH("#########",J76))</formula>
    </cfRule>
  </conditionalFormatting>
  <conditionalFormatting sqref="J80:J82">
    <cfRule type="notContainsText" dxfId="8" priority="64" operator="notContains" text="#########">
      <formula>ISERROR(SEARCH("#########",J80))</formula>
    </cfRule>
  </conditionalFormatting>
  <conditionalFormatting sqref="J84">
    <cfRule type="notContainsText" dxfId="7" priority="67" operator="notContains" text="#########">
      <formula>ISERROR(SEARCH("#########",J84))</formula>
    </cfRule>
  </conditionalFormatting>
  <conditionalFormatting sqref="J87:J88">
    <cfRule type="notContainsText" dxfId="6" priority="68" operator="notContains" text="#########">
      <formula>ISERROR(SEARCH("#########",J87))</formula>
    </cfRule>
  </conditionalFormatting>
  <conditionalFormatting sqref="J90">
    <cfRule type="notContainsText" dxfId="5" priority="70" operator="notContains" text="#########">
      <formula>ISERROR(SEARCH("#########",J90))</formula>
    </cfRule>
  </conditionalFormatting>
  <conditionalFormatting sqref="J97">
    <cfRule type="notContainsText" dxfId="4" priority="71" operator="notContains" text="#########">
      <formula>ISERROR(SEARCH("#########",J97))</formula>
    </cfRule>
  </conditionalFormatting>
  <conditionalFormatting sqref="J103:J104">
    <cfRule type="notContainsText" dxfId="3" priority="72" operator="notContains" text="#########">
      <formula>ISERROR(SEARCH("#########",J103))</formula>
    </cfRule>
  </conditionalFormatting>
  <conditionalFormatting sqref="J107">
    <cfRule type="notContainsText" dxfId="2" priority="74" operator="notContains" text="#########">
      <formula>ISERROR(SEARCH("#########",J107))</formula>
    </cfRule>
  </conditionalFormatting>
  <conditionalFormatting sqref="K99:L100">
    <cfRule type="notContainsText" dxfId="1" priority="77" operator="notContains" text="#########">
      <formula>ISERROR(SEARCH("#########",K99))</formula>
    </cfRule>
  </conditionalFormatting>
  <conditionalFormatting sqref="K110:L110">
    <cfRule type="notContainsText" dxfId="0" priority="81" operator="notContains" text="#########">
      <formula>ISERROR(SEARCH("#########",K110))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David Orthengren</cp:lastModifiedBy>
  <dcterms:created xsi:type="dcterms:W3CDTF">2024-08-22T14:23:42Z</dcterms:created>
  <dcterms:modified xsi:type="dcterms:W3CDTF">2024-09-06T20:41:35Z</dcterms:modified>
</cp:coreProperties>
</file>