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CD 23/"/>
    </mc:Choice>
  </mc:AlternateContent>
  <xr:revisionPtr revIDLastSave="0" documentId="8_{5D5B2A2B-1039-46B4-A9B6-C40B7294E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K67" i="1"/>
  <c r="AS71" i="1"/>
  <c r="AR72" i="1" l="1"/>
  <c r="AQ72" i="1"/>
  <c r="AO72" i="1"/>
  <c r="AM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AP71" i="1"/>
  <c r="AN71" i="1"/>
  <c r="AL71" i="1"/>
  <c r="L71" i="1"/>
  <c r="K71" i="1"/>
  <c r="AS70" i="1"/>
  <c r="AP70" i="1"/>
  <c r="AN70" i="1"/>
  <c r="AL70" i="1"/>
  <c r="L70" i="1"/>
  <c r="K70" i="1"/>
  <c r="AS69" i="1"/>
  <c r="AP69" i="1"/>
  <c r="AN69" i="1"/>
  <c r="AL69" i="1"/>
  <c r="L69" i="1"/>
  <c r="K69" i="1"/>
  <c r="AS67" i="1"/>
  <c r="AP67" i="1"/>
  <c r="AN67" i="1"/>
  <c r="AL67" i="1"/>
  <c r="L67" i="1"/>
  <c r="AS65" i="1"/>
  <c r="AP65" i="1"/>
  <c r="AN65" i="1"/>
  <c r="AL65" i="1"/>
  <c r="L65" i="1"/>
  <c r="K65" i="1"/>
  <c r="AS64" i="1"/>
  <c r="AP64" i="1"/>
  <c r="AN64" i="1"/>
  <c r="AL64" i="1"/>
  <c r="L64" i="1"/>
  <c r="K64" i="1"/>
  <c r="AS63" i="1"/>
  <c r="AP63" i="1"/>
  <c r="AN63" i="1"/>
  <c r="AL63" i="1"/>
  <c r="L63" i="1"/>
  <c r="K63" i="1"/>
  <c r="AS62" i="1"/>
  <c r="AP62" i="1"/>
  <c r="AN62" i="1"/>
  <c r="AL62" i="1"/>
  <c r="L62" i="1"/>
  <c r="K62" i="1"/>
  <c r="AS61" i="1"/>
  <c r="AP61" i="1"/>
  <c r="AN61" i="1"/>
  <c r="AL61" i="1"/>
  <c r="L61" i="1"/>
  <c r="K61" i="1"/>
  <c r="AS60" i="1"/>
  <c r="AP60" i="1"/>
  <c r="AN60" i="1"/>
  <c r="AL60" i="1"/>
  <c r="L60" i="1"/>
  <c r="K60" i="1"/>
  <c r="AS59" i="1"/>
  <c r="AP59" i="1"/>
  <c r="AN59" i="1"/>
  <c r="AL59" i="1"/>
  <c r="L59" i="1"/>
  <c r="K59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5" i="1"/>
  <c r="AP55" i="1"/>
  <c r="AN55" i="1"/>
  <c r="AL55" i="1"/>
  <c r="L55" i="1"/>
  <c r="K55" i="1"/>
  <c r="AS54" i="1"/>
  <c r="AP54" i="1"/>
  <c r="AN54" i="1"/>
  <c r="AL54" i="1"/>
  <c r="L54" i="1"/>
  <c r="K54" i="1"/>
  <c r="AS53" i="1"/>
  <c r="AP53" i="1"/>
  <c r="AN53" i="1"/>
  <c r="AL53" i="1"/>
  <c r="L53" i="1"/>
  <c r="K53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K72" i="1" l="1"/>
  <c r="L72" i="1"/>
  <c r="AL72" i="1"/>
  <c r="AN72" i="1"/>
  <c r="AP72" i="1"/>
  <c r="AS72" i="1"/>
  <c r="AT16" i="1" s="1"/>
  <c r="AU16" i="1" s="1"/>
  <c r="AT64" i="1" l="1"/>
  <c r="AU64" i="1" s="1"/>
  <c r="AT4" i="1"/>
  <c r="AU4" i="1" s="1"/>
  <c r="AT51" i="1"/>
  <c r="AU51" i="1" s="1"/>
  <c r="AT8" i="1"/>
  <c r="AU8" i="1" s="1"/>
  <c r="AT60" i="1"/>
  <c r="AU60" i="1" s="1"/>
  <c r="AT5" i="1"/>
  <c r="AU5" i="1" s="1"/>
  <c r="AT61" i="1"/>
  <c r="AU61" i="1" s="1"/>
  <c r="AT42" i="1"/>
  <c r="AU42" i="1" s="1"/>
  <c r="AT63" i="1"/>
  <c r="AU63" i="1" s="1"/>
  <c r="AT45" i="1"/>
  <c r="AU45" i="1" s="1"/>
  <c r="AT35" i="1"/>
  <c r="AU35" i="1" s="1"/>
  <c r="AT31" i="1"/>
  <c r="AU31" i="1" s="1"/>
  <c r="AT54" i="1"/>
  <c r="AU54" i="1" s="1"/>
  <c r="AT48" i="1"/>
  <c r="AU48" i="1" s="1"/>
  <c r="AT36" i="1"/>
  <c r="AU36" i="1" s="1"/>
  <c r="AT52" i="1"/>
  <c r="AU52" i="1" s="1"/>
  <c r="AT58" i="1"/>
  <c r="AU58" i="1" s="1"/>
  <c r="AT55" i="1"/>
  <c r="AU55" i="1" s="1"/>
  <c r="AT10" i="1"/>
  <c r="AU10" i="1" s="1"/>
  <c r="AT40" i="1"/>
  <c r="AU40" i="1" s="1"/>
  <c r="AT71" i="1"/>
  <c r="AU71" i="1" s="1"/>
  <c r="AT70" i="1"/>
  <c r="AU70" i="1" s="1"/>
  <c r="AT69" i="1"/>
  <c r="AU69" i="1" s="1"/>
  <c r="AT30" i="1"/>
  <c r="AU30" i="1" s="1"/>
  <c r="AT67" i="1"/>
  <c r="AU67" i="1" s="1"/>
  <c r="AT26" i="1"/>
  <c r="AU26" i="1" s="1"/>
  <c r="AT41" i="1"/>
  <c r="AU41" i="1" s="1"/>
  <c r="AT25" i="1"/>
  <c r="AU25" i="1" s="1"/>
  <c r="AT3" i="1"/>
  <c r="AU3" i="1" s="1"/>
  <c r="AT38" i="1"/>
  <c r="AU38" i="1" s="1"/>
  <c r="AT65" i="1"/>
  <c r="AU65" i="1" s="1"/>
  <c r="AT19" i="1"/>
  <c r="AU19" i="1" s="1"/>
  <c r="AT6" i="1"/>
  <c r="AU6" i="1" s="1"/>
  <c r="AT34" i="1"/>
  <c r="AU34" i="1" s="1"/>
  <c r="AT39" i="1"/>
  <c r="AU39" i="1" s="1"/>
  <c r="AT53" i="1"/>
  <c r="AU53" i="1" s="1"/>
  <c r="AT57" i="1"/>
  <c r="AU57" i="1" s="1"/>
  <c r="AT32" i="1"/>
  <c r="AU32" i="1" s="1"/>
  <c r="AT37" i="1"/>
  <c r="AU37" i="1" s="1"/>
  <c r="AT56" i="1"/>
  <c r="AU56" i="1" s="1"/>
  <c r="AT59" i="1"/>
  <c r="AU59" i="1" s="1"/>
  <c r="AT28" i="1"/>
  <c r="AU28" i="1" s="1"/>
  <c r="AT33" i="1"/>
  <c r="AU33" i="1" s="1"/>
  <c r="AT62" i="1"/>
  <c r="AU62" i="1" s="1"/>
  <c r="AT9" i="1"/>
  <c r="AU9" i="1" s="1"/>
  <c r="AT50" i="1"/>
  <c r="AU50" i="1" s="1"/>
  <c r="AT24" i="1"/>
  <c r="AU24" i="1" s="1"/>
  <c r="AT29" i="1"/>
  <c r="AU29" i="1" s="1"/>
  <c r="AT12" i="1"/>
  <c r="AU12" i="1" s="1"/>
  <c r="AT49" i="1"/>
  <c r="AU49" i="1" s="1"/>
  <c r="AT21" i="1"/>
  <c r="AU21" i="1" s="1"/>
  <c r="AT27" i="1"/>
  <c r="AU27" i="1" s="1"/>
  <c r="AT15" i="1"/>
  <c r="AU15" i="1" s="1"/>
  <c r="AT47" i="1"/>
  <c r="AU47" i="1" s="1"/>
  <c r="AT17" i="1"/>
  <c r="AU17" i="1" s="1"/>
  <c r="AT23" i="1"/>
  <c r="AU23" i="1" s="1"/>
  <c r="AT46" i="1"/>
  <c r="AU46" i="1" s="1"/>
  <c r="AT13" i="1"/>
  <c r="AU13" i="1" s="1"/>
  <c r="AT22" i="1"/>
  <c r="AU22" i="1" s="1"/>
  <c r="AT44" i="1"/>
  <c r="AU44" i="1" s="1"/>
  <c r="AT11" i="1"/>
  <c r="AU11" i="1" s="1"/>
  <c r="AT20" i="1"/>
  <c r="AU20" i="1" s="1"/>
  <c r="AT43" i="1"/>
  <c r="AU43" i="1" s="1"/>
  <c r="AT7" i="1"/>
  <c r="AU7" i="1" s="1"/>
  <c r="AT14" i="1"/>
  <c r="AU14" i="1" s="1"/>
  <c r="AT18" i="1"/>
  <c r="AU18" i="1" s="1"/>
  <c r="C75" i="1"/>
  <c r="AU72" i="1" l="1"/>
  <c r="AT72" i="1"/>
</calcChain>
</file>

<file path=xl/sharedStrings.xml><?xml version="1.0" encoding="utf-8"?>
<sst xmlns="http://schemas.openxmlformats.org/spreadsheetml/2006/main" count="552" uniqueCount="170">
  <si>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</si>
  <si>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</si>
  <si>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</si>
  <si>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</si>
  <si>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</si>
  <si>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</si>
  <si>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</si>
  <si>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</si>
  <si>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</si>
  <si>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</si>
  <si>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</si>
  <si>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</si>
  <si>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</si>
  <si>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</si>
  <si>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</si>
  <si>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</si>
  <si>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</si>
  <si>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</si>
  <si>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</si>
  <si>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</si>
  <si>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</si>
  <si>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</si>
  <si>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</si>
  <si>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</si>
  <si>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</si>
  <si>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</si>
  <si>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</si>
  <si>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</si>
  <si>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</si>
  <si>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</si>
  <si>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</si>
  <si>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</si>
  <si>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</si>
  <si>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</si>
  <si>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</si>
  <si>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</si>
  <si>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</si>
  <si>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</si>
  <si>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</si>
  <si>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</si>
  <si>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</si>
  <si>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</si>
  <si>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</si>
  <si>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</si>
  <si>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</si>
  <si>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</si>
  <si>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</si>
  <si>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</si>
  <si>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10-015-0100</t>
  </si>
  <si>
    <t>BRANDT/LYNN D &amp; LARRY/ LE</t>
  </si>
  <si>
    <t>715 11TH ST N</t>
  </si>
  <si>
    <t>SWNW</t>
  </si>
  <si>
    <t>15</t>
  </si>
  <si>
    <t>105</t>
  </si>
  <si>
    <t>035</t>
  </si>
  <si>
    <t>NWNW</t>
  </si>
  <si>
    <t>10-015-0200</t>
  </si>
  <si>
    <t>ROLL/CLAY A &amp; MELLISSA S</t>
  </si>
  <si>
    <t>40853 COUNTY RD 2</t>
  </si>
  <si>
    <t>SWSW</t>
  </si>
  <si>
    <t>NWSW</t>
  </si>
  <si>
    <t>10-015-0201</t>
  </si>
  <si>
    <t>ADAMSON/KIMBERLY S &amp; PAUL/ LE</t>
  </si>
  <si>
    <t>4444 W 136TH ST</t>
  </si>
  <si>
    <t>NESW</t>
  </si>
  <si>
    <t>SESW</t>
  </si>
  <si>
    <t>10-015-0300</t>
  </si>
  <si>
    <t>STEVENS/LARRY &amp; REBECCA/TRSTEE</t>
  </si>
  <si>
    <t>53429 COUNTY RD 13</t>
  </si>
  <si>
    <t>SWSE</t>
  </si>
  <si>
    <t>10-016-0100</t>
  </si>
  <si>
    <t>ROLL/JOHN M &amp; PEGGY A/TRUSTEES</t>
  </si>
  <si>
    <t>52190 COUNTY RD 13</t>
  </si>
  <si>
    <t>16</t>
  </si>
  <si>
    <t>NWSE</t>
  </si>
  <si>
    <t>SWNE</t>
  </si>
  <si>
    <t>SENE</t>
  </si>
  <si>
    <t>NESE</t>
  </si>
  <si>
    <t>SESE</t>
  </si>
  <si>
    <t>10-016-0101</t>
  </si>
  <si>
    <t>10-016-0200</t>
  </si>
  <si>
    <t>SENW</t>
  </si>
  <si>
    <t>10-016-0300</t>
  </si>
  <si>
    <t>ROBERT T VALLEAU 1972 TRUST</t>
  </si>
  <si>
    <t>C/O FAIRLAND MANAGEMENT CO BOX 128</t>
  </si>
  <si>
    <t>10-016-0400</t>
  </si>
  <si>
    <t>POET BIOREFINING-</t>
  </si>
  <si>
    <t>4615 N LEWIS AVE</t>
  </si>
  <si>
    <t>10-016-0401</t>
  </si>
  <si>
    <t>10-016-0403</t>
  </si>
  <si>
    <t>COUNTRY PRIDE SERVICES COOP</t>
  </si>
  <si>
    <t>144 9TH ST</t>
  </si>
  <si>
    <t>10-016-0404</t>
  </si>
  <si>
    <t>10-016-0405</t>
  </si>
  <si>
    <t>STATE OF MN- DOT</t>
  </si>
  <si>
    <t>2151 BASSETT DR</t>
  </si>
  <si>
    <t>10-016-0406</t>
  </si>
  <si>
    <t>10-016-0407</t>
  </si>
  <si>
    <t>SOUTH CENTRAL ELECTRIC ASSN</t>
  </si>
  <si>
    <t>PO BOX 150</t>
  </si>
  <si>
    <t>10-016-0409</t>
  </si>
  <si>
    <t>10-017-0103</t>
  </si>
  <si>
    <t>AMBROSE/ROGER V</t>
  </si>
  <si>
    <t>40447 510TH AVE</t>
  </si>
  <si>
    <t>17</t>
  </si>
  <si>
    <t>10-017-0105</t>
  </si>
  <si>
    <t>JO'S FAMILY FARMS LLC</t>
  </si>
  <si>
    <t>5005 S BUR OAK PL</t>
  </si>
  <si>
    <t>10-021-0100</t>
  </si>
  <si>
    <t>CIRCLE S FARMS, INC.</t>
  </si>
  <si>
    <t>41556 510TH AVE</t>
  </si>
  <si>
    <t>21</t>
  </si>
  <si>
    <t>NENW</t>
  </si>
  <si>
    <t>10-021-0300</t>
  </si>
  <si>
    <t>RAHN/PETER/&amp; P RAHN FAMILY LLP</t>
  </si>
  <si>
    <t>39872 COUNTY RD 46</t>
  </si>
  <si>
    <t>NWNE</t>
  </si>
  <si>
    <t>NENE</t>
  </si>
  <si>
    <t>10-022-0100</t>
  </si>
  <si>
    <t>HOLT/ZACHARY J &amp; KELCEY L</t>
  </si>
  <si>
    <t>52681 410TH ST</t>
  </si>
  <si>
    <t>22</t>
  </si>
  <si>
    <t>10-022-0101</t>
  </si>
  <si>
    <t>STEVENS INCOME TST/NEIL/(3\4)&amp;</t>
  </si>
  <si>
    <t>2017 WRIGHTS MILL CIRCLE NE</t>
  </si>
  <si>
    <t>10-022-0200</t>
  </si>
  <si>
    <t>KLASSEN/NORMAN &amp; VONCELE</t>
  </si>
  <si>
    <t>39555 COUNTY RD 46</t>
  </si>
  <si>
    <t>10-022-0201</t>
  </si>
  <si>
    <t>GLIDDEN/THOMAS L &amp; DAWN L</t>
  </si>
  <si>
    <t>52227 410TH ST</t>
  </si>
  <si>
    <t>10-022-0300</t>
  </si>
  <si>
    <t>10-022-0301</t>
  </si>
  <si>
    <t>RAHN/SCOTT H &amp; ROBIN M</t>
  </si>
  <si>
    <t>10-022-0400</t>
  </si>
  <si>
    <t>STEVENS/NEIL L</t>
  </si>
  <si>
    <t>42530 COUNTY ROAD 2</t>
  </si>
  <si>
    <t>10-050-0100</t>
  </si>
  <si>
    <t>UNION PACIFIC RAILROAD CO</t>
  </si>
  <si>
    <t>1400 DOUGLAS ST #1640</t>
  </si>
  <si>
    <t>19-016-0100</t>
  </si>
  <si>
    <t>19-016-0110</t>
  </si>
  <si>
    <t>ETHANOL PRODUCTS LLC</t>
  </si>
  <si>
    <t>3939 N WEBB RD</t>
  </si>
  <si>
    <t>19-016-0111</t>
  </si>
  <si>
    <t>STATE OF MINNESOTA- DOT</t>
  </si>
  <si>
    <t>19-016-0115</t>
  </si>
  <si>
    <t>COUNTY OF COTTONWOOD</t>
  </si>
  <si>
    <t>900 3RD AVE</t>
  </si>
  <si>
    <t>CITY OF BINGHAM LAKE</t>
  </si>
  <si>
    <t>CSAH 2</t>
  </si>
  <si>
    <t>TOTAL WATERSHED ACRES:</t>
  </si>
  <si>
    <t>WINDOM  MN 56101</t>
  </si>
  <si>
    <t>MOUNTAIN LAKE MN 56159</t>
  </si>
  <si>
    <t>BINGHAM LAKE MN 56118-2049</t>
  </si>
  <si>
    <t>SAVAGE MN 55378</t>
  </si>
  <si>
    <t>BINGHAM LAKE MN 56118</t>
  </si>
  <si>
    <t>OMAHA NE 68179-1001</t>
  </si>
  <si>
    <t>WICHITA KS 67226</t>
  </si>
  <si>
    <t>MANKATO MN 56001-6888</t>
  </si>
  <si>
    <t>WINDOM MN 56101-1627</t>
  </si>
  <si>
    <t>ATLANTA GA 30324</t>
  </si>
  <si>
    <t>SIOUX FALLS SD 57108-2228</t>
  </si>
  <si>
    <t>SIOUX FALLS SD 57104</t>
  </si>
  <si>
    <t>ST JAMES MN 56081</t>
  </si>
  <si>
    <t>410TH ST</t>
  </si>
  <si>
    <t>3RD AVE S</t>
  </si>
  <si>
    <t>510TH AVE</t>
  </si>
  <si>
    <t>COTTONWOOD CO ROADS</t>
  </si>
  <si>
    <t>LAKESIDE TWP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</si>
</sst>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2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5"/>
  <sheetViews>
    <sheetView tabSelected="1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D51" sqref="D51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hidden="1" customWidth="1"/>
    <col min="38" max="38" width="17.7109375" style="5" hidden="1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8293</v>
      </c>
      <c r="AP1" s="5">
        <v>1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153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160</v>
      </c>
      <c r="J3" s="2">
        <v>34.54</v>
      </c>
      <c r="K3" s="2">
        <f t="shared" ref="K3:K34" si="0">SUM(N3,P3,R3,T3,V3,X3,Z3,AB3,AE3,AG3,AI3)</f>
        <v>25.259999999999998</v>
      </c>
      <c r="L3" s="2">
        <f t="shared" ref="L3:L34" si="1">SUM(M3,AD3,AK3,AM3,AO3,AQ3,AR3)</f>
        <v>0</v>
      </c>
      <c r="P3" s="6">
        <v>17.940000000000001</v>
      </c>
      <c r="Q3" s="5">
        <v>44715.45</v>
      </c>
      <c r="R3" s="7">
        <v>6.6</v>
      </c>
      <c r="S3" s="5">
        <v>9681.375</v>
      </c>
      <c r="Z3" s="9">
        <v>0.72</v>
      </c>
      <c r="AA3" s="5">
        <v>126.9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34" si="5">SUM(O3,Q3,S3,U3,W3,Y3,AA3,AC3,AF3,AH3,AJ3)</f>
        <v>54523.724999999999</v>
      </c>
      <c r="AT3" s="11">
        <f t="shared" ref="AT3:AT34" si="6">(AS3/$AS$72)*100</f>
        <v>2.4422220194591797</v>
      </c>
      <c r="AU3" s="5">
        <f t="shared" ref="AU3:AU34" si="7">(AT3/100)*$AU$1</f>
        <v>2442.2220194591796</v>
      </c>
    </row>
    <row r="4" spans="1:47" x14ac:dyDescent="0.25">
      <c r="A4" s="1" t="s">
        <v>48</v>
      </c>
      <c r="B4" s="1" t="s">
        <v>49</v>
      </c>
      <c r="C4" s="1" t="s">
        <v>50</v>
      </c>
      <c r="D4" s="1" t="s">
        <v>153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160</v>
      </c>
      <c r="J4" s="2">
        <v>33.659999999999997</v>
      </c>
      <c r="K4" s="2">
        <f t="shared" si="0"/>
        <v>1.8900000000000001</v>
      </c>
      <c r="L4" s="2">
        <f t="shared" si="1"/>
        <v>0</v>
      </c>
      <c r="R4" s="7">
        <v>0.13</v>
      </c>
      <c r="S4" s="5">
        <v>190.69374999999999</v>
      </c>
      <c r="Z4" s="9">
        <v>1.47</v>
      </c>
      <c r="AA4" s="5">
        <v>259.08749999999998</v>
      </c>
      <c r="AB4" s="10">
        <v>0.28999999999999998</v>
      </c>
      <c r="AC4" s="5">
        <v>46.037499999999987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495.81874999999997</v>
      </c>
      <c r="AT4" s="11">
        <f t="shared" si="6"/>
        <v>2.2208670975996707E-2</v>
      </c>
      <c r="AU4" s="5">
        <f t="shared" si="7"/>
        <v>22.208670975996707</v>
      </c>
    </row>
    <row r="5" spans="1:47" x14ac:dyDescent="0.25">
      <c r="A5" s="1" t="s">
        <v>56</v>
      </c>
      <c r="B5" s="1" t="s">
        <v>57</v>
      </c>
      <c r="C5" s="1" t="s">
        <v>58</v>
      </c>
      <c r="D5" s="1" t="s">
        <v>154</v>
      </c>
      <c r="E5" s="1" t="s">
        <v>59</v>
      </c>
      <c r="F5" s="1" t="s">
        <v>52</v>
      </c>
      <c r="G5" s="1" t="s">
        <v>53</v>
      </c>
      <c r="H5" s="1" t="s">
        <v>54</v>
      </c>
      <c r="I5" s="2">
        <v>6.95</v>
      </c>
      <c r="J5" s="2">
        <v>3.51</v>
      </c>
      <c r="K5" s="2">
        <f t="shared" si="0"/>
        <v>3.51</v>
      </c>
      <c r="L5" s="2">
        <f t="shared" si="1"/>
        <v>0</v>
      </c>
      <c r="P5" s="6">
        <v>0.23</v>
      </c>
      <c r="Q5" s="5">
        <v>573.27499999999998</v>
      </c>
      <c r="R5" s="7">
        <v>0.87</v>
      </c>
      <c r="S5" s="5">
        <v>1276.1812500000001</v>
      </c>
      <c r="Z5" s="9">
        <v>2.2599999999999998</v>
      </c>
      <c r="AA5" s="5">
        <v>398.32499999999999</v>
      </c>
      <c r="AB5" s="10">
        <v>0.15</v>
      </c>
      <c r="AC5" s="5">
        <v>23.8125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2271.59375</v>
      </c>
      <c r="AT5" s="11">
        <f t="shared" si="6"/>
        <v>0.10174903265534134</v>
      </c>
      <c r="AU5" s="5">
        <f t="shared" si="7"/>
        <v>101.74903265534134</v>
      </c>
    </row>
    <row r="6" spans="1:47" x14ac:dyDescent="0.25">
      <c r="A6" s="1" t="s">
        <v>56</v>
      </c>
      <c r="B6" s="1" t="s">
        <v>57</v>
      </c>
      <c r="C6" s="1" t="s">
        <v>58</v>
      </c>
      <c r="D6" s="1" t="s">
        <v>154</v>
      </c>
      <c r="E6" s="1" t="s">
        <v>60</v>
      </c>
      <c r="F6" s="1" t="s">
        <v>52</v>
      </c>
      <c r="G6" s="1" t="s">
        <v>53</v>
      </c>
      <c r="H6" s="1" t="s">
        <v>54</v>
      </c>
      <c r="I6" s="2">
        <v>6.95</v>
      </c>
      <c r="J6" s="2">
        <v>2.75</v>
      </c>
      <c r="K6" s="2">
        <f t="shared" si="0"/>
        <v>2.7399999999999998</v>
      </c>
      <c r="L6" s="2">
        <f t="shared" si="1"/>
        <v>0</v>
      </c>
      <c r="Z6" s="9">
        <v>0.61</v>
      </c>
      <c r="AA6" s="5">
        <v>107.5125</v>
      </c>
      <c r="AB6" s="10">
        <v>2.13</v>
      </c>
      <c r="AC6" s="5">
        <v>338.13749999999999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445.65</v>
      </c>
      <c r="AT6" s="11">
        <f t="shared" si="6"/>
        <v>1.9961516623671318E-2</v>
      </c>
      <c r="AU6" s="5">
        <f t="shared" si="7"/>
        <v>19.961516623671319</v>
      </c>
    </row>
    <row r="7" spans="1:47" x14ac:dyDescent="0.25">
      <c r="A7" s="1" t="s">
        <v>61</v>
      </c>
      <c r="B7" s="1" t="s">
        <v>62</v>
      </c>
      <c r="C7" s="1" t="s">
        <v>63</v>
      </c>
      <c r="D7" s="1" t="s">
        <v>155</v>
      </c>
      <c r="E7" s="1" t="s">
        <v>59</v>
      </c>
      <c r="F7" s="1" t="s">
        <v>52</v>
      </c>
      <c r="G7" s="1" t="s">
        <v>53</v>
      </c>
      <c r="H7" s="1" t="s">
        <v>54</v>
      </c>
      <c r="I7" s="2">
        <v>153.05000000000001</v>
      </c>
      <c r="J7" s="2">
        <v>25.87</v>
      </c>
      <c r="K7" s="2">
        <f t="shared" si="0"/>
        <v>25.87</v>
      </c>
      <c r="L7" s="2">
        <f t="shared" si="1"/>
        <v>0</v>
      </c>
      <c r="N7" s="4">
        <v>1.46</v>
      </c>
      <c r="O7" s="5">
        <v>3952.95</v>
      </c>
      <c r="P7" s="6">
        <v>23.41</v>
      </c>
      <c r="Q7" s="5">
        <v>58349.425000000003</v>
      </c>
      <c r="R7" s="7">
        <v>1</v>
      </c>
      <c r="S7" s="5">
        <v>1466.875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63769.25</v>
      </c>
      <c r="AT7" s="11">
        <f t="shared" si="6"/>
        <v>2.8563467832470604</v>
      </c>
      <c r="AU7" s="5">
        <f t="shared" si="7"/>
        <v>2856.3467832470606</v>
      </c>
    </row>
    <row r="8" spans="1:47" x14ac:dyDescent="0.25">
      <c r="A8" s="1" t="s">
        <v>61</v>
      </c>
      <c r="B8" s="1" t="s">
        <v>62</v>
      </c>
      <c r="C8" s="1" t="s">
        <v>63</v>
      </c>
      <c r="D8" s="1" t="s">
        <v>155</v>
      </c>
      <c r="E8" s="1" t="s">
        <v>60</v>
      </c>
      <c r="F8" s="1" t="s">
        <v>52</v>
      </c>
      <c r="G8" s="1" t="s">
        <v>53</v>
      </c>
      <c r="H8" s="1" t="s">
        <v>54</v>
      </c>
      <c r="I8" s="2">
        <v>153.05000000000001</v>
      </c>
      <c r="J8" s="2">
        <v>36.93</v>
      </c>
      <c r="K8" s="2">
        <f t="shared" si="0"/>
        <v>35.28</v>
      </c>
      <c r="L8" s="2">
        <f t="shared" si="1"/>
        <v>0</v>
      </c>
      <c r="P8" s="6">
        <v>20.190000000000001</v>
      </c>
      <c r="Q8" s="5">
        <v>50323.574999999997</v>
      </c>
      <c r="R8" s="7">
        <v>15.09</v>
      </c>
      <c r="S8" s="5">
        <v>22135.143749999999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72458.71875</v>
      </c>
      <c r="AT8" s="11">
        <f t="shared" si="6"/>
        <v>3.2455647231191516</v>
      </c>
      <c r="AU8" s="5">
        <f t="shared" si="7"/>
        <v>3245.5647231191515</v>
      </c>
    </row>
    <row r="9" spans="1:47" x14ac:dyDescent="0.25">
      <c r="A9" s="1" t="s">
        <v>61</v>
      </c>
      <c r="B9" s="1" t="s">
        <v>62</v>
      </c>
      <c r="C9" s="1" t="s">
        <v>63</v>
      </c>
      <c r="D9" s="1" t="s">
        <v>155</v>
      </c>
      <c r="E9" s="1" t="s">
        <v>64</v>
      </c>
      <c r="F9" s="1" t="s">
        <v>52</v>
      </c>
      <c r="G9" s="1" t="s">
        <v>53</v>
      </c>
      <c r="H9" s="1" t="s">
        <v>54</v>
      </c>
      <c r="I9" s="2">
        <v>153.05000000000001</v>
      </c>
      <c r="J9" s="2">
        <v>50.31</v>
      </c>
      <c r="K9" s="2">
        <f t="shared" si="0"/>
        <v>21.950000000000003</v>
      </c>
      <c r="L9" s="2">
        <f t="shared" si="1"/>
        <v>0</v>
      </c>
      <c r="N9" s="4">
        <v>7.76</v>
      </c>
      <c r="O9" s="5">
        <v>21010.2</v>
      </c>
      <c r="P9" s="6">
        <v>11.77</v>
      </c>
      <c r="Q9" s="5">
        <v>29336.724999999999</v>
      </c>
      <c r="R9" s="7">
        <v>2.42</v>
      </c>
      <c r="S9" s="5">
        <v>3549.8375000000001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53896.762500000004</v>
      </c>
      <c r="AT9" s="11">
        <f t="shared" si="6"/>
        <v>2.4141391688675307</v>
      </c>
      <c r="AU9" s="5">
        <f t="shared" si="7"/>
        <v>2414.1391688675308</v>
      </c>
    </row>
    <row r="10" spans="1:47" x14ac:dyDescent="0.25">
      <c r="A10" s="1" t="s">
        <v>61</v>
      </c>
      <c r="B10" s="1" t="s">
        <v>62</v>
      </c>
      <c r="C10" s="1" t="s">
        <v>63</v>
      </c>
      <c r="D10" s="1" t="s">
        <v>155</v>
      </c>
      <c r="E10" s="1" t="s">
        <v>65</v>
      </c>
      <c r="F10" s="1" t="s">
        <v>52</v>
      </c>
      <c r="G10" s="1" t="s">
        <v>53</v>
      </c>
      <c r="H10" s="1" t="s">
        <v>54</v>
      </c>
      <c r="I10" s="2">
        <v>153.05000000000001</v>
      </c>
      <c r="J10" s="2">
        <v>36.94</v>
      </c>
      <c r="K10" s="2">
        <f t="shared" si="0"/>
        <v>34.729999999999997</v>
      </c>
      <c r="L10" s="2">
        <f t="shared" si="1"/>
        <v>0</v>
      </c>
      <c r="N10" s="4">
        <v>17.510000000000002</v>
      </c>
      <c r="O10" s="5">
        <v>47408.324999999997</v>
      </c>
      <c r="P10" s="6">
        <v>16.239999999999998</v>
      </c>
      <c r="Q10" s="5">
        <v>40478.199999999997</v>
      </c>
      <c r="R10" s="7">
        <v>0.98</v>
      </c>
      <c r="S10" s="5">
        <v>1437.5374999999999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89324.0625</v>
      </c>
      <c r="AT10" s="11">
        <f t="shared" si="6"/>
        <v>4.0009957556100213</v>
      </c>
      <c r="AU10" s="5">
        <f t="shared" si="7"/>
        <v>4000.9957556100212</v>
      </c>
    </row>
    <row r="11" spans="1:47" x14ac:dyDescent="0.25">
      <c r="A11" s="1" t="s">
        <v>66</v>
      </c>
      <c r="B11" s="1" t="s">
        <v>67</v>
      </c>
      <c r="C11" s="1" t="s">
        <v>68</v>
      </c>
      <c r="D11" s="1" t="s">
        <v>156</v>
      </c>
      <c r="E11" s="1" t="s">
        <v>69</v>
      </c>
      <c r="F11" s="1" t="s">
        <v>52</v>
      </c>
      <c r="G11" s="1" t="s">
        <v>53</v>
      </c>
      <c r="H11" s="1" t="s">
        <v>54</v>
      </c>
      <c r="I11" s="2">
        <v>160</v>
      </c>
      <c r="J11" s="2">
        <v>31.64</v>
      </c>
      <c r="K11" s="2">
        <f t="shared" si="0"/>
        <v>8</v>
      </c>
      <c r="L11" s="2">
        <f t="shared" si="1"/>
        <v>0</v>
      </c>
      <c r="N11" s="4">
        <v>0.06</v>
      </c>
      <c r="O11" s="5">
        <v>162.44999999999999</v>
      </c>
      <c r="P11" s="6">
        <v>7.57</v>
      </c>
      <c r="Q11" s="5">
        <v>18868.224999999999</v>
      </c>
      <c r="R11" s="7">
        <v>0.37</v>
      </c>
      <c r="S11" s="5">
        <v>542.74374999999998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19573.418750000001</v>
      </c>
      <c r="AT11" s="11">
        <f t="shared" si="6"/>
        <v>0.87673089590531783</v>
      </c>
      <c r="AU11" s="5">
        <f t="shared" si="7"/>
        <v>876.73089590531788</v>
      </c>
    </row>
    <row r="12" spans="1:47" x14ac:dyDescent="0.25">
      <c r="A12" s="1" t="s">
        <v>70</v>
      </c>
      <c r="B12" s="1" t="s">
        <v>71</v>
      </c>
      <c r="C12" s="1" t="s">
        <v>72</v>
      </c>
      <c r="D12" s="1" t="s">
        <v>156</v>
      </c>
      <c r="E12" s="1" t="s">
        <v>69</v>
      </c>
      <c r="F12" s="1" t="s">
        <v>73</v>
      </c>
      <c r="G12" s="1" t="s">
        <v>53</v>
      </c>
      <c r="H12" s="1" t="s">
        <v>54</v>
      </c>
      <c r="I12" s="2">
        <v>237.5</v>
      </c>
      <c r="J12" s="2">
        <v>34.299999999999997</v>
      </c>
      <c r="K12" s="2">
        <f t="shared" si="0"/>
        <v>34.31</v>
      </c>
      <c r="L12" s="2">
        <f t="shared" si="1"/>
        <v>0</v>
      </c>
      <c r="P12" s="6">
        <v>16.7</v>
      </c>
      <c r="Q12" s="5">
        <v>41624.75</v>
      </c>
      <c r="R12" s="7">
        <v>17.61</v>
      </c>
      <c r="S12" s="5">
        <v>25831.668750000001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67456.418749999997</v>
      </c>
      <c r="AT12" s="11">
        <f t="shared" si="6"/>
        <v>3.021502130038054</v>
      </c>
      <c r="AU12" s="5">
        <f t="shared" si="7"/>
        <v>3021.502130038054</v>
      </c>
    </row>
    <row r="13" spans="1:47" x14ac:dyDescent="0.25">
      <c r="A13" s="1" t="s">
        <v>70</v>
      </c>
      <c r="B13" s="1" t="s">
        <v>71</v>
      </c>
      <c r="C13" s="1" t="s">
        <v>72</v>
      </c>
      <c r="D13" s="1" t="s">
        <v>156</v>
      </c>
      <c r="E13" s="1" t="s">
        <v>74</v>
      </c>
      <c r="F13" s="1" t="s">
        <v>73</v>
      </c>
      <c r="G13" s="1" t="s">
        <v>53</v>
      </c>
      <c r="H13" s="1" t="s">
        <v>54</v>
      </c>
      <c r="I13" s="2">
        <v>237.5</v>
      </c>
      <c r="J13" s="2">
        <v>44.06</v>
      </c>
      <c r="K13" s="2">
        <f t="shared" si="0"/>
        <v>44.05</v>
      </c>
      <c r="L13" s="2">
        <f t="shared" si="1"/>
        <v>0</v>
      </c>
      <c r="N13" s="4">
        <v>4.6500000000000004</v>
      </c>
      <c r="O13" s="5">
        <v>12589.875</v>
      </c>
      <c r="P13" s="6">
        <v>29.68</v>
      </c>
      <c r="Q13" s="5">
        <v>73977.399999999994</v>
      </c>
      <c r="R13" s="7">
        <v>8.3699999999999992</v>
      </c>
      <c r="S13" s="5">
        <v>12277.74375</v>
      </c>
      <c r="T13" s="8">
        <v>1.35</v>
      </c>
      <c r="U13" s="5">
        <v>594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99439.018749999988</v>
      </c>
      <c r="AT13" s="11">
        <f t="shared" si="6"/>
        <v>4.4540640094686159</v>
      </c>
      <c r="AU13" s="5">
        <f t="shared" si="7"/>
        <v>4454.064009468616</v>
      </c>
    </row>
    <row r="14" spans="1:47" x14ac:dyDescent="0.25">
      <c r="A14" s="1" t="s">
        <v>70</v>
      </c>
      <c r="B14" s="1" t="s">
        <v>71</v>
      </c>
      <c r="C14" s="1" t="s">
        <v>72</v>
      </c>
      <c r="D14" s="1" t="s">
        <v>156</v>
      </c>
      <c r="E14" s="1" t="s">
        <v>75</v>
      </c>
      <c r="F14" s="1" t="s">
        <v>73</v>
      </c>
      <c r="G14" s="1" t="s">
        <v>53</v>
      </c>
      <c r="H14" s="1" t="s">
        <v>54</v>
      </c>
      <c r="I14" s="2">
        <v>237.5</v>
      </c>
      <c r="J14" s="2">
        <v>39.85</v>
      </c>
      <c r="K14" s="2">
        <f t="shared" si="0"/>
        <v>39.86</v>
      </c>
      <c r="L14" s="2">
        <f t="shared" si="1"/>
        <v>0</v>
      </c>
      <c r="N14" s="4">
        <v>16.100000000000001</v>
      </c>
      <c r="O14" s="5">
        <v>43590.75</v>
      </c>
      <c r="P14" s="6">
        <v>23.21</v>
      </c>
      <c r="Q14" s="5">
        <v>57850.924999999988</v>
      </c>
      <c r="R14" s="7">
        <v>0.55000000000000004</v>
      </c>
      <c r="S14" s="5">
        <v>806.78125000000011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102248.45624999999</v>
      </c>
      <c r="AT14" s="11">
        <f t="shared" si="6"/>
        <v>4.5799040932999091</v>
      </c>
      <c r="AU14" s="5">
        <f t="shared" si="7"/>
        <v>4579.9040932999096</v>
      </c>
    </row>
    <row r="15" spans="1:47" x14ac:dyDescent="0.25">
      <c r="A15" s="1" t="s">
        <v>70</v>
      </c>
      <c r="B15" s="1" t="s">
        <v>71</v>
      </c>
      <c r="C15" s="1" t="s">
        <v>72</v>
      </c>
      <c r="D15" s="1" t="s">
        <v>156</v>
      </c>
      <c r="E15" s="1" t="s">
        <v>76</v>
      </c>
      <c r="F15" s="1" t="s">
        <v>73</v>
      </c>
      <c r="G15" s="1" t="s">
        <v>53</v>
      </c>
      <c r="H15" s="1" t="s">
        <v>54</v>
      </c>
      <c r="I15" s="2">
        <v>237.5</v>
      </c>
      <c r="J15" s="2">
        <v>38.86</v>
      </c>
      <c r="K15" s="2">
        <f t="shared" si="0"/>
        <v>38.879999999999995</v>
      </c>
      <c r="L15" s="2">
        <f t="shared" si="1"/>
        <v>0</v>
      </c>
      <c r="N15" s="4">
        <v>11.06</v>
      </c>
      <c r="O15" s="5">
        <v>29944.95</v>
      </c>
      <c r="P15" s="6">
        <v>19.02</v>
      </c>
      <c r="Q15" s="5">
        <v>47407.350000000013</v>
      </c>
      <c r="R15" s="7">
        <v>8.8000000000000007</v>
      </c>
      <c r="S15" s="5">
        <v>12908.5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90260.800000000017</v>
      </c>
      <c r="AT15" s="11">
        <f t="shared" si="6"/>
        <v>4.0429540214649897</v>
      </c>
      <c r="AU15" s="5">
        <f t="shared" si="7"/>
        <v>4042.9540214649896</v>
      </c>
    </row>
    <row r="16" spans="1:47" x14ac:dyDescent="0.25">
      <c r="A16" s="1" t="s">
        <v>70</v>
      </c>
      <c r="B16" s="1" t="s">
        <v>71</v>
      </c>
      <c r="C16" s="1" t="s">
        <v>72</v>
      </c>
      <c r="D16" s="1" t="s">
        <v>156</v>
      </c>
      <c r="E16" s="1" t="s">
        <v>77</v>
      </c>
      <c r="F16" s="1" t="s">
        <v>73</v>
      </c>
      <c r="G16" s="1" t="s">
        <v>53</v>
      </c>
      <c r="H16" s="1" t="s">
        <v>54</v>
      </c>
      <c r="I16" s="2">
        <v>237.5</v>
      </c>
      <c r="J16" s="2">
        <v>42.04</v>
      </c>
      <c r="K16" s="2">
        <f t="shared" si="0"/>
        <v>42.040000000000006</v>
      </c>
      <c r="L16" s="2">
        <f t="shared" si="1"/>
        <v>0</v>
      </c>
      <c r="P16" s="6">
        <v>3.74</v>
      </c>
      <c r="Q16" s="5">
        <v>9321.9500000000007</v>
      </c>
      <c r="R16" s="7">
        <v>22.44</v>
      </c>
      <c r="S16" s="5">
        <v>32916.675000000003</v>
      </c>
      <c r="T16" s="8">
        <v>7.0500000000000007</v>
      </c>
      <c r="U16" s="5">
        <v>3102</v>
      </c>
      <c r="Z16" s="9">
        <v>6.5299999999999994</v>
      </c>
      <c r="AA16" s="5">
        <v>1150.9124999999999</v>
      </c>
      <c r="AB16" s="10">
        <v>2.2799999999999998</v>
      </c>
      <c r="AC16" s="5">
        <v>361.95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46853.487499999996</v>
      </c>
      <c r="AT16" s="11">
        <f t="shared" si="6"/>
        <v>2.0986573984252805</v>
      </c>
      <c r="AU16" s="5">
        <f t="shared" si="7"/>
        <v>2098.6573984252805</v>
      </c>
    </row>
    <row r="17" spans="1:47" x14ac:dyDescent="0.25">
      <c r="A17" s="1" t="s">
        <v>70</v>
      </c>
      <c r="B17" s="1" t="s">
        <v>71</v>
      </c>
      <c r="C17" s="1" t="s">
        <v>72</v>
      </c>
      <c r="D17" s="1" t="s">
        <v>156</v>
      </c>
      <c r="E17" s="1" t="s">
        <v>78</v>
      </c>
      <c r="F17" s="1" t="s">
        <v>73</v>
      </c>
      <c r="G17" s="1" t="s">
        <v>53</v>
      </c>
      <c r="H17" s="1" t="s">
        <v>54</v>
      </c>
      <c r="I17" s="2">
        <v>237.5</v>
      </c>
      <c r="J17" s="2">
        <v>33.49</v>
      </c>
      <c r="K17" s="2">
        <f t="shared" si="0"/>
        <v>33.489999999999995</v>
      </c>
      <c r="L17" s="2">
        <f t="shared" si="1"/>
        <v>0</v>
      </c>
      <c r="P17" s="6">
        <v>9.9</v>
      </c>
      <c r="Q17" s="5">
        <v>24675.75</v>
      </c>
      <c r="R17" s="7">
        <v>12.49</v>
      </c>
      <c r="S17" s="5">
        <v>18321.268749999999</v>
      </c>
      <c r="T17" s="8">
        <v>5.29</v>
      </c>
      <c r="U17" s="5">
        <v>2327.6</v>
      </c>
      <c r="Z17" s="9">
        <v>5.37</v>
      </c>
      <c r="AA17" s="5">
        <v>946.46249999999986</v>
      </c>
      <c r="AB17" s="10">
        <v>0.44</v>
      </c>
      <c r="AC17" s="5">
        <v>69.849999999999994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46340.931250000001</v>
      </c>
      <c r="AT17" s="11">
        <f t="shared" si="6"/>
        <v>2.0756990227830916</v>
      </c>
      <c r="AU17" s="5">
        <f t="shared" si="7"/>
        <v>2075.6990227830916</v>
      </c>
    </row>
    <row r="18" spans="1:47" x14ac:dyDescent="0.25">
      <c r="A18" s="1" t="s">
        <v>79</v>
      </c>
      <c r="B18" s="1" t="s">
        <v>57</v>
      </c>
      <c r="C18" s="1" t="s">
        <v>58</v>
      </c>
      <c r="D18" s="1" t="s">
        <v>154</v>
      </c>
      <c r="E18" s="1" t="s">
        <v>77</v>
      </c>
      <c r="F18" s="1" t="s">
        <v>73</v>
      </c>
      <c r="G18" s="1" t="s">
        <v>53</v>
      </c>
      <c r="H18" s="1" t="s">
        <v>54</v>
      </c>
      <c r="I18" s="2">
        <v>2.5</v>
      </c>
      <c r="J18" s="2">
        <v>2.2599999999999998</v>
      </c>
      <c r="K18" s="2">
        <f t="shared" si="0"/>
        <v>2.2599999999999998</v>
      </c>
      <c r="L18" s="2">
        <f t="shared" si="1"/>
        <v>0</v>
      </c>
      <c r="Z18" s="9">
        <v>2.2599999999999998</v>
      </c>
      <c r="AA18" s="5">
        <v>398.32499999999999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398.32499999999999</v>
      </c>
      <c r="AT18" s="11">
        <f t="shared" si="6"/>
        <v>1.7841739277737863E-2</v>
      </c>
      <c r="AU18" s="5">
        <f t="shared" si="7"/>
        <v>17.841739277737862</v>
      </c>
    </row>
    <row r="19" spans="1:47" x14ac:dyDescent="0.25">
      <c r="A19" s="1" t="s">
        <v>80</v>
      </c>
      <c r="B19" s="1" t="s">
        <v>71</v>
      </c>
      <c r="C19" s="1" t="s">
        <v>72</v>
      </c>
      <c r="D19" s="1" t="s">
        <v>156</v>
      </c>
      <c r="E19" s="1" t="s">
        <v>81</v>
      </c>
      <c r="F19" s="1" t="s">
        <v>73</v>
      </c>
      <c r="G19" s="1" t="s">
        <v>53</v>
      </c>
      <c r="H19" s="1" t="s">
        <v>54</v>
      </c>
      <c r="I19" s="2">
        <v>40</v>
      </c>
      <c r="J19" s="2">
        <v>40</v>
      </c>
      <c r="K19" s="2">
        <f t="shared" si="0"/>
        <v>40</v>
      </c>
      <c r="L19" s="2">
        <f t="shared" si="1"/>
        <v>0</v>
      </c>
      <c r="N19" s="4">
        <v>0.35</v>
      </c>
      <c r="O19" s="5">
        <v>947.62499999999989</v>
      </c>
      <c r="P19" s="6">
        <v>37.93</v>
      </c>
      <c r="Q19" s="5">
        <v>94540.524999999994</v>
      </c>
      <c r="R19" s="7">
        <v>1.72</v>
      </c>
      <c r="S19" s="5">
        <v>2523.0250000000001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98011.174999999988</v>
      </c>
      <c r="AT19" s="11">
        <f t="shared" si="6"/>
        <v>4.3901081545339586</v>
      </c>
      <c r="AU19" s="5">
        <f t="shared" si="7"/>
        <v>4390.1081545339584</v>
      </c>
    </row>
    <row r="20" spans="1:47" x14ac:dyDescent="0.25">
      <c r="A20" s="1" t="s">
        <v>82</v>
      </c>
      <c r="B20" s="1" t="s">
        <v>83</v>
      </c>
      <c r="C20" s="1" t="s">
        <v>84</v>
      </c>
      <c r="D20" s="1" t="s">
        <v>152</v>
      </c>
      <c r="E20" s="1" t="s">
        <v>59</v>
      </c>
      <c r="F20" s="1" t="s">
        <v>73</v>
      </c>
      <c r="G20" s="1" t="s">
        <v>53</v>
      </c>
      <c r="H20" s="1" t="s">
        <v>54</v>
      </c>
      <c r="I20" s="2">
        <v>160</v>
      </c>
      <c r="J20" s="2">
        <v>35.25</v>
      </c>
      <c r="K20" s="2">
        <f t="shared" si="0"/>
        <v>11.82</v>
      </c>
      <c r="L20" s="2">
        <f t="shared" si="1"/>
        <v>0</v>
      </c>
      <c r="R20" s="7">
        <v>1.1399999999999999</v>
      </c>
      <c r="S20" s="5">
        <v>1672.2375</v>
      </c>
      <c r="T20" s="8">
        <v>10.68</v>
      </c>
      <c r="U20" s="5">
        <v>4699.2000000000007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6371.4375000000009</v>
      </c>
      <c r="AT20" s="11">
        <f t="shared" si="6"/>
        <v>0.28538888269478929</v>
      </c>
      <c r="AU20" s="5">
        <f t="shared" si="7"/>
        <v>285.38888269478929</v>
      </c>
    </row>
    <row r="21" spans="1:47" x14ac:dyDescent="0.25">
      <c r="A21" s="1" t="s">
        <v>82</v>
      </c>
      <c r="B21" s="1" t="s">
        <v>83</v>
      </c>
      <c r="C21" s="1" t="s">
        <v>84</v>
      </c>
      <c r="D21" s="1" t="s">
        <v>152</v>
      </c>
      <c r="E21" s="1" t="s">
        <v>60</v>
      </c>
      <c r="F21" s="1" t="s">
        <v>73</v>
      </c>
      <c r="G21" s="1" t="s">
        <v>53</v>
      </c>
      <c r="H21" s="1" t="s">
        <v>54</v>
      </c>
      <c r="I21" s="2">
        <v>160</v>
      </c>
      <c r="J21" s="2">
        <v>41.97</v>
      </c>
      <c r="K21" s="2">
        <f t="shared" si="0"/>
        <v>40</v>
      </c>
      <c r="L21" s="2">
        <f t="shared" si="1"/>
        <v>0</v>
      </c>
      <c r="P21" s="6">
        <v>1.1599999999999999</v>
      </c>
      <c r="Q21" s="5">
        <v>2891.3</v>
      </c>
      <c r="R21" s="7">
        <v>24.16</v>
      </c>
      <c r="S21" s="5">
        <v>35439.699999999997</v>
      </c>
      <c r="T21" s="8">
        <v>14.68</v>
      </c>
      <c r="U21" s="5">
        <v>6459.2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44790.2</v>
      </c>
      <c r="AT21" s="11">
        <f t="shared" si="6"/>
        <v>2.0062388014755146</v>
      </c>
      <c r="AU21" s="5">
        <f t="shared" si="7"/>
        <v>2006.2388014755145</v>
      </c>
    </row>
    <row r="22" spans="1:47" x14ac:dyDescent="0.25">
      <c r="A22" s="1" t="s">
        <v>82</v>
      </c>
      <c r="B22" s="1" t="s">
        <v>83</v>
      </c>
      <c r="C22" s="1" t="s">
        <v>84</v>
      </c>
      <c r="D22" s="1" t="s">
        <v>152</v>
      </c>
      <c r="E22" s="1" t="s">
        <v>64</v>
      </c>
      <c r="F22" s="1" t="s">
        <v>73</v>
      </c>
      <c r="G22" s="1" t="s">
        <v>53</v>
      </c>
      <c r="H22" s="1" t="s">
        <v>54</v>
      </c>
      <c r="I22" s="2">
        <v>160</v>
      </c>
      <c r="J22" s="2">
        <v>44.21</v>
      </c>
      <c r="K22" s="2">
        <f t="shared" si="0"/>
        <v>44.220000000000006</v>
      </c>
      <c r="L22" s="2">
        <f t="shared" si="1"/>
        <v>0</v>
      </c>
      <c r="P22" s="6">
        <v>26.95</v>
      </c>
      <c r="Q22" s="5">
        <v>67172.875</v>
      </c>
      <c r="R22" s="7">
        <v>16.14</v>
      </c>
      <c r="S22" s="5">
        <v>23675.362499999999</v>
      </c>
      <c r="T22" s="8">
        <v>1.1299999999999999</v>
      </c>
      <c r="U22" s="5">
        <v>497.2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91345.4375</v>
      </c>
      <c r="AT22" s="11">
        <f t="shared" si="6"/>
        <v>4.0915370114501952</v>
      </c>
      <c r="AU22" s="5">
        <f t="shared" si="7"/>
        <v>4091.5370114501948</v>
      </c>
    </row>
    <row r="23" spans="1:47" x14ac:dyDescent="0.25">
      <c r="A23" s="1" t="s">
        <v>82</v>
      </c>
      <c r="B23" s="1" t="s">
        <v>83</v>
      </c>
      <c r="C23" s="1" t="s">
        <v>84</v>
      </c>
      <c r="D23" s="1" t="s">
        <v>152</v>
      </c>
      <c r="E23" s="1" t="s">
        <v>65</v>
      </c>
      <c r="F23" s="1" t="s">
        <v>73</v>
      </c>
      <c r="G23" s="1" t="s">
        <v>53</v>
      </c>
      <c r="H23" s="1" t="s">
        <v>54</v>
      </c>
      <c r="I23" s="2">
        <v>160</v>
      </c>
      <c r="J23" s="2">
        <v>36.35</v>
      </c>
      <c r="K23" s="2">
        <f t="shared" si="0"/>
        <v>36.339999999999996</v>
      </c>
      <c r="L23" s="2">
        <f t="shared" si="1"/>
        <v>0</v>
      </c>
      <c r="P23" s="6">
        <v>25.7</v>
      </c>
      <c r="Q23" s="5">
        <v>64057.25</v>
      </c>
      <c r="R23" s="7">
        <v>8.49</v>
      </c>
      <c r="S23" s="5">
        <v>12453.768749999999</v>
      </c>
      <c r="T23" s="8">
        <v>2.15</v>
      </c>
      <c r="U23" s="5">
        <v>946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77457.018750000003</v>
      </c>
      <c r="AT23" s="11">
        <f t="shared" si="6"/>
        <v>3.4694481485429063</v>
      </c>
      <c r="AU23" s="5">
        <f t="shared" si="7"/>
        <v>3469.4481485429064</v>
      </c>
    </row>
    <row r="24" spans="1:47" x14ac:dyDescent="0.25">
      <c r="A24" s="1" t="s">
        <v>85</v>
      </c>
      <c r="B24" s="1" t="s">
        <v>86</v>
      </c>
      <c r="C24" s="1" t="s">
        <v>87</v>
      </c>
      <c r="D24" s="1" t="s">
        <v>163</v>
      </c>
      <c r="E24" s="1" t="s">
        <v>51</v>
      </c>
      <c r="F24" s="1" t="s">
        <v>73</v>
      </c>
      <c r="G24" s="1" t="s">
        <v>53</v>
      </c>
      <c r="H24" s="1" t="s">
        <v>54</v>
      </c>
      <c r="I24" s="2">
        <v>18.75</v>
      </c>
      <c r="J24" s="2">
        <v>18.52</v>
      </c>
      <c r="K24" s="2">
        <f t="shared" si="0"/>
        <v>18.510000000000002</v>
      </c>
      <c r="L24" s="2">
        <f t="shared" si="1"/>
        <v>0</v>
      </c>
      <c r="P24" s="6">
        <v>4.95</v>
      </c>
      <c r="Q24" s="5">
        <v>12337.875</v>
      </c>
      <c r="R24" s="7">
        <v>5.94</v>
      </c>
      <c r="S24" s="5">
        <v>8713.2374999999993</v>
      </c>
      <c r="T24" s="8">
        <v>1.18</v>
      </c>
      <c r="U24" s="5">
        <v>519.20000000000005</v>
      </c>
      <c r="X24" s="2">
        <v>6.44</v>
      </c>
      <c r="Y24" s="5">
        <v>2833.6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24403.912499999999</v>
      </c>
      <c r="AT24" s="11">
        <f t="shared" si="6"/>
        <v>1.0930979581540901</v>
      </c>
      <c r="AU24" s="5">
        <f t="shared" si="7"/>
        <v>1093.0979581540901</v>
      </c>
    </row>
    <row r="25" spans="1:47" x14ac:dyDescent="0.25">
      <c r="A25" s="1" t="s">
        <v>88</v>
      </c>
      <c r="B25" s="1" t="s">
        <v>86</v>
      </c>
      <c r="C25" s="1" t="s">
        <v>87</v>
      </c>
      <c r="D25" s="1" t="s">
        <v>163</v>
      </c>
      <c r="E25" s="1" t="s">
        <v>55</v>
      </c>
      <c r="F25" s="1" t="s">
        <v>73</v>
      </c>
      <c r="G25" s="1" t="s">
        <v>53</v>
      </c>
      <c r="H25" s="1" t="s">
        <v>54</v>
      </c>
      <c r="I25" s="2">
        <v>7.23</v>
      </c>
      <c r="J25" s="2">
        <v>7.19</v>
      </c>
      <c r="K25" s="2">
        <f t="shared" si="0"/>
        <v>7.18</v>
      </c>
      <c r="L25" s="2">
        <f t="shared" si="1"/>
        <v>0</v>
      </c>
      <c r="P25" s="6">
        <v>5.16</v>
      </c>
      <c r="Q25" s="5">
        <v>12861.3</v>
      </c>
      <c r="R25" s="7">
        <v>2.02</v>
      </c>
      <c r="S25" s="5">
        <v>2963.0875000000001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15824.387499999999</v>
      </c>
      <c r="AT25" s="11">
        <f t="shared" si="6"/>
        <v>0.70880460931373634</v>
      </c>
      <c r="AU25" s="5">
        <f t="shared" si="7"/>
        <v>708.80460931373625</v>
      </c>
    </row>
    <row r="26" spans="1:47" x14ac:dyDescent="0.25">
      <c r="A26" s="1" t="s">
        <v>89</v>
      </c>
      <c r="B26" s="1" t="s">
        <v>90</v>
      </c>
      <c r="C26" s="1" t="s">
        <v>91</v>
      </c>
      <c r="D26" s="1" t="s">
        <v>156</v>
      </c>
      <c r="E26" s="1" t="s">
        <v>51</v>
      </c>
      <c r="F26" s="1" t="s">
        <v>73</v>
      </c>
      <c r="G26" s="1" t="s">
        <v>53</v>
      </c>
      <c r="H26" s="1" t="s">
        <v>54</v>
      </c>
      <c r="I26" s="2">
        <v>0.65</v>
      </c>
      <c r="J26" s="2">
        <v>0.02</v>
      </c>
      <c r="K26" s="2">
        <f t="shared" si="0"/>
        <v>0.02</v>
      </c>
      <c r="L26" s="2">
        <f t="shared" si="1"/>
        <v>0</v>
      </c>
      <c r="R26" s="7">
        <v>0.02</v>
      </c>
      <c r="S26" s="5">
        <v>29.337499999999999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29.337499999999999</v>
      </c>
      <c r="AT26" s="11">
        <f t="shared" si="6"/>
        <v>1.3140827868214008E-3</v>
      </c>
      <c r="AU26" s="5">
        <f t="shared" si="7"/>
        <v>1.3140827868214009</v>
      </c>
    </row>
    <row r="27" spans="1:47" x14ac:dyDescent="0.25">
      <c r="A27" s="1" t="s">
        <v>89</v>
      </c>
      <c r="B27" s="1" t="s">
        <v>90</v>
      </c>
      <c r="C27" s="1" t="s">
        <v>91</v>
      </c>
      <c r="D27" s="1" t="s">
        <v>156</v>
      </c>
      <c r="E27" s="1" t="s">
        <v>55</v>
      </c>
      <c r="F27" s="1" t="s">
        <v>73</v>
      </c>
      <c r="G27" s="1" t="s">
        <v>53</v>
      </c>
      <c r="H27" s="1" t="s">
        <v>54</v>
      </c>
      <c r="I27" s="2">
        <v>0.65</v>
      </c>
      <c r="J27" s="2">
        <v>0.62</v>
      </c>
      <c r="K27" s="2">
        <f t="shared" si="0"/>
        <v>0.61</v>
      </c>
      <c r="L27" s="2">
        <f t="shared" si="1"/>
        <v>0</v>
      </c>
      <c r="P27" s="6">
        <v>0.42</v>
      </c>
      <c r="Q27" s="5">
        <v>1046.8499999999999</v>
      </c>
      <c r="R27" s="7">
        <v>0.19</v>
      </c>
      <c r="S27" s="5">
        <v>278.70625000000001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1325.5562499999999</v>
      </c>
      <c r="AT27" s="11">
        <f t="shared" si="6"/>
        <v>5.9374201997052421E-2</v>
      </c>
      <c r="AU27" s="5">
        <f t="shared" si="7"/>
        <v>59.374201997052424</v>
      </c>
    </row>
    <row r="28" spans="1:47" x14ac:dyDescent="0.25">
      <c r="A28" s="1" t="s">
        <v>92</v>
      </c>
      <c r="B28" s="1" t="s">
        <v>86</v>
      </c>
      <c r="C28" s="1" t="s">
        <v>87</v>
      </c>
      <c r="D28" s="1" t="s">
        <v>163</v>
      </c>
      <c r="E28" s="1" t="s">
        <v>55</v>
      </c>
      <c r="F28" s="1" t="s">
        <v>73</v>
      </c>
      <c r="G28" s="1" t="s">
        <v>53</v>
      </c>
      <c r="H28" s="1" t="s">
        <v>54</v>
      </c>
      <c r="I28" s="2">
        <v>7.9</v>
      </c>
      <c r="J28" s="2">
        <v>7.26</v>
      </c>
      <c r="K28" s="2">
        <f t="shared" si="0"/>
        <v>7.26</v>
      </c>
      <c r="L28" s="2">
        <f t="shared" si="1"/>
        <v>0</v>
      </c>
      <c r="P28" s="6">
        <v>4.63</v>
      </c>
      <c r="Q28" s="5">
        <v>11540.275</v>
      </c>
      <c r="R28" s="7">
        <v>2.63</v>
      </c>
      <c r="S28" s="5">
        <v>3857.8812499999999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15398.15625</v>
      </c>
      <c r="AT28" s="11">
        <f t="shared" si="6"/>
        <v>0.68971289567657001</v>
      </c>
      <c r="AU28" s="5">
        <f t="shared" si="7"/>
        <v>689.71289567657004</v>
      </c>
    </row>
    <row r="29" spans="1:47" x14ac:dyDescent="0.25">
      <c r="A29" s="1" t="s">
        <v>93</v>
      </c>
      <c r="B29" s="1" t="s">
        <v>94</v>
      </c>
      <c r="C29" s="1" t="s">
        <v>95</v>
      </c>
      <c r="D29" s="1" t="s">
        <v>159</v>
      </c>
      <c r="E29" s="1" t="s">
        <v>55</v>
      </c>
      <c r="F29" s="1" t="s">
        <v>73</v>
      </c>
      <c r="G29" s="1" t="s">
        <v>53</v>
      </c>
      <c r="H29" s="1" t="s">
        <v>54</v>
      </c>
      <c r="I29" s="2">
        <v>4.29</v>
      </c>
      <c r="J29" s="2">
        <v>4.29</v>
      </c>
      <c r="K29" s="2">
        <f t="shared" si="0"/>
        <v>3.26</v>
      </c>
      <c r="L29" s="2">
        <f t="shared" si="1"/>
        <v>0</v>
      </c>
      <c r="R29" s="7">
        <v>3.26</v>
      </c>
      <c r="S29" s="5">
        <v>4782.0124999999998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4782.0124999999998</v>
      </c>
      <c r="AT29" s="11">
        <f t="shared" si="6"/>
        <v>0.21419549425188833</v>
      </c>
      <c r="AU29" s="5">
        <f t="shared" si="7"/>
        <v>214.19549425188833</v>
      </c>
    </row>
    <row r="30" spans="1:47" x14ac:dyDescent="0.25">
      <c r="A30" s="1" t="s">
        <v>96</v>
      </c>
      <c r="B30" s="1" t="s">
        <v>86</v>
      </c>
      <c r="C30" s="1" t="s">
        <v>87</v>
      </c>
      <c r="D30" s="1" t="s">
        <v>163</v>
      </c>
      <c r="E30" s="1" t="s">
        <v>51</v>
      </c>
      <c r="F30" s="1" t="s">
        <v>73</v>
      </c>
      <c r="G30" s="1" t="s">
        <v>53</v>
      </c>
      <c r="H30" s="1" t="s">
        <v>54</v>
      </c>
      <c r="I30" s="2">
        <v>25</v>
      </c>
      <c r="J30" s="2">
        <v>20.81</v>
      </c>
      <c r="K30" s="2">
        <f t="shared" si="0"/>
        <v>20.82</v>
      </c>
      <c r="L30" s="2">
        <f t="shared" si="1"/>
        <v>0</v>
      </c>
      <c r="P30" s="6">
        <v>0.28000000000000003</v>
      </c>
      <c r="Q30" s="5">
        <v>697.90000000000009</v>
      </c>
      <c r="X30" s="2">
        <v>20.54</v>
      </c>
      <c r="Y30" s="5">
        <v>9037.6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9735.5</v>
      </c>
      <c r="AT30" s="11">
        <f t="shared" si="6"/>
        <v>0.43607168201447799</v>
      </c>
      <c r="AU30" s="5">
        <f t="shared" si="7"/>
        <v>436.07168201447797</v>
      </c>
    </row>
    <row r="31" spans="1:47" x14ac:dyDescent="0.25">
      <c r="A31" s="1" t="s">
        <v>96</v>
      </c>
      <c r="B31" s="1" t="s">
        <v>86</v>
      </c>
      <c r="C31" s="1" t="s">
        <v>87</v>
      </c>
      <c r="D31" s="1" t="s">
        <v>163</v>
      </c>
      <c r="E31" s="1" t="s">
        <v>55</v>
      </c>
      <c r="F31" s="1" t="s">
        <v>73</v>
      </c>
      <c r="G31" s="1" t="s">
        <v>53</v>
      </c>
      <c r="H31" s="1" t="s">
        <v>54</v>
      </c>
      <c r="I31" s="2">
        <v>25</v>
      </c>
      <c r="J31" s="2">
        <v>4.17</v>
      </c>
      <c r="K31" s="2">
        <f t="shared" si="0"/>
        <v>4.17</v>
      </c>
      <c r="L31" s="2">
        <f t="shared" si="1"/>
        <v>0</v>
      </c>
      <c r="X31" s="2">
        <v>4.17</v>
      </c>
      <c r="Y31" s="5">
        <v>1834.8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1834.8</v>
      </c>
      <c r="AT31" s="11">
        <f t="shared" si="6"/>
        <v>8.2184204423004906E-2</v>
      </c>
      <c r="AU31" s="5">
        <f t="shared" si="7"/>
        <v>82.1842044230049</v>
      </c>
    </row>
    <row r="32" spans="1:47" x14ac:dyDescent="0.25">
      <c r="A32" s="1" t="s">
        <v>97</v>
      </c>
      <c r="B32" s="1" t="s">
        <v>98</v>
      </c>
      <c r="C32" s="1" t="s">
        <v>99</v>
      </c>
      <c r="D32" s="1" t="s">
        <v>164</v>
      </c>
      <c r="E32" s="1" t="s">
        <v>55</v>
      </c>
      <c r="F32" s="1" t="s">
        <v>73</v>
      </c>
      <c r="G32" s="1" t="s">
        <v>53</v>
      </c>
      <c r="H32" s="1" t="s">
        <v>54</v>
      </c>
      <c r="I32" s="2">
        <v>1.02</v>
      </c>
      <c r="J32" s="2">
        <v>1.02</v>
      </c>
      <c r="K32" s="2">
        <f t="shared" si="0"/>
        <v>0.89</v>
      </c>
      <c r="L32" s="2">
        <f t="shared" si="1"/>
        <v>0</v>
      </c>
      <c r="R32" s="7">
        <v>0.89</v>
      </c>
      <c r="S32" s="5">
        <v>1305.51875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1305.51875</v>
      </c>
      <c r="AT32" s="11">
        <f t="shared" si="6"/>
        <v>5.8476684013552348E-2</v>
      </c>
      <c r="AU32" s="5">
        <f t="shared" si="7"/>
        <v>58.476684013552344</v>
      </c>
    </row>
    <row r="33" spans="1:47" x14ac:dyDescent="0.25">
      <c r="A33" s="1" t="s">
        <v>100</v>
      </c>
      <c r="B33" s="1" t="s">
        <v>86</v>
      </c>
      <c r="C33" s="1" t="s">
        <v>87</v>
      </c>
      <c r="D33" s="1" t="s">
        <v>163</v>
      </c>
      <c r="E33" s="1" t="s">
        <v>55</v>
      </c>
      <c r="F33" s="1" t="s">
        <v>73</v>
      </c>
      <c r="G33" s="1" t="s">
        <v>53</v>
      </c>
      <c r="H33" s="1" t="s">
        <v>54</v>
      </c>
      <c r="I33" s="2">
        <v>3.7</v>
      </c>
      <c r="J33" s="2">
        <v>3.63</v>
      </c>
      <c r="K33" s="2">
        <f t="shared" si="0"/>
        <v>0.91999999999999993</v>
      </c>
      <c r="L33" s="2">
        <f t="shared" si="1"/>
        <v>0</v>
      </c>
      <c r="R33" s="7">
        <v>0.91999999999999993</v>
      </c>
      <c r="S33" s="5">
        <v>1349.5250000000001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1349.5250000000001</v>
      </c>
      <c r="AT33" s="11">
        <f t="shared" si="6"/>
        <v>6.0447808193784452E-2</v>
      </c>
      <c r="AU33" s="5">
        <f t="shared" si="7"/>
        <v>60.447808193784454</v>
      </c>
    </row>
    <row r="34" spans="1:47" x14ac:dyDescent="0.25">
      <c r="A34" s="1" t="s">
        <v>101</v>
      </c>
      <c r="B34" s="1" t="s">
        <v>102</v>
      </c>
      <c r="C34" s="1" t="s">
        <v>103</v>
      </c>
      <c r="D34" s="1" t="s">
        <v>156</v>
      </c>
      <c r="E34" s="1" t="s">
        <v>77</v>
      </c>
      <c r="F34" s="1" t="s">
        <v>104</v>
      </c>
      <c r="G34" s="1" t="s">
        <v>53</v>
      </c>
      <c r="H34" s="1" t="s">
        <v>54</v>
      </c>
      <c r="I34" s="2">
        <v>2.35</v>
      </c>
      <c r="J34" s="2">
        <v>2.2000000000000002</v>
      </c>
      <c r="K34" s="2">
        <f t="shared" si="0"/>
        <v>0.57000000000000006</v>
      </c>
      <c r="L34" s="2">
        <f t="shared" si="1"/>
        <v>0</v>
      </c>
      <c r="Z34" s="9">
        <v>0.43</v>
      </c>
      <c r="AA34" s="5">
        <v>75.787499999999994</v>
      </c>
      <c r="AB34" s="10">
        <v>0.14000000000000001</v>
      </c>
      <c r="AC34" s="5">
        <v>22.225000000000001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98.012499999999989</v>
      </c>
      <c r="AT34" s="11">
        <f t="shared" si="6"/>
        <v>4.3901675038204527E-3</v>
      </c>
      <c r="AU34" s="5">
        <f t="shared" si="7"/>
        <v>4.3901675038204528</v>
      </c>
    </row>
    <row r="35" spans="1:47" x14ac:dyDescent="0.25">
      <c r="A35" s="1" t="s">
        <v>105</v>
      </c>
      <c r="B35" s="1" t="s">
        <v>106</v>
      </c>
      <c r="C35" s="1" t="s">
        <v>107</v>
      </c>
      <c r="D35" s="1" t="s">
        <v>162</v>
      </c>
      <c r="E35" s="1" t="s">
        <v>77</v>
      </c>
      <c r="F35" s="1" t="s">
        <v>104</v>
      </c>
      <c r="G35" s="1" t="s">
        <v>53</v>
      </c>
      <c r="H35" s="1" t="s">
        <v>54</v>
      </c>
      <c r="I35" s="2">
        <v>196.46</v>
      </c>
      <c r="J35" s="2">
        <v>39.380000000000003</v>
      </c>
      <c r="K35" s="2">
        <f t="shared" ref="K35:K65" si="8">SUM(N35,P35,R35,T35,V35,X35,Z35,AB35,AE35,AG35,AI35)</f>
        <v>10.81</v>
      </c>
      <c r="L35" s="2">
        <f t="shared" ref="L35:L66" si="9">SUM(M35,AD35,AK35,AM35,AO35,AQ35,AR35)</f>
        <v>0</v>
      </c>
      <c r="T35" s="8">
        <v>10.81</v>
      </c>
      <c r="U35" s="5">
        <v>4756.4000000000005</v>
      </c>
      <c r="AL35" s="5" t="str">
        <f t="shared" ref="AL35:AL65" si="10">IF(AK35&gt;0,AK35*$AL$1,"")</f>
        <v/>
      </c>
      <c r="AN35" s="5" t="str">
        <f t="shared" ref="AN35:AN65" si="11">IF(AM35&gt;0,AM35*$AN$1,"")</f>
        <v/>
      </c>
      <c r="AP35" s="5" t="str">
        <f t="shared" ref="AP35:AP65" si="12">IF(AO35&gt;0,AO35*$AP$1,"")</f>
        <v/>
      </c>
      <c r="AS35" s="5">
        <f t="shared" ref="AS35:AS65" si="13">SUM(O35,Q35,S35,U35,W35,Y35,AA35,AC35,AF35,AH35,AJ35)</f>
        <v>4756.4000000000005</v>
      </c>
      <c r="AT35" s="11">
        <f t="shared" ref="AT35:AT65" si="14">(AS35/$AS$72)*100</f>
        <v>0.21304826134596719</v>
      </c>
      <c r="AU35" s="5">
        <f t="shared" ref="AU35:AU65" si="15">(AT35/100)*$AU$1</f>
        <v>213.04826134596718</v>
      </c>
    </row>
    <row r="36" spans="1:47" x14ac:dyDescent="0.25">
      <c r="A36" s="1" t="s">
        <v>108</v>
      </c>
      <c r="B36" s="1" t="s">
        <v>109</v>
      </c>
      <c r="C36" s="1" t="s">
        <v>110</v>
      </c>
      <c r="D36" s="1" t="s">
        <v>156</v>
      </c>
      <c r="E36" s="1" t="s">
        <v>55</v>
      </c>
      <c r="F36" s="1" t="s">
        <v>111</v>
      </c>
      <c r="G36" s="1" t="s">
        <v>53</v>
      </c>
      <c r="H36" s="1" t="s">
        <v>54</v>
      </c>
      <c r="I36" s="2">
        <v>317.33</v>
      </c>
      <c r="J36" s="2">
        <v>37.630000000000003</v>
      </c>
      <c r="K36" s="2">
        <f t="shared" si="8"/>
        <v>0.26</v>
      </c>
      <c r="L36" s="2">
        <f t="shared" si="9"/>
        <v>0</v>
      </c>
      <c r="R36" s="7">
        <v>0.09</v>
      </c>
      <c r="S36" s="5">
        <v>132.01875000000001</v>
      </c>
      <c r="T36" s="8">
        <v>0.17</v>
      </c>
      <c r="U36" s="5">
        <v>74.800000000000011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13"/>
        <v>206.81875000000002</v>
      </c>
      <c r="AT36" s="11">
        <f t="shared" si="14"/>
        <v>9.2638077330010615E-3</v>
      </c>
      <c r="AU36" s="5">
        <f t="shared" si="15"/>
        <v>9.2638077330010624</v>
      </c>
    </row>
    <row r="37" spans="1:47" x14ac:dyDescent="0.25">
      <c r="A37" s="1" t="s">
        <v>108</v>
      </c>
      <c r="B37" s="1" t="s">
        <v>109</v>
      </c>
      <c r="C37" s="1" t="s">
        <v>110</v>
      </c>
      <c r="D37" s="1" t="s">
        <v>156</v>
      </c>
      <c r="E37" s="1" t="s">
        <v>112</v>
      </c>
      <c r="F37" s="1" t="s">
        <v>111</v>
      </c>
      <c r="G37" s="1" t="s">
        <v>53</v>
      </c>
      <c r="H37" s="1" t="s">
        <v>54</v>
      </c>
      <c r="I37" s="2">
        <v>317.33</v>
      </c>
      <c r="J37" s="2">
        <v>40.590000000000003</v>
      </c>
      <c r="K37" s="2">
        <f t="shared" si="8"/>
        <v>20.43</v>
      </c>
      <c r="L37" s="2">
        <f t="shared" si="9"/>
        <v>0</v>
      </c>
      <c r="P37" s="6">
        <v>1.56</v>
      </c>
      <c r="Q37" s="5">
        <v>3888.3</v>
      </c>
      <c r="R37" s="7">
        <v>13.98</v>
      </c>
      <c r="S37" s="5">
        <v>20506.912499999999</v>
      </c>
      <c r="T37" s="8">
        <v>4.8899999999999997</v>
      </c>
      <c r="U37" s="5">
        <v>2151.6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S37" s="5">
        <f t="shared" si="13"/>
        <v>26546.812499999996</v>
      </c>
      <c r="AT37" s="11">
        <f t="shared" si="14"/>
        <v>1.189082551383901</v>
      </c>
      <c r="AU37" s="5">
        <f t="shared" si="15"/>
        <v>1189.0825513839011</v>
      </c>
    </row>
    <row r="38" spans="1:47" x14ac:dyDescent="0.25">
      <c r="A38" s="1" t="s">
        <v>113</v>
      </c>
      <c r="B38" s="1" t="s">
        <v>114</v>
      </c>
      <c r="C38" s="1" t="s">
        <v>115</v>
      </c>
      <c r="D38" s="1" t="s">
        <v>156</v>
      </c>
      <c r="E38" s="1" t="s">
        <v>116</v>
      </c>
      <c r="F38" s="1" t="s">
        <v>111</v>
      </c>
      <c r="G38" s="1" t="s">
        <v>53</v>
      </c>
      <c r="H38" s="1" t="s">
        <v>54</v>
      </c>
      <c r="I38" s="2">
        <v>160</v>
      </c>
      <c r="J38" s="2">
        <v>40.01</v>
      </c>
      <c r="K38" s="2">
        <f t="shared" si="8"/>
        <v>14.39</v>
      </c>
      <c r="L38" s="2">
        <f t="shared" si="9"/>
        <v>0</v>
      </c>
      <c r="P38" s="6">
        <v>1.35</v>
      </c>
      <c r="Q38" s="5">
        <v>3364.875</v>
      </c>
      <c r="R38" s="7">
        <v>9.66</v>
      </c>
      <c r="S38" s="5">
        <v>14170.012500000001</v>
      </c>
      <c r="T38" s="8">
        <v>3.38</v>
      </c>
      <c r="U38" s="5">
        <v>1487.2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19022.087500000001</v>
      </c>
      <c r="AT38" s="11">
        <f t="shared" si="14"/>
        <v>0.85203571378476473</v>
      </c>
      <c r="AU38" s="5">
        <f t="shared" si="15"/>
        <v>852.03571378476477</v>
      </c>
    </row>
    <row r="39" spans="1:47" x14ac:dyDescent="0.25">
      <c r="A39" s="1" t="s">
        <v>113</v>
      </c>
      <c r="B39" s="1" t="s">
        <v>114</v>
      </c>
      <c r="C39" s="1" t="s">
        <v>115</v>
      </c>
      <c r="D39" s="1" t="s">
        <v>156</v>
      </c>
      <c r="E39" s="1" t="s">
        <v>117</v>
      </c>
      <c r="F39" s="1" t="s">
        <v>111</v>
      </c>
      <c r="G39" s="1" t="s">
        <v>53</v>
      </c>
      <c r="H39" s="1" t="s">
        <v>54</v>
      </c>
      <c r="I39" s="2">
        <v>160</v>
      </c>
      <c r="J39" s="2">
        <v>40.61</v>
      </c>
      <c r="K39" s="2">
        <f t="shared" si="8"/>
        <v>39.049999999999997</v>
      </c>
      <c r="L39" s="2">
        <f t="shared" si="9"/>
        <v>0</v>
      </c>
      <c r="P39" s="6">
        <v>1.93</v>
      </c>
      <c r="Q39" s="5">
        <v>4810.5249999999996</v>
      </c>
      <c r="R39" s="7">
        <v>18.72</v>
      </c>
      <c r="S39" s="5">
        <v>27459.9</v>
      </c>
      <c r="T39" s="8">
        <v>18.399999999999999</v>
      </c>
      <c r="U39" s="5">
        <v>8096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13"/>
        <v>40366.425000000003</v>
      </c>
      <c r="AT39" s="11">
        <f t="shared" si="14"/>
        <v>1.808089450635435</v>
      </c>
      <c r="AU39" s="5">
        <f t="shared" si="15"/>
        <v>1808.089450635435</v>
      </c>
    </row>
    <row r="40" spans="1:47" x14ac:dyDescent="0.25">
      <c r="A40" s="1" t="s">
        <v>113</v>
      </c>
      <c r="B40" s="1" t="s">
        <v>114</v>
      </c>
      <c r="C40" s="1" t="s">
        <v>115</v>
      </c>
      <c r="D40" s="1" t="s">
        <v>156</v>
      </c>
      <c r="E40" s="1" t="s">
        <v>76</v>
      </c>
      <c r="F40" s="1" t="s">
        <v>111</v>
      </c>
      <c r="G40" s="1" t="s">
        <v>53</v>
      </c>
      <c r="H40" s="1" t="s">
        <v>54</v>
      </c>
      <c r="I40" s="2">
        <v>160</v>
      </c>
      <c r="J40" s="2">
        <v>37.700000000000003</v>
      </c>
      <c r="K40" s="2">
        <f t="shared" si="8"/>
        <v>17.240000000000002</v>
      </c>
      <c r="L40" s="2">
        <f t="shared" si="9"/>
        <v>0</v>
      </c>
      <c r="R40" s="7">
        <v>4.3499999999999996</v>
      </c>
      <c r="S40" s="5">
        <v>6380.9062499999991</v>
      </c>
      <c r="T40" s="8">
        <v>12.89</v>
      </c>
      <c r="U40" s="5">
        <v>5671.6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12052.506249999999</v>
      </c>
      <c r="AT40" s="11">
        <f t="shared" si="14"/>
        <v>0.5398548274795858</v>
      </c>
      <c r="AU40" s="5">
        <f t="shared" si="15"/>
        <v>539.85482747958588</v>
      </c>
    </row>
    <row r="41" spans="1:47" x14ac:dyDescent="0.25">
      <c r="A41" s="1" t="s">
        <v>118</v>
      </c>
      <c r="B41" s="1" t="s">
        <v>119</v>
      </c>
      <c r="C41" s="1" t="s">
        <v>120</v>
      </c>
      <c r="D41" s="1" t="s">
        <v>156</v>
      </c>
      <c r="E41" s="1" t="s">
        <v>116</v>
      </c>
      <c r="F41" s="1" t="s">
        <v>121</v>
      </c>
      <c r="G41" s="1" t="s">
        <v>53</v>
      </c>
      <c r="H41" s="1" t="s">
        <v>54</v>
      </c>
      <c r="I41" s="2">
        <v>7</v>
      </c>
      <c r="J41" s="2">
        <v>5.2</v>
      </c>
      <c r="K41" s="2">
        <f t="shared" si="8"/>
        <v>2.29</v>
      </c>
      <c r="L41" s="2">
        <f t="shared" si="9"/>
        <v>0</v>
      </c>
      <c r="Z41" s="9">
        <v>2.29</v>
      </c>
      <c r="AA41" s="5">
        <v>403.61250000000001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403.61250000000001</v>
      </c>
      <c r="AT41" s="11">
        <f t="shared" si="14"/>
        <v>1.807857652478748E-2</v>
      </c>
      <c r="AU41" s="5">
        <f t="shared" si="15"/>
        <v>18.078576524787479</v>
      </c>
    </row>
    <row r="42" spans="1:47" x14ac:dyDescent="0.25">
      <c r="A42" s="1" t="s">
        <v>122</v>
      </c>
      <c r="B42" s="1" t="s">
        <v>123</v>
      </c>
      <c r="C42" s="1" t="s">
        <v>124</v>
      </c>
      <c r="D42" s="1" t="s">
        <v>161</v>
      </c>
      <c r="E42" s="1" t="s">
        <v>76</v>
      </c>
      <c r="F42" s="1" t="s">
        <v>121</v>
      </c>
      <c r="G42" s="1" t="s">
        <v>53</v>
      </c>
      <c r="H42" s="1" t="s">
        <v>54</v>
      </c>
      <c r="I42" s="2">
        <v>153</v>
      </c>
      <c r="J42" s="2">
        <v>40.57</v>
      </c>
      <c r="K42" s="2">
        <f t="shared" si="8"/>
        <v>0.24</v>
      </c>
      <c r="L42" s="2">
        <f t="shared" si="9"/>
        <v>0</v>
      </c>
      <c r="P42" s="6">
        <v>0.24</v>
      </c>
      <c r="Q42" s="5">
        <v>957.12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957.12</v>
      </c>
      <c r="AT42" s="11">
        <f t="shared" si="14"/>
        <v>4.2871237048913477E-2</v>
      </c>
      <c r="AU42" s="5">
        <f t="shared" si="15"/>
        <v>42.871237048913471</v>
      </c>
    </row>
    <row r="43" spans="1:47" x14ac:dyDescent="0.25">
      <c r="A43" s="1" t="s">
        <v>122</v>
      </c>
      <c r="B43" s="1" t="s">
        <v>123</v>
      </c>
      <c r="C43" s="1" t="s">
        <v>124</v>
      </c>
      <c r="D43" s="1" t="s">
        <v>161</v>
      </c>
      <c r="E43" s="1" t="s">
        <v>75</v>
      </c>
      <c r="F43" s="1" t="s">
        <v>121</v>
      </c>
      <c r="G43" s="1" t="s">
        <v>53</v>
      </c>
      <c r="H43" s="1" t="s">
        <v>54</v>
      </c>
      <c r="I43" s="2">
        <v>153</v>
      </c>
      <c r="J43" s="2">
        <v>36.94</v>
      </c>
      <c r="K43" s="2">
        <f t="shared" si="8"/>
        <v>34.130000000000003</v>
      </c>
      <c r="L43" s="2">
        <f t="shared" si="9"/>
        <v>0</v>
      </c>
      <c r="N43" s="4">
        <v>15.91</v>
      </c>
      <c r="O43" s="5">
        <v>44294.7</v>
      </c>
      <c r="P43" s="6">
        <v>18.16</v>
      </c>
      <c r="Q43" s="5">
        <v>50034.445</v>
      </c>
      <c r="R43" s="7">
        <v>0.06</v>
      </c>
      <c r="S43" s="5">
        <v>123.2175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13"/>
        <v>94452.362499999988</v>
      </c>
      <c r="AT43" s="11">
        <f t="shared" si="14"/>
        <v>4.2307021298974066</v>
      </c>
      <c r="AU43" s="5">
        <f t="shared" si="15"/>
        <v>4230.7021298974068</v>
      </c>
    </row>
    <row r="44" spans="1:47" x14ac:dyDescent="0.25">
      <c r="A44" s="1" t="s">
        <v>122</v>
      </c>
      <c r="B44" s="1" t="s">
        <v>123</v>
      </c>
      <c r="C44" s="1" t="s">
        <v>124</v>
      </c>
      <c r="D44" s="1" t="s">
        <v>161</v>
      </c>
      <c r="E44" s="1" t="s">
        <v>116</v>
      </c>
      <c r="F44" s="1" t="s">
        <v>121</v>
      </c>
      <c r="G44" s="1" t="s">
        <v>53</v>
      </c>
      <c r="H44" s="1" t="s">
        <v>54</v>
      </c>
      <c r="I44" s="2">
        <v>153</v>
      </c>
      <c r="J44" s="2">
        <v>32.770000000000003</v>
      </c>
      <c r="K44" s="2">
        <f t="shared" si="8"/>
        <v>26.750000000000004</v>
      </c>
      <c r="L44" s="2">
        <f t="shared" si="9"/>
        <v>0</v>
      </c>
      <c r="N44" s="4">
        <v>3.85</v>
      </c>
      <c r="O44" s="5">
        <v>10423.875</v>
      </c>
      <c r="P44" s="6">
        <v>22.73</v>
      </c>
      <c r="Q44" s="5">
        <v>56654.525000000001</v>
      </c>
      <c r="R44" s="7">
        <v>0.17</v>
      </c>
      <c r="S44" s="5">
        <v>249.36875000000001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13"/>
        <v>67327.768749999988</v>
      </c>
      <c r="AT44" s="11">
        <f t="shared" si="14"/>
        <v>3.0157396502587752</v>
      </c>
      <c r="AU44" s="5">
        <f t="shared" si="15"/>
        <v>3015.7396502587753</v>
      </c>
    </row>
    <row r="45" spans="1:47" x14ac:dyDescent="0.25">
      <c r="A45" s="1" t="s">
        <v>125</v>
      </c>
      <c r="B45" s="1" t="s">
        <v>126</v>
      </c>
      <c r="C45" s="1" t="s">
        <v>127</v>
      </c>
      <c r="D45" s="1" t="s">
        <v>156</v>
      </c>
      <c r="E45" s="1" t="s">
        <v>51</v>
      </c>
      <c r="F45" s="1" t="s">
        <v>121</v>
      </c>
      <c r="G45" s="1" t="s">
        <v>53</v>
      </c>
      <c r="H45" s="1" t="s">
        <v>54</v>
      </c>
      <c r="I45" s="2">
        <v>154.94999999999999</v>
      </c>
      <c r="J45" s="2">
        <v>34.450000000000003</v>
      </c>
      <c r="K45" s="2">
        <f t="shared" si="8"/>
        <v>29.759999999999998</v>
      </c>
      <c r="L45" s="2">
        <f t="shared" si="9"/>
        <v>0</v>
      </c>
      <c r="R45" s="7">
        <v>20.83</v>
      </c>
      <c r="S45" s="5">
        <v>30555.006249999999</v>
      </c>
      <c r="T45" s="8">
        <v>8.93</v>
      </c>
      <c r="U45" s="5">
        <v>3929.2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13"/>
        <v>34484.206249999996</v>
      </c>
      <c r="AT45" s="11">
        <f t="shared" si="14"/>
        <v>1.5446136122820271</v>
      </c>
      <c r="AU45" s="5">
        <f t="shared" si="15"/>
        <v>1544.6136122820271</v>
      </c>
    </row>
    <row r="46" spans="1:47" x14ac:dyDescent="0.25">
      <c r="A46" s="1" t="s">
        <v>125</v>
      </c>
      <c r="B46" s="1" t="s">
        <v>126</v>
      </c>
      <c r="C46" s="1" t="s">
        <v>127</v>
      </c>
      <c r="D46" s="1" t="s">
        <v>156</v>
      </c>
      <c r="E46" s="1" t="s">
        <v>55</v>
      </c>
      <c r="F46" s="1" t="s">
        <v>121</v>
      </c>
      <c r="G46" s="1" t="s">
        <v>53</v>
      </c>
      <c r="H46" s="1" t="s">
        <v>54</v>
      </c>
      <c r="I46" s="2">
        <v>154.94999999999999</v>
      </c>
      <c r="J46" s="2">
        <v>33.54</v>
      </c>
      <c r="K46" s="2">
        <f t="shared" si="8"/>
        <v>33.54</v>
      </c>
      <c r="L46" s="2">
        <f t="shared" si="9"/>
        <v>0</v>
      </c>
      <c r="P46" s="6">
        <v>3.59</v>
      </c>
      <c r="Q46" s="5">
        <v>8948.0749999999989</v>
      </c>
      <c r="R46" s="7">
        <v>29.95</v>
      </c>
      <c r="S46" s="5">
        <v>43932.90625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S46" s="5">
        <f t="shared" si="13"/>
        <v>52880.981249999997</v>
      </c>
      <c r="AT46" s="11">
        <f t="shared" si="14"/>
        <v>2.3686403821337962</v>
      </c>
      <c r="AU46" s="5">
        <f t="shared" si="15"/>
        <v>2368.6403821337963</v>
      </c>
    </row>
    <row r="47" spans="1:47" x14ac:dyDescent="0.25">
      <c r="A47" s="1" t="s">
        <v>125</v>
      </c>
      <c r="B47" s="1" t="s">
        <v>126</v>
      </c>
      <c r="C47" s="1" t="s">
        <v>127</v>
      </c>
      <c r="D47" s="1" t="s">
        <v>156</v>
      </c>
      <c r="E47" s="1" t="s">
        <v>112</v>
      </c>
      <c r="F47" s="1" t="s">
        <v>121</v>
      </c>
      <c r="G47" s="1" t="s">
        <v>53</v>
      </c>
      <c r="H47" s="1" t="s">
        <v>54</v>
      </c>
      <c r="I47" s="2">
        <v>154.94999999999999</v>
      </c>
      <c r="J47" s="2">
        <v>42.58</v>
      </c>
      <c r="K47" s="2">
        <f t="shared" si="8"/>
        <v>42.57</v>
      </c>
      <c r="L47" s="2">
        <f t="shared" si="9"/>
        <v>0</v>
      </c>
      <c r="N47" s="4">
        <v>8.56</v>
      </c>
      <c r="O47" s="5">
        <v>23176.2</v>
      </c>
      <c r="P47" s="6">
        <v>30.84</v>
      </c>
      <c r="Q47" s="5">
        <v>76868.7</v>
      </c>
      <c r="R47" s="7">
        <v>3.17</v>
      </c>
      <c r="S47" s="5">
        <v>4649.9937499999996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13"/>
        <v>104694.89374999999</v>
      </c>
      <c r="AT47" s="11">
        <f t="shared" si="14"/>
        <v>4.6894847122273697</v>
      </c>
      <c r="AU47" s="5">
        <f t="shared" si="15"/>
        <v>4689.4847122273695</v>
      </c>
    </row>
    <row r="48" spans="1:47" x14ac:dyDescent="0.25">
      <c r="A48" s="1" t="s">
        <v>125</v>
      </c>
      <c r="B48" s="1" t="s">
        <v>126</v>
      </c>
      <c r="C48" s="1" t="s">
        <v>127</v>
      </c>
      <c r="D48" s="1" t="s">
        <v>156</v>
      </c>
      <c r="E48" s="1" t="s">
        <v>81</v>
      </c>
      <c r="F48" s="1" t="s">
        <v>121</v>
      </c>
      <c r="G48" s="1" t="s">
        <v>53</v>
      </c>
      <c r="H48" s="1" t="s">
        <v>54</v>
      </c>
      <c r="I48" s="2">
        <v>154.94999999999999</v>
      </c>
      <c r="J48" s="2">
        <v>41.12</v>
      </c>
      <c r="K48" s="2">
        <f t="shared" si="8"/>
        <v>40</v>
      </c>
      <c r="L48" s="2">
        <f t="shared" si="9"/>
        <v>0</v>
      </c>
      <c r="N48" s="4">
        <v>1.35</v>
      </c>
      <c r="O48" s="5">
        <v>3655.125</v>
      </c>
      <c r="P48" s="6">
        <v>25.88</v>
      </c>
      <c r="Q48" s="5">
        <v>64505.9</v>
      </c>
      <c r="R48" s="7">
        <v>12.77</v>
      </c>
      <c r="S48" s="5">
        <v>18731.993750000001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S48" s="5">
        <f t="shared" si="13"/>
        <v>86893.018749999988</v>
      </c>
      <c r="AT48" s="11">
        <f t="shared" si="14"/>
        <v>3.892104652213864</v>
      </c>
      <c r="AU48" s="5">
        <f t="shared" si="15"/>
        <v>3892.104652213864</v>
      </c>
    </row>
    <row r="49" spans="1:47" x14ac:dyDescent="0.25">
      <c r="A49" s="1" t="s">
        <v>128</v>
      </c>
      <c r="B49" s="1" t="s">
        <v>129</v>
      </c>
      <c r="C49" s="1" t="s">
        <v>130</v>
      </c>
      <c r="D49" s="1" t="s">
        <v>156</v>
      </c>
      <c r="E49" s="1" t="s">
        <v>55</v>
      </c>
      <c r="F49" s="1" t="s">
        <v>121</v>
      </c>
      <c r="G49" s="1" t="s">
        <v>53</v>
      </c>
      <c r="H49" s="1" t="s">
        <v>54</v>
      </c>
      <c r="I49" s="2">
        <v>5.05</v>
      </c>
      <c r="J49" s="2">
        <v>3.03</v>
      </c>
      <c r="K49" s="2">
        <f t="shared" si="8"/>
        <v>3.0300000000000002</v>
      </c>
      <c r="L49" s="2">
        <f t="shared" si="9"/>
        <v>0</v>
      </c>
      <c r="Z49" s="9">
        <v>1.94</v>
      </c>
      <c r="AA49" s="5">
        <v>341.92500000000001</v>
      </c>
      <c r="AB49" s="10">
        <v>1.0900000000000001</v>
      </c>
      <c r="AC49" s="5">
        <v>173.03749999999999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S49" s="5">
        <f t="shared" si="13"/>
        <v>514.96249999999998</v>
      </c>
      <c r="AT49" s="11">
        <f t="shared" si="14"/>
        <v>2.3066156186059332E-2</v>
      </c>
      <c r="AU49" s="5">
        <f t="shared" si="15"/>
        <v>23.066156186059331</v>
      </c>
    </row>
    <row r="50" spans="1:47" x14ac:dyDescent="0.25">
      <c r="A50" s="1" t="s">
        <v>128</v>
      </c>
      <c r="B50" s="1" t="s">
        <v>129</v>
      </c>
      <c r="C50" s="1" t="s">
        <v>130</v>
      </c>
      <c r="D50" s="1" t="s">
        <v>156</v>
      </c>
      <c r="E50" s="1" t="s">
        <v>112</v>
      </c>
      <c r="F50" s="1" t="s">
        <v>121</v>
      </c>
      <c r="G50" s="1" t="s">
        <v>53</v>
      </c>
      <c r="H50" s="1" t="s">
        <v>54</v>
      </c>
      <c r="I50" s="2">
        <v>5.05</v>
      </c>
      <c r="J50" s="2">
        <v>1.66</v>
      </c>
      <c r="K50" s="2">
        <f t="shared" si="8"/>
        <v>1.65</v>
      </c>
      <c r="L50" s="2">
        <f t="shared" si="9"/>
        <v>0</v>
      </c>
      <c r="Z50" s="9">
        <v>1.03</v>
      </c>
      <c r="AA50" s="5">
        <v>181.53749999999999</v>
      </c>
      <c r="AB50" s="10">
        <v>0.62</v>
      </c>
      <c r="AC50" s="5">
        <v>98.424999999999997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S50" s="5">
        <f t="shared" si="13"/>
        <v>279.96249999999998</v>
      </c>
      <c r="AT50" s="11">
        <f t="shared" si="14"/>
        <v>1.2540056317187439E-2</v>
      </c>
      <c r="AU50" s="5">
        <f t="shared" si="15"/>
        <v>12.540056317187439</v>
      </c>
    </row>
    <row r="51" spans="1:47" x14ac:dyDescent="0.25">
      <c r="A51" s="1" t="s">
        <v>131</v>
      </c>
      <c r="B51" s="1" t="s">
        <v>71</v>
      </c>
      <c r="C51" s="1" t="s">
        <v>72</v>
      </c>
      <c r="D51" s="1" t="s">
        <v>156</v>
      </c>
      <c r="E51" s="1" t="s">
        <v>59</v>
      </c>
      <c r="F51" s="1" t="s">
        <v>121</v>
      </c>
      <c r="G51" s="1" t="s">
        <v>53</v>
      </c>
      <c r="H51" s="1" t="s">
        <v>54</v>
      </c>
      <c r="I51" s="2">
        <v>7.5</v>
      </c>
      <c r="J51" s="2">
        <v>6.85</v>
      </c>
      <c r="K51" s="2">
        <f t="shared" si="8"/>
        <v>0.98</v>
      </c>
      <c r="L51" s="2">
        <f t="shared" si="9"/>
        <v>0</v>
      </c>
      <c r="Z51" s="9">
        <v>0.98</v>
      </c>
      <c r="AA51" s="5">
        <v>172.72499999999999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13"/>
        <v>172.72499999999999</v>
      </c>
      <c r="AT51" s="11">
        <f t="shared" si="14"/>
        <v>7.7366834036208428E-3</v>
      </c>
      <c r="AU51" s="5">
        <f t="shared" si="15"/>
        <v>7.7366834036208427</v>
      </c>
    </row>
    <row r="52" spans="1:47" x14ac:dyDescent="0.25">
      <c r="A52" s="1" t="s">
        <v>132</v>
      </c>
      <c r="B52" s="1" t="s">
        <v>133</v>
      </c>
      <c r="C52" s="1" t="s">
        <v>115</v>
      </c>
      <c r="D52" s="1" t="s">
        <v>156</v>
      </c>
      <c r="E52" s="1" t="s">
        <v>59</v>
      </c>
      <c r="F52" s="1" t="s">
        <v>121</v>
      </c>
      <c r="G52" s="1" t="s">
        <v>53</v>
      </c>
      <c r="H52" s="1" t="s">
        <v>54</v>
      </c>
      <c r="I52" s="2">
        <v>152.5</v>
      </c>
      <c r="J52" s="2">
        <v>25.68</v>
      </c>
      <c r="K52" s="2">
        <f t="shared" si="8"/>
        <v>4.7</v>
      </c>
      <c r="L52" s="2">
        <f t="shared" si="9"/>
        <v>0</v>
      </c>
      <c r="R52" s="7">
        <v>2.68</v>
      </c>
      <c r="S52" s="5">
        <v>3931.2249999999999</v>
      </c>
      <c r="T52" s="8">
        <v>2.02</v>
      </c>
      <c r="U52" s="5">
        <v>888.8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13"/>
        <v>4820.0249999999996</v>
      </c>
      <c r="AT52" s="11">
        <f t="shared" si="14"/>
        <v>0.21589814689557127</v>
      </c>
      <c r="AU52" s="5">
        <f t="shared" si="15"/>
        <v>215.89814689557127</v>
      </c>
    </row>
    <row r="53" spans="1:47" x14ac:dyDescent="0.25">
      <c r="A53" s="1" t="s">
        <v>132</v>
      </c>
      <c r="B53" s="1" t="s">
        <v>133</v>
      </c>
      <c r="C53" s="1" t="s">
        <v>115</v>
      </c>
      <c r="D53" s="1" t="s">
        <v>156</v>
      </c>
      <c r="E53" s="1" t="s">
        <v>60</v>
      </c>
      <c r="F53" s="1" t="s">
        <v>121</v>
      </c>
      <c r="G53" s="1" t="s">
        <v>53</v>
      </c>
      <c r="H53" s="1" t="s">
        <v>54</v>
      </c>
      <c r="I53" s="2">
        <v>152.5</v>
      </c>
      <c r="J53" s="2">
        <v>40.49</v>
      </c>
      <c r="K53" s="2">
        <f t="shared" si="8"/>
        <v>13.939999999999998</v>
      </c>
      <c r="L53" s="2">
        <f t="shared" si="9"/>
        <v>0</v>
      </c>
      <c r="R53" s="7">
        <v>6.6999999999999993</v>
      </c>
      <c r="S53" s="5">
        <v>9828.0625</v>
      </c>
      <c r="T53" s="8">
        <v>7.2399999999999993</v>
      </c>
      <c r="U53" s="5">
        <v>3185.6</v>
      </c>
      <c r="AL53" s="5" t="str">
        <f t="shared" si="10"/>
        <v/>
      </c>
      <c r="AN53" s="5" t="str">
        <f t="shared" si="11"/>
        <v/>
      </c>
      <c r="AP53" s="5" t="str">
        <f t="shared" si="12"/>
        <v/>
      </c>
      <c r="AS53" s="5">
        <f t="shared" si="13"/>
        <v>13013.6625</v>
      </c>
      <c r="AT53" s="11">
        <f t="shared" si="14"/>
        <v>0.58290685589273661</v>
      </c>
      <c r="AU53" s="5">
        <f t="shared" si="15"/>
        <v>582.90685589273664</v>
      </c>
    </row>
    <row r="54" spans="1:47" x14ac:dyDescent="0.25">
      <c r="A54" s="1" t="s">
        <v>132</v>
      </c>
      <c r="B54" s="1" t="s">
        <v>133</v>
      </c>
      <c r="C54" s="1" t="s">
        <v>115</v>
      </c>
      <c r="D54" s="1" t="s">
        <v>156</v>
      </c>
      <c r="E54" s="1" t="s">
        <v>64</v>
      </c>
      <c r="F54" s="1" t="s">
        <v>121</v>
      </c>
      <c r="G54" s="1" t="s">
        <v>53</v>
      </c>
      <c r="H54" s="1" t="s">
        <v>54</v>
      </c>
      <c r="I54" s="2">
        <v>152.5</v>
      </c>
      <c r="J54" s="2">
        <v>45.71</v>
      </c>
      <c r="K54" s="2">
        <f t="shared" si="8"/>
        <v>45.709999999999994</v>
      </c>
      <c r="L54" s="2">
        <f t="shared" si="9"/>
        <v>0</v>
      </c>
      <c r="N54" s="4">
        <v>0.54</v>
      </c>
      <c r="O54" s="5">
        <v>1462.05</v>
      </c>
      <c r="P54" s="6">
        <v>25.65</v>
      </c>
      <c r="Q54" s="5">
        <v>63932.625000000007</v>
      </c>
      <c r="R54" s="7">
        <v>19.52</v>
      </c>
      <c r="S54" s="5">
        <v>28633.4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S54" s="5">
        <f t="shared" si="13"/>
        <v>94028.075000000012</v>
      </c>
      <c r="AT54" s="11">
        <f t="shared" si="14"/>
        <v>4.2116974805437319</v>
      </c>
      <c r="AU54" s="5">
        <f t="shared" si="15"/>
        <v>4211.6974805437321</v>
      </c>
    </row>
    <row r="55" spans="1:47" x14ac:dyDescent="0.25">
      <c r="A55" s="1" t="s">
        <v>132</v>
      </c>
      <c r="B55" s="1" t="s">
        <v>133</v>
      </c>
      <c r="C55" s="1" t="s">
        <v>115</v>
      </c>
      <c r="D55" s="1" t="s">
        <v>156</v>
      </c>
      <c r="E55" s="1" t="s">
        <v>65</v>
      </c>
      <c r="F55" s="1" t="s">
        <v>121</v>
      </c>
      <c r="G55" s="1" t="s">
        <v>53</v>
      </c>
      <c r="H55" s="1" t="s">
        <v>54</v>
      </c>
      <c r="I55" s="2">
        <v>152.5</v>
      </c>
      <c r="J55" s="2">
        <v>36.25</v>
      </c>
      <c r="K55" s="2">
        <f t="shared" si="8"/>
        <v>20.43</v>
      </c>
      <c r="L55" s="2">
        <f t="shared" si="9"/>
        <v>0</v>
      </c>
      <c r="P55" s="6">
        <v>0.46</v>
      </c>
      <c r="Q55" s="5">
        <v>1146.55</v>
      </c>
      <c r="R55" s="7">
        <v>19.97</v>
      </c>
      <c r="S55" s="5">
        <v>29293.493750000001</v>
      </c>
      <c r="AL55" s="5" t="str">
        <f t="shared" si="10"/>
        <v/>
      </c>
      <c r="AN55" s="5" t="str">
        <f t="shared" si="11"/>
        <v/>
      </c>
      <c r="AP55" s="5" t="str">
        <f t="shared" si="12"/>
        <v/>
      </c>
      <c r="AS55" s="5">
        <f t="shared" si="13"/>
        <v>30440.043750000001</v>
      </c>
      <c r="AT55" s="11">
        <f t="shared" si="14"/>
        <v>1.3634678320226798</v>
      </c>
      <c r="AU55" s="5">
        <f t="shared" si="15"/>
        <v>1363.4678320226799</v>
      </c>
    </row>
    <row r="56" spans="1:47" x14ac:dyDescent="0.25">
      <c r="A56" s="1" t="s">
        <v>134</v>
      </c>
      <c r="B56" s="1" t="s">
        <v>135</v>
      </c>
      <c r="C56" s="1" t="s">
        <v>136</v>
      </c>
      <c r="D56" s="1" t="s">
        <v>154</v>
      </c>
      <c r="E56" s="1" t="s">
        <v>77</v>
      </c>
      <c r="F56" s="1" t="s">
        <v>121</v>
      </c>
      <c r="G56" s="1" t="s">
        <v>53</v>
      </c>
      <c r="H56" s="1" t="s">
        <v>54</v>
      </c>
      <c r="I56" s="2">
        <v>155</v>
      </c>
      <c r="J56" s="2">
        <v>43.67</v>
      </c>
      <c r="K56" s="2">
        <f t="shared" si="8"/>
        <v>0.17</v>
      </c>
      <c r="L56" s="2">
        <f t="shared" si="9"/>
        <v>0</v>
      </c>
      <c r="P56" s="6">
        <v>0.17</v>
      </c>
      <c r="Q56" s="5">
        <v>677.96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S56" s="5">
        <f t="shared" si="13"/>
        <v>677.96</v>
      </c>
      <c r="AT56" s="11">
        <f t="shared" si="14"/>
        <v>3.0367126242980384E-2</v>
      </c>
      <c r="AU56" s="5">
        <f t="shared" si="15"/>
        <v>30.367126242980383</v>
      </c>
    </row>
    <row r="57" spans="1:47" x14ac:dyDescent="0.25">
      <c r="A57" s="1" t="s">
        <v>134</v>
      </c>
      <c r="B57" s="1" t="s">
        <v>135</v>
      </c>
      <c r="C57" s="1" t="s">
        <v>136</v>
      </c>
      <c r="D57" s="1" t="s">
        <v>154</v>
      </c>
      <c r="E57" s="1" t="s">
        <v>69</v>
      </c>
      <c r="F57" s="1" t="s">
        <v>121</v>
      </c>
      <c r="G57" s="1" t="s">
        <v>53</v>
      </c>
      <c r="H57" s="1" t="s">
        <v>54</v>
      </c>
      <c r="I57" s="2">
        <v>155</v>
      </c>
      <c r="J57" s="2">
        <v>34.78</v>
      </c>
      <c r="K57" s="2">
        <f t="shared" si="8"/>
        <v>3.85</v>
      </c>
      <c r="L57" s="2">
        <f t="shared" si="9"/>
        <v>0</v>
      </c>
      <c r="P57" s="6">
        <v>1.87</v>
      </c>
      <c r="Q57" s="5">
        <v>4660.9750000000004</v>
      </c>
      <c r="R57" s="7">
        <v>1.98</v>
      </c>
      <c r="S57" s="5">
        <v>2904.4124999999999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13"/>
        <v>7565.3875000000007</v>
      </c>
      <c r="AT57" s="11">
        <f t="shared" si="14"/>
        <v>0.33886818881580882</v>
      </c>
      <c r="AU57" s="5">
        <f t="shared" si="15"/>
        <v>338.86818881580882</v>
      </c>
    </row>
    <row r="58" spans="1:47" x14ac:dyDescent="0.25">
      <c r="A58" s="1" t="s">
        <v>134</v>
      </c>
      <c r="B58" s="1" t="s">
        <v>135</v>
      </c>
      <c r="C58" s="1" t="s">
        <v>136</v>
      </c>
      <c r="D58" s="1" t="s">
        <v>154</v>
      </c>
      <c r="E58" s="1" t="s">
        <v>74</v>
      </c>
      <c r="F58" s="1" t="s">
        <v>121</v>
      </c>
      <c r="G58" s="1" t="s">
        <v>53</v>
      </c>
      <c r="H58" s="1" t="s">
        <v>54</v>
      </c>
      <c r="I58" s="2">
        <v>155</v>
      </c>
      <c r="J58" s="2">
        <v>41.49</v>
      </c>
      <c r="K58" s="2">
        <f t="shared" si="8"/>
        <v>25.33</v>
      </c>
      <c r="L58" s="2">
        <f t="shared" si="9"/>
        <v>1.3</v>
      </c>
      <c r="N58" s="4">
        <v>0.22</v>
      </c>
      <c r="O58" s="5">
        <v>595.65</v>
      </c>
      <c r="P58" s="6">
        <v>25.11</v>
      </c>
      <c r="Q58" s="5">
        <v>75941.489999999991</v>
      </c>
      <c r="AL58" s="5" t="str">
        <f t="shared" si="10"/>
        <v/>
      </c>
      <c r="AM58" s="3">
        <v>0.03</v>
      </c>
      <c r="AN58" s="5">
        <f t="shared" si="11"/>
        <v>248.79</v>
      </c>
      <c r="AO58" s="2">
        <v>0.34</v>
      </c>
      <c r="AP58" s="5">
        <f t="shared" si="12"/>
        <v>0.34</v>
      </c>
      <c r="AQ58" s="2">
        <v>0.51</v>
      </c>
      <c r="AR58" s="2">
        <v>0.42</v>
      </c>
      <c r="AS58" s="5">
        <f t="shared" si="13"/>
        <v>76537.139999999985</v>
      </c>
      <c r="AT58" s="11">
        <f t="shared" si="14"/>
        <v>3.4282450183737434</v>
      </c>
      <c r="AU58" s="5">
        <f t="shared" si="15"/>
        <v>3428.2450183737433</v>
      </c>
    </row>
    <row r="59" spans="1:47" x14ac:dyDescent="0.25">
      <c r="A59" s="1" t="s">
        <v>137</v>
      </c>
      <c r="B59" s="1" t="s">
        <v>138</v>
      </c>
      <c r="C59" s="1" t="s">
        <v>139</v>
      </c>
      <c r="D59" s="1" t="s">
        <v>157</v>
      </c>
      <c r="E59" s="1" t="s">
        <v>51</v>
      </c>
      <c r="F59" s="1" t="s">
        <v>73</v>
      </c>
      <c r="G59" s="1" t="s">
        <v>53</v>
      </c>
      <c r="H59" s="1" t="s">
        <v>54</v>
      </c>
      <c r="J59" s="2">
        <v>0.37</v>
      </c>
      <c r="K59" s="2">
        <f t="shared" si="8"/>
        <v>0.37</v>
      </c>
      <c r="L59" s="2">
        <f t="shared" si="9"/>
        <v>0</v>
      </c>
      <c r="R59" s="7">
        <v>0.12</v>
      </c>
      <c r="S59" s="5">
        <v>176.02500000000001</v>
      </c>
      <c r="X59" s="2">
        <v>0.25</v>
      </c>
      <c r="Y59" s="5">
        <v>110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S59" s="5">
        <f t="shared" si="13"/>
        <v>286.02499999999998</v>
      </c>
      <c r="AT59" s="11">
        <f t="shared" si="14"/>
        <v>1.2811607297847163E-2</v>
      </c>
      <c r="AU59" s="5">
        <f t="shared" si="15"/>
        <v>12.811607297847162</v>
      </c>
    </row>
    <row r="60" spans="1:47" x14ac:dyDescent="0.25">
      <c r="A60" s="1" t="s">
        <v>137</v>
      </c>
      <c r="B60" s="1" t="s">
        <v>138</v>
      </c>
      <c r="C60" s="1" t="s">
        <v>139</v>
      </c>
      <c r="D60" s="1" t="s">
        <v>157</v>
      </c>
      <c r="E60" s="1" t="s">
        <v>55</v>
      </c>
      <c r="F60" s="1" t="s">
        <v>73</v>
      </c>
      <c r="G60" s="1" t="s">
        <v>53</v>
      </c>
      <c r="H60" s="1" t="s">
        <v>54</v>
      </c>
      <c r="J60" s="2">
        <v>2.1800000000000002</v>
      </c>
      <c r="K60" s="2">
        <f t="shared" si="8"/>
        <v>2.1799999999999997</v>
      </c>
      <c r="L60" s="2">
        <f t="shared" si="9"/>
        <v>0</v>
      </c>
      <c r="P60" s="6">
        <v>0.79</v>
      </c>
      <c r="Q60" s="5">
        <v>1969.075</v>
      </c>
      <c r="R60" s="7">
        <v>0.36</v>
      </c>
      <c r="S60" s="5">
        <v>528.07499999999993</v>
      </c>
      <c r="X60" s="2">
        <v>1.03</v>
      </c>
      <c r="Y60" s="5">
        <v>453.2</v>
      </c>
      <c r="AL60" s="5" t="str">
        <f t="shared" si="10"/>
        <v/>
      </c>
      <c r="AN60" s="5" t="str">
        <f t="shared" si="11"/>
        <v/>
      </c>
      <c r="AP60" s="5" t="str">
        <f t="shared" si="12"/>
        <v/>
      </c>
      <c r="AS60" s="5">
        <f t="shared" si="13"/>
        <v>2950.35</v>
      </c>
      <c r="AT60" s="11">
        <f t="shared" si="14"/>
        <v>0.13215182446011145</v>
      </c>
      <c r="AU60" s="5">
        <f t="shared" si="15"/>
        <v>132.15182446011147</v>
      </c>
    </row>
    <row r="61" spans="1:47" x14ac:dyDescent="0.25">
      <c r="A61" s="1" t="s">
        <v>140</v>
      </c>
      <c r="B61" s="1" t="s">
        <v>71</v>
      </c>
      <c r="C61" s="1" t="s">
        <v>72</v>
      </c>
      <c r="D61" s="1" t="s">
        <v>156</v>
      </c>
      <c r="E61" s="1" t="s">
        <v>112</v>
      </c>
      <c r="F61" s="1" t="s">
        <v>73</v>
      </c>
      <c r="G61" s="1" t="s">
        <v>53</v>
      </c>
      <c r="H61" s="1" t="s">
        <v>54</v>
      </c>
      <c r="I61" s="2">
        <v>23.41</v>
      </c>
      <c r="J61" s="2">
        <v>0.06</v>
      </c>
      <c r="K61" s="2">
        <f t="shared" si="8"/>
        <v>6.9999999999999993E-2</v>
      </c>
      <c r="L61" s="2">
        <f t="shared" si="9"/>
        <v>0</v>
      </c>
      <c r="N61" s="4">
        <v>0.01</v>
      </c>
      <c r="O61" s="5">
        <v>27.074999999999999</v>
      </c>
      <c r="P61" s="6">
        <v>0.06</v>
      </c>
      <c r="Q61" s="5">
        <v>149.55000000000001</v>
      </c>
      <c r="AL61" s="5" t="str">
        <f t="shared" si="10"/>
        <v/>
      </c>
      <c r="AN61" s="5" t="str">
        <f t="shared" si="11"/>
        <v/>
      </c>
      <c r="AP61" s="5" t="str">
        <f t="shared" si="12"/>
        <v/>
      </c>
      <c r="AS61" s="5">
        <f t="shared" si="13"/>
        <v>176.625</v>
      </c>
      <c r="AT61" s="11">
        <f t="shared" si="14"/>
        <v>7.9113718695297819E-3</v>
      </c>
      <c r="AU61" s="5">
        <f t="shared" si="15"/>
        <v>7.9113718695297814</v>
      </c>
    </row>
    <row r="62" spans="1:47" x14ac:dyDescent="0.25">
      <c r="A62" s="1" t="s">
        <v>141</v>
      </c>
      <c r="B62" s="1" t="s">
        <v>142</v>
      </c>
      <c r="C62" s="1" t="s">
        <v>143</v>
      </c>
      <c r="D62" s="1" t="s">
        <v>158</v>
      </c>
      <c r="E62" s="1" t="s">
        <v>55</v>
      </c>
      <c r="F62" s="1" t="s">
        <v>73</v>
      </c>
      <c r="G62" s="1" t="s">
        <v>53</v>
      </c>
      <c r="H62" s="1" t="s">
        <v>54</v>
      </c>
      <c r="I62" s="2">
        <v>5.19</v>
      </c>
      <c r="J62" s="2">
        <v>0.12</v>
      </c>
      <c r="K62" s="2">
        <f t="shared" si="8"/>
        <v>0.1</v>
      </c>
      <c r="L62" s="2">
        <f t="shared" si="9"/>
        <v>0</v>
      </c>
      <c r="R62" s="7">
        <v>0.1</v>
      </c>
      <c r="S62" s="5">
        <v>146.6875</v>
      </c>
      <c r="AL62" s="5" t="str">
        <f t="shared" si="10"/>
        <v/>
      </c>
      <c r="AN62" s="5" t="str">
        <f t="shared" si="11"/>
        <v/>
      </c>
      <c r="AP62" s="5" t="str">
        <f t="shared" si="12"/>
        <v/>
      </c>
      <c r="AS62" s="5">
        <f t="shared" si="13"/>
        <v>146.6875</v>
      </c>
      <c r="AT62" s="11">
        <f t="shared" si="14"/>
        <v>6.5704139341070051E-3</v>
      </c>
      <c r="AU62" s="5">
        <f t="shared" si="15"/>
        <v>6.5704139341070045</v>
      </c>
    </row>
    <row r="63" spans="1:47" x14ac:dyDescent="0.25">
      <c r="A63" s="1" t="s">
        <v>144</v>
      </c>
      <c r="B63" s="1" t="s">
        <v>145</v>
      </c>
      <c r="C63" s="1" t="s">
        <v>95</v>
      </c>
      <c r="D63" s="1" t="s">
        <v>159</v>
      </c>
      <c r="E63" s="1" t="s">
        <v>55</v>
      </c>
      <c r="F63" s="1" t="s">
        <v>73</v>
      </c>
      <c r="G63" s="1" t="s">
        <v>53</v>
      </c>
      <c r="H63" s="1" t="s">
        <v>54</v>
      </c>
      <c r="I63" s="2">
        <v>0.84</v>
      </c>
      <c r="J63" s="2">
        <v>0.08</v>
      </c>
      <c r="K63" s="2">
        <f t="shared" si="8"/>
        <v>0.08</v>
      </c>
      <c r="L63" s="2">
        <f t="shared" si="9"/>
        <v>0</v>
      </c>
      <c r="R63" s="7">
        <v>0.08</v>
      </c>
      <c r="S63" s="5">
        <v>117.35</v>
      </c>
      <c r="AL63" s="5" t="str">
        <f t="shared" si="10"/>
        <v/>
      </c>
      <c r="AN63" s="5" t="str">
        <f t="shared" si="11"/>
        <v/>
      </c>
      <c r="AP63" s="5" t="str">
        <f t="shared" si="12"/>
        <v/>
      </c>
      <c r="AS63" s="5">
        <f t="shared" si="13"/>
        <v>117.35</v>
      </c>
      <c r="AT63" s="11">
        <f t="shared" si="14"/>
        <v>5.2563311472856034E-3</v>
      </c>
      <c r="AU63" s="5">
        <f t="shared" si="15"/>
        <v>5.2563311472856036</v>
      </c>
    </row>
    <row r="64" spans="1:47" x14ac:dyDescent="0.25">
      <c r="A64" s="1" t="s">
        <v>146</v>
      </c>
      <c r="B64" s="1" t="s">
        <v>147</v>
      </c>
      <c r="C64" s="1" t="s">
        <v>148</v>
      </c>
      <c r="D64" s="1" t="s">
        <v>160</v>
      </c>
      <c r="E64" s="1" t="s">
        <v>55</v>
      </c>
      <c r="F64" s="1" t="s">
        <v>73</v>
      </c>
      <c r="G64" s="1" t="s">
        <v>53</v>
      </c>
      <c r="H64" s="1" t="s">
        <v>54</v>
      </c>
      <c r="I64" s="2">
        <v>0.92</v>
      </c>
      <c r="J64" s="2">
        <v>0.08</v>
      </c>
      <c r="K64" s="2">
        <f t="shared" si="8"/>
        <v>0.08</v>
      </c>
      <c r="L64" s="2">
        <f t="shared" si="9"/>
        <v>0</v>
      </c>
      <c r="R64" s="7">
        <v>0.08</v>
      </c>
      <c r="S64" s="5">
        <v>117.35</v>
      </c>
      <c r="AL64" s="5" t="str">
        <f t="shared" si="10"/>
        <v/>
      </c>
      <c r="AN64" s="5" t="str">
        <f t="shared" si="11"/>
        <v/>
      </c>
      <c r="AP64" s="5" t="str">
        <f t="shared" si="12"/>
        <v/>
      </c>
      <c r="AS64" s="5">
        <f t="shared" si="13"/>
        <v>117.35</v>
      </c>
      <c r="AT64" s="11">
        <f t="shared" si="14"/>
        <v>5.2563311472856034E-3</v>
      </c>
      <c r="AU64" s="5">
        <f t="shared" si="15"/>
        <v>5.2563311472856036</v>
      </c>
    </row>
    <row r="65" spans="1:47" x14ac:dyDescent="0.25">
      <c r="B65" s="1" t="s">
        <v>149</v>
      </c>
      <c r="K65" s="2">
        <f t="shared" si="8"/>
        <v>153.29999999999998</v>
      </c>
      <c r="L65" s="2">
        <f t="shared" si="9"/>
        <v>0</v>
      </c>
      <c r="N65" s="4">
        <v>16.66</v>
      </c>
      <c r="O65" s="5">
        <v>45106.95</v>
      </c>
      <c r="P65" s="6">
        <v>39.44</v>
      </c>
      <c r="Q65" s="5">
        <v>98304.199999999983</v>
      </c>
      <c r="R65" s="7">
        <v>10.6</v>
      </c>
      <c r="S65" s="5">
        <v>15548.875</v>
      </c>
      <c r="T65" s="8">
        <v>0.8</v>
      </c>
      <c r="U65" s="5">
        <v>352</v>
      </c>
      <c r="V65" s="2">
        <v>84.3</v>
      </c>
      <c r="W65" s="5">
        <v>29663.0625</v>
      </c>
      <c r="AG65" s="9">
        <v>1.5</v>
      </c>
      <c r="AH65" s="5">
        <v>2990.625</v>
      </c>
      <c r="AL65" s="5" t="str">
        <f t="shared" si="10"/>
        <v/>
      </c>
      <c r="AN65" s="5" t="str">
        <f t="shared" si="11"/>
        <v/>
      </c>
      <c r="AP65" s="5" t="str">
        <f t="shared" si="12"/>
        <v/>
      </c>
      <c r="AS65" s="5">
        <f t="shared" si="13"/>
        <v>191965.71249999997</v>
      </c>
      <c r="AT65" s="11">
        <f t="shared" si="14"/>
        <v>8.5985117496772325</v>
      </c>
      <c r="AU65" s="5">
        <f t="shared" si="15"/>
        <v>8598.5117496772327</v>
      </c>
    </row>
    <row r="66" spans="1:47" x14ac:dyDescent="0.25">
      <c r="B66" s="29" t="s">
        <v>168</v>
      </c>
    </row>
    <row r="67" spans="1:47" x14ac:dyDescent="0.25">
      <c r="B67" s="30" t="s">
        <v>150</v>
      </c>
      <c r="J67" s="2">
        <v>16.510000000000002</v>
      </c>
      <c r="K67" s="2">
        <f>SUM(N67,P67,R67,T67,V67,X67,Z67,AB67,AE67,AG67,AI67)</f>
        <v>15.81</v>
      </c>
      <c r="L67" s="2">
        <f>SUM(M67,AD67,AK67,AM67,AO67,AQ67,AR67)</f>
        <v>0</v>
      </c>
      <c r="AG67" s="9">
        <v>15.81</v>
      </c>
      <c r="AH67" s="5">
        <v>31521.1875</v>
      </c>
      <c r="AL67" s="5" t="str">
        <f t="shared" ref="AL67:AL71" si="16">IF(AK67&gt;0,AK67*$AL$1,"")</f>
        <v/>
      </c>
      <c r="AN67" s="5" t="str">
        <f t="shared" ref="AN67:AN71" si="17">IF(AM67&gt;0,AM67*$AN$1,"")</f>
        <v/>
      </c>
      <c r="AP67" s="5" t="str">
        <f t="shared" ref="AP67:AP71" si="18">IF(AO67&gt;0,AO67*$AP$1,"")</f>
        <v/>
      </c>
      <c r="AS67" s="5">
        <f>SUM(O67,Q67,S67,U67,W67,Y67,AA67,AC67,AF67,AH67,AJ67)</f>
        <v>31521.1875</v>
      </c>
      <c r="AT67" s="11">
        <f t="shared" ref="AT67:AT71" si="19">(AS67/$AS$72)*100</f>
        <v>1.4118943302571763</v>
      </c>
      <c r="AU67" s="5">
        <f t="shared" ref="AU67:AU71" si="20">(AT67/100)*$AU$1</f>
        <v>1411.8943302571763</v>
      </c>
    </row>
    <row r="68" spans="1:47" x14ac:dyDescent="0.25">
      <c r="B68" s="31" t="s">
        <v>169</v>
      </c>
    </row>
    <row r="69" spans="1:47" x14ac:dyDescent="0.25">
      <c r="B69" s="30" t="s">
        <v>165</v>
      </c>
      <c r="J69" s="2">
        <v>13.72</v>
      </c>
      <c r="K69" s="2">
        <f>SUM(N69,P69,R69,T69,V69,X69,Z69,AB69,AE69,AG69,AI69)</f>
        <v>11.84</v>
      </c>
      <c r="L69" s="2">
        <f>SUM(M69,AD69,AK69,AM69,AO69,AQ69,AR69)</f>
        <v>0</v>
      </c>
      <c r="AG69" s="9">
        <v>11.84</v>
      </c>
      <c r="AH69" s="5">
        <v>23606</v>
      </c>
      <c r="AL69" s="5" t="str">
        <f t="shared" si="16"/>
        <v/>
      </c>
      <c r="AN69" s="5" t="str">
        <f t="shared" si="17"/>
        <v/>
      </c>
      <c r="AP69" s="5" t="str">
        <f t="shared" si="18"/>
        <v/>
      </c>
      <c r="AS69" s="5">
        <f>SUM(O69,Q69,S69,U69,W69,Y69,AA69,AC69,AF69,AH69,AJ69)</f>
        <v>23606</v>
      </c>
      <c r="AT69" s="11">
        <f t="shared" si="19"/>
        <v>1.0573579298067657</v>
      </c>
      <c r="AU69" s="5">
        <f t="shared" si="20"/>
        <v>1057.3579298067657</v>
      </c>
    </row>
    <row r="70" spans="1:47" x14ac:dyDescent="0.25">
      <c r="B70" s="30" t="s">
        <v>166</v>
      </c>
      <c r="J70" s="2">
        <v>0.04</v>
      </c>
      <c r="K70" s="2">
        <f>SUM(N70,P70,R70,T70,V70,X70,Z70,AB70,AE70,AG70,AI70)</f>
        <v>0.04</v>
      </c>
      <c r="L70" s="2">
        <f>SUM(M70,AD70,AK70,AM70,AO70,AQ70,AR70)</f>
        <v>0</v>
      </c>
      <c r="AG70" s="9">
        <v>0.04</v>
      </c>
      <c r="AH70" s="5">
        <v>79.75</v>
      </c>
      <c r="AL70" s="5" t="str">
        <f t="shared" si="16"/>
        <v/>
      </c>
      <c r="AN70" s="5" t="str">
        <f t="shared" si="17"/>
        <v/>
      </c>
      <c r="AP70" s="5" t="str">
        <f t="shared" si="18"/>
        <v/>
      </c>
      <c r="AS70" s="5">
        <f>SUM(O70,Q70,S70,U70,W70,Y70,AA70,AC70,AF70,AH70,AJ70)</f>
        <v>79.75</v>
      </c>
      <c r="AT70" s="11">
        <f t="shared" si="19"/>
        <v>3.5721551682661007E-3</v>
      </c>
      <c r="AU70" s="5">
        <f t="shared" si="20"/>
        <v>3.5721551682661006</v>
      </c>
    </row>
    <row r="71" spans="1:47" ht="15.75" thickBot="1" x14ac:dyDescent="0.3">
      <c r="B71" s="30" t="s">
        <v>167</v>
      </c>
      <c r="J71" s="2">
        <v>2.95</v>
      </c>
      <c r="K71" s="2">
        <f>SUM(N71,P71,R71,T71,V71,X71,Z71,AB71,AE71,AG71,AI71)</f>
        <v>2.34</v>
      </c>
      <c r="L71" s="2">
        <f>SUM(M71,AD71,AK71,AM71,AO71,AQ71,AR71)</f>
        <v>0</v>
      </c>
      <c r="AG71" s="9">
        <v>2.34</v>
      </c>
      <c r="AH71" s="5">
        <v>4665.375</v>
      </c>
      <c r="AL71" s="5" t="str">
        <f t="shared" si="16"/>
        <v/>
      </c>
      <c r="AN71" s="5" t="str">
        <f t="shared" si="17"/>
        <v/>
      </c>
      <c r="AP71" s="5" t="str">
        <f t="shared" si="18"/>
        <v/>
      </c>
      <c r="AS71" s="5">
        <f>SUM(O71,Q71,S71,U71,W71,Y71,AA71,AC71,AF71,AH71,AJ71)</f>
        <v>4665.375</v>
      </c>
      <c r="AT71" s="11">
        <f t="shared" si="19"/>
        <v>0.20897107734356687</v>
      </c>
      <c r="AU71" s="5">
        <f t="shared" si="20"/>
        <v>208.97107734356686</v>
      </c>
    </row>
    <row r="72" spans="1:47" ht="15.75" thickTop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>
        <f>SUM(K3:K71)</f>
        <v>1248.1699999999992</v>
      </c>
      <c r="L72" s="20">
        <f t="shared" ref="L72:AU72" si="21">SUM(L3:L71)</f>
        <v>1.3</v>
      </c>
      <c r="M72" s="21">
        <f t="shared" si="21"/>
        <v>0</v>
      </c>
      <c r="N72" s="22">
        <f t="shared" si="21"/>
        <v>106.05</v>
      </c>
      <c r="O72" s="23">
        <f t="shared" si="21"/>
        <v>288348.75</v>
      </c>
      <c r="P72" s="24">
        <f t="shared" si="21"/>
        <v>506.61000000000007</v>
      </c>
      <c r="Q72" s="23">
        <f t="shared" si="21"/>
        <v>1281464.0400000003</v>
      </c>
      <c r="R72" s="25">
        <f t="shared" si="21"/>
        <v>341.17999999999995</v>
      </c>
      <c r="S72" s="23">
        <f t="shared" si="21"/>
        <v>500503.61749999999</v>
      </c>
      <c r="T72" s="26">
        <f t="shared" si="21"/>
        <v>113.03999999999998</v>
      </c>
      <c r="U72" s="23">
        <f t="shared" si="21"/>
        <v>49737.599999999999</v>
      </c>
      <c r="V72" s="20">
        <f t="shared" si="21"/>
        <v>84.3</v>
      </c>
      <c r="W72" s="23">
        <f t="shared" si="21"/>
        <v>29663.0625</v>
      </c>
      <c r="X72" s="20">
        <f t="shared" si="21"/>
        <v>32.43</v>
      </c>
      <c r="Y72" s="23">
        <f t="shared" si="21"/>
        <v>14269.2</v>
      </c>
      <c r="Z72" s="27">
        <f t="shared" si="21"/>
        <v>25.89</v>
      </c>
      <c r="AA72" s="23">
        <f t="shared" si="21"/>
        <v>4563.1125000000002</v>
      </c>
      <c r="AB72" s="28">
        <f t="shared" si="21"/>
        <v>7.14</v>
      </c>
      <c r="AC72" s="23">
        <f t="shared" si="21"/>
        <v>1133.4749999999999</v>
      </c>
      <c r="AD72" s="20">
        <f t="shared" si="21"/>
        <v>0</v>
      </c>
      <c r="AE72" s="20">
        <f t="shared" si="21"/>
        <v>0</v>
      </c>
      <c r="AF72" s="23">
        <f t="shared" si="21"/>
        <v>0</v>
      </c>
      <c r="AG72" s="27">
        <f t="shared" si="21"/>
        <v>31.53</v>
      </c>
      <c r="AH72" s="23">
        <f t="shared" si="21"/>
        <v>62862.9375</v>
      </c>
      <c r="AI72" s="20">
        <f t="shared" si="21"/>
        <v>0</v>
      </c>
      <c r="AJ72" s="23">
        <f t="shared" si="21"/>
        <v>0</v>
      </c>
      <c r="AK72" s="21">
        <f t="shared" si="21"/>
        <v>0</v>
      </c>
      <c r="AL72" s="23">
        <f t="shared" si="21"/>
        <v>0</v>
      </c>
      <c r="AM72" s="21">
        <f t="shared" si="21"/>
        <v>0.03</v>
      </c>
      <c r="AN72" s="23">
        <f t="shared" si="21"/>
        <v>248.79</v>
      </c>
      <c r="AO72" s="20">
        <f t="shared" si="21"/>
        <v>0.34</v>
      </c>
      <c r="AP72" s="23">
        <f t="shared" si="21"/>
        <v>0.34</v>
      </c>
      <c r="AQ72" s="20">
        <f t="shared" si="21"/>
        <v>0.51</v>
      </c>
      <c r="AR72" s="20">
        <f t="shared" si="21"/>
        <v>0.42</v>
      </c>
      <c r="AS72" s="23">
        <f t="shared" si="21"/>
        <v>2232545.7949999999</v>
      </c>
      <c r="AT72" s="20">
        <f t="shared" si="21"/>
        <v>99.999999999999972</v>
      </c>
      <c r="AU72" s="23">
        <f t="shared" si="21"/>
        <v>100000.00000000001</v>
      </c>
    </row>
    <row r="75" spans="1:47" x14ac:dyDescent="0.25">
      <c r="B75" s="29" t="s">
        <v>151</v>
      </c>
      <c r="C75" s="1">
        <f>SUM(K72,L72)</f>
        <v>1249.4699999999991</v>
      </c>
    </row>
  </sheetData>
  <autoFilter ref="A2:AU72" xr:uid="{00000000-0001-0000-0000-000000000000}"/>
  <conditionalFormatting sqref="I65:I66">
    <cfRule type="notContainsText" dxfId="11" priority="5" operator="notContains" text="#########">
      <formula>ISERROR(SEARCH("#########",I65))</formula>
    </cfRule>
  </conditionalFormatting>
  <conditionalFormatting sqref="I73:I118">
    <cfRule type="notContainsText" dxfId="10" priority="7" operator="notContains" text="#########">
      <formula>ISERROR(SEARCH("#########",I73))</formula>
    </cfRule>
  </conditionalFormatting>
  <conditionalFormatting sqref="J84">
    <cfRule type="notContainsText" dxfId="9" priority="61" operator="notContains" text="#########">
      <formula>ISERROR(SEARCH("#########",J84))</formula>
    </cfRule>
  </conditionalFormatting>
  <conditionalFormatting sqref="J86">
    <cfRule type="notContainsText" dxfId="8" priority="62" operator="notContains" text="#########">
      <formula>ISERROR(SEARCH("#########",J86))</formula>
    </cfRule>
  </conditionalFormatting>
  <conditionalFormatting sqref="J89">
    <cfRule type="notContainsText" dxfId="7" priority="63" operator="notContains" text="#########">
      <formula>ISERROR(SEARCH("#########",J89))</formula>
    </cfRule>
  </conditionalFormatting>
  <conditionalFormatting sqref="J91:J92">
    <cfRule type="notContainsText" dxfId="6" priority="64" operator="notContains" text="#########">
      <formula>ISERROR(SEARCH("#########",J91))</formula>
    </cfRule>
  </conditionalFormatting>
  <conditionalFormatting sqref="J94:J95">
    <cfRule type="notContainsText" dxfId="5" priority="66" operator="notContains" text="#########">
      <formula>ISERROR(SEARCH("#########",J94))</formula>
    </cfRule>
  </conditionalFormatting>
  <conditionalFormatting sqref="J98">
    <cfRule type="notContainsText" dxfId="4" priority="68" operator="notContains" text="#########">
      <formula>ISERROR(SEARCH("#########",J98))</formula>
    </cfRule>
  </conditionalFormatting>
  <conditionalFormatting sqref="J100">
    <cfRule type="notContainsText" dxfId="3" priority="69" operator="notContains" text="#########">
      <formula>ISERROR(SEARCH("#########",J100))</formula>
    </cfRule>
  </conditionalFormatting>
  <conditionalFormatting sqref="J109">
    <cfRule type="notContainsText" dxfId="2" priority="70" operator="notContains" text="#########">
      <formula>ISERROR(SEARCH("#########",J109))</formula>
    </cfRule>
  </conditionalFormatting>
  <conditionalFormatting sqref="J113">
    <cfRule type="notContainsText" dxfId="1" priority="71" operator="notContains" text="#########">
      <formula>ISERROR(SEARCH("#########",J113))</formula>
    </cfRule>
  </conditionalFormatting>
  <conditionalFormatting sqref="J115:J116">
    <cfRule type="notContainsText" dxfId="0" priority="72" operator="notContains" text="#########">
      <formula>ISERROR(SEARCH("#########",J115))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CD3708-3AE3-46C9-A95D-8BF6F469D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35CB87-126E-49D2-BAC4-913ECB9550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Scott Henderson</cp:lastModifiedBy>
  <dcterms:created xsi:type="dcterms:W3CDTF">2024-06-19T20:52:03Z</dcterms:created>
  <dcterms:modified xsi:type="dcterms:W3CDTF">2024-08-20T17:46:26Z</dcterms:modified>
</cp:coreProperties>
</file>