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Cottonwood County/Group 2/CD 21 Tile/"/>
    </mc:Choice>
  </mc:AlternateContent>
  <xr:revisionPtr revIDLastSave="2" documentId="8_{58FA9EBD-4727-4F86-B094-BDBAD101D4D4}" xr6:coauthVersionLast="47" xr6:coauthVersionMax="47" xr10:uidLastSave="{2EF8CC64-39C1-4181-81EF-CCAC8E5CF59E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62" i="1" l="1"/>
  <c r="AT62" i="1"/>
  <c r="AS62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L42" i="1"/>
  <c r="K42" i="1"/>
  <c r="AH62" i="1"/>
  <c r="AG62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48" i="1"/>
  <c r="L48" i="1"/>
  <c r="AR62" i="1"/>
  <c r="AQ62" i="1"/>
  <c r="AO62" i="1"/>
  <c r="AM62" i="1"/>
  <c r="AK62" i="1"/>
  <c r="AJ62" i="1"/>
  <c r="AI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AP61" i="1"/>
  <c r="AN61" i="1"/>
  <c r="AL61" i="1"/>
  <c r="AP59" i="1"/>
  <c r="AN59" i="1"/>
  <c r="AL59" i="1"/>
  <c r="AP58" i="1"/>
  <c r="AN58" i="1"/>
  <c r="AL58" i="1"/>
  <c r="AP55" i="1"/>
  <c r="AN55" i="1"/>
  <c r="AL55" i="1"/>
  <c r="AP54" i="1"/>
  <c r="AN54" i="1"/>
  <c r="AL54" i="1"/>
  <c r="AP52" i="1"/>
  <c r="AN52" i="1"/>
  <c r="AL52" i="1"/>
  <c r="AP48" i="1"/>
  <c r="AN48" i="1"/>
  <c r="AL48" i="1"/>
  <c r="AP47" i="1"/>
  <c r="AN47" i="1"/>
  <c r="AL47" i="1"/>
  <c r="L47" i="1"/>
  <c r="K47" i="1"/>
  <c r="AP46" i="1"/>
  <c r="AN46" i="1"/>
  <c r="AL46" i="1"/>
  <c r="L46" i="1"/>
  <c r="K46" i="1"/>
  <c r="AP45" i="1"/>
  <c r="AN45" i="1"/>
  <c r="AL45" i="1"/>
  <c r="L45" i="1"/>
  <c r="K45" i="1"/>
  <c r="AP44" i="1"/>
  <c r="AN44" i="1"/>
  <c r="AL44" i="1"/>
  <c r="L44" i="1"/>
  <c r="K44" i="1"/>
  <c r="AP43" i="1"/>
  <c r="AN43" i="1"/>
  <c r="AL43" i="1"/>
  <c r="L43" i="1"/>
  <c r="K43" i="1"/>
  <c r="AP41" i="1"/>
  <c r="AN41" i="1"/>
  <c r="AL41" i="1"/>
  <c r="L41" i="1"/>
  <c r="K41" i="1"/>
  <c r="AP40" i="1"/>
  <c r="AN40" i="1"/>
  <c r="AL40" i="1"/>
  <c r="L40" i="1"/>
  <c r="K40" i="1"/>
  <c r="AP39" i="1"/>
  <c r="AN39" i="1"/>
  <c r="AL39" i="1"/>
  <c r="L39" i="1"/>
  <c r="K39" i="1"/>
  <c r="AP38" i="1"/>
  <c r="AN38" i="1"/>
  <c r="AL38" i="1"/>
  <c r="L38" i="1"/>
  <c r="K38" i="1"/>
  <c r="AP37" i="1"/>
  <c r="AN37" i="1"/>
  <c r="AL37" i="1"/>
  <c r="L37" i="1"/>
  <c r="K37" i="1"/>
  <c r="AP36" i="1"/>
  <c r="AN36" i="1"/>
  <c r="AL36" i="1"/>
  <c r="L36" i="1"/>
  <c r="K36" i="1"/>
  <c r="AP35" i="1"/>
  <c r="AN35" i="1"/>
  <c r="AL35" i="1"/>
  <c r="L35" i="1"/>
  <c r="K35" i="1"/>
  <c r="AP34" i="1"/>
  <c r="AN34" i="1"/>
  <c r="AL34" i="1"/>
  <c r="L34" i="1"/>
  <c r="K34" i="1"/>
  <c r="AP33" i="1"/>
  <c r="AN33" i="1"/>
  <c r="AL33" i="1"/>
  <c r="L33" i="1"/>
  <c r="K33" i="1"/>
  <c r="AP32" i="1"/>
  <c r="AN32" i="1"/>
  <c r="AL32" i="1"/>
  <c r="L32" i="1"/>
  <c r="K32" i="1"/>
  <c r="AP31" i="1"/>
  <c r="AN31" i="1"/>
  <c r="AL31" i="1"/>
  <c r="L31" i="1"/>
  <c r="K31" i="1"/>
  <c r="AP30" i="1"/>
  <c r="AN30" i="1"/>
  <c r="AL30" i="1"/>
  <c r="L30" i="1"/>
  <c r="K30" i="1"/>
  <c r="AP29" i="1"/>
  <c r="AN29" i="1"/>
  <c r="AL29" i="1"/>
  <c r="L29" i="1"/>
  <c r="K29" i="1"/>
  <c r="AP28" i="1"/>
  <c r="AN28" i="1"/>
  <c r="AL28" i="1"/>
  <c r="L28" i="1"/>
  <c r="K28" i="1"/>
  <c r="AP27" i="1"/>
  <c r="AN27" i="1"/>
  <c r="AL27" i="1"/>
  <c r="L27" i="1"/>
  <c r="K27" i="1"/>
  <c r="AP26" i="1"/>
  <c r="AN26" i="1"/>
  <c r="AL26" i="1"/>
  <c r="L26" i="1"/>
  <c r="K26" i="1"/>
  <c r="AP25" i="1"/>
  <c r="AN25" i="1"/>
  <c r="AL25" i="1"/>
  <c r="L25" i="1"/>
  <c r="K25" i="1"/>
  <c r="AP24" i="1"/>
  <c r="AN24" i="1"/>
  <c r="AL24" i="1"/>
  <c r="L24" i="1"/>
  <c r="K24" i="1"/>
  <c r="AP23" i="1"/>
  <c r="AN23" i="1"/>
  <c r="AL23" i="1"/>
  <c r="L23" i="1"/>
  <c r="K23" i="1"/>
  <c r="AP22" i="1"/>
  <c r="AN22" i="1"/>
  <c r="AL22" i="1"/>
  <c r="L22" i="1"/>
  <c r="K22" i="1"/>
  <c r="AP21" i="1"/>
  <c r="AN21" i="1"/>
  <c r="AL21" i="1"/>
  <c r="L21" i="1"/>
  <c r="K21" i="1"/>
  <c r="AP20" i="1"/>
  <c r="AN20" i="1"/>
  <c r="AL20" i="1"/>
  <c r="L20" i="1"/>
  <c r="K20" i="1"/>
  <c r="AP19" i="1"/>
  <c r="AN19" i="1"/>
  <c r="AL19" i="1"/>
  <c r="L19" i="1"/>
  <c r="K19" i="1"/>
  <c r="AL18" i="1"/>
  <c r="L18" i="1"/>
  <c r="K18" i="1"/>
  <c r="AL17" i="1"/>
  <c r="L17" i="1"/>
  <c r="K17" i="1"/>
  <c r="AL16" i="1"/>
  <c r="L16" i="1"/>
  <c r="K16" i="1"/>
  <c r="AL15" i="1"/>
  <c r="L15" i="1"/>
  <c r="K15" i="1"/>
  <c r="AL14" i="1"/>
  <c r="L14" i="1"/>
  <c r="K14" i="1"/>
  <c r="AP13" i="1"/>
  <c r="AN13" i="1"/>
  <c r="AL13" i="1"/>
  <c r="L13" i="1"/>
  <c r="K13" i="1"/>
  <c r="AP12" i="1"/>
  <c r="AN12" i="1"/>
  <c r="AL12" i="1"/>
  <c r="L12" i="1"/>
  <c r="K12" i="1"/>
  <c r="AP11" i="1"/>
  <c r="AN11" i="1"/>
  <c r="AL11" i="1"/>
  <c r="L11" i="1"/>
  <c r="K11" i="1"/>
  <c r="AP10" i="1"/>
  <c r="AN10" i="1"/>
  <c r="AL10" i="1"/>
  <c r="L10" i="1"/>
  <c r="K10" i="1"/>
  <c r="AP9" i="1"/>
  <c r="AN9" i="1"/>
  <c r="AL9" i="1"/>
  <c r="L9" i="1"/>
  <c r="K9" i="1"/>
  <c r="AP8" i="1"/>
  <c r="AN8" i="1"/>
  <c r="AL8" i="1"/>
  <c r="L8" i="1"/>
  <c r="K8" i="1"/>
  <c r="AP7" i="1"/>
  <c r="AN7" i="1"/>
  <c r="AL7" i="1"/>
  <c r="L7" i="1"/>
  <c r="K7" i="1"/>
  <c r="AP6" i="1"/>
  <c r="AN6" i="1"/>
  <c r="AL6" i="1"/>
  <c r="L6" i="1"/>
  <c r="K6" i="1"/>
  <c r="AP5" i="1"/>
  <c r="AN5" i="1"/>
  <c r="AL5" i="1"/>
  <c r="L5" i="1"/>
  <c r="K5" i="1"/>
  <c r="AP4" i="1"/>
  <c r="AN4" i="1"/>
  <c r="AL4" i="1"/>
  <c r="L4" i="1"/>
  <c r="K4" i="1"/>
  <c r="AS3" i="1"/>
  <c r="AP3" i="1"/>
  <c r="AN3" i="1"/>
  <c r="AL3" i="1"/>
  <c r="L3" i="1"/>
  <c r="K3" i="1"/>
  <c r="L62" i="1" l="1"/>
  <c r="K62" i="1"/>
  <c r="AP62" i="1"/>
  <c r="AN62" i="1"/>
  <c r="AT11" i="1"/>
  <c r="AU11" i="1" s="1"/>
  <c r="AL62" i="1"/>
  <c r="AT59" i="1" l="1"/>
  <c r="AU59" i="1" s="1"/>
  <c r="AT55" i="1"/>
  <c r="AU55" i="1" s="1"/>
  <c r="AT5" i="1"/>
  <c r="AU5" i="1" s="1"/>
  <c r="AT13" i="1"/>
  <c r="AU13" i="1" s="1"/>
  <c r="AT29" i="1"/>
  <c r="AU29" i="1" s="1"/>
  <c r="AT45" i="1"/>
  <c r="AU45" i="1" s="1"/>
  <c r="AT61" i="1"/>
  <c r="AU61" i="1" s="1"/>
  <c r="AT16" i="1"/>
  <c r="AU16" i="1" s="1"/>
  <c r="AT24" i="1"/>
  <c r="AU24" i="1" s="1"/>
  <c r="AT40" i="1"/>
  <c r="AU40" i="1" s="1"/>
  <c r="AT48" i="1"/>
  <c r="AU48" i="1" s="1"/>
  <c r="AT57" i="1"/>
  <c r="AU57" i="1" s="1"/>
  <c r="AT4" i="1"/>
  <c r="AU4" i="1" s="1"/>
  <c r="AT12" i="1"/>
  <c r="AU12" i="1" s="1"/>
  <c r="AT28" i="1"/>
  <c r="AU28" i="1" s="1"/>
  <c r="AT36" i="1"/>
  <c r="AU36" i="1" s="1"/>
  <c r="AT60" i="1"/>
  <c r="AU60" i="1" s="1"/>
  <c r="AT10" i="1"/>
  <c r="AU10" i="1" s="1"/>
  <c r="AT18" i="1"/>
  <c r="AU18" i="1" s="1"/>
  <c r="AT26" i="1"/>
  <c r="AU26" i="1" s="1"/>
  <c r="AT34" i="1"/>
  <c r="AU34" i="1" s="1"/>
  <c r="AT42" i="1"/>
  <c r="AU42" i="1" s="1"/>
  <c r="AT50" i="1"/>
  <c r="AU50" i="1" s="1"/>
  <c r="AT58" i="1"/>
  <c r="AU58" i="1" s="1"/>
  <c r="AT21" i="1"/>
  <c r="AU21" i="1" s="1"/>
  <c r="AT37" i="1"/>
  <c r="AU37" i="1" s="1"/>
  <c r="AT53" i="1"/>
  <c r="AU53" i="1" s="1"/>
  <c r="AT8" i="1"/>
  <c r="AU8" i="1" s="1"/>
  <c r="AT32" i="1"/>
  <c r="AU32" i="1" s="1"/>
  <c r="AT56" i="1"/>
  <c r="AU56" i="1" s="1"/>
  <c r="AT44" i="1"/>
  <c r="AU44" i="1" s="1"/>
  <c r="AT52" i="1"/>
  <c r="AU52" i="1" s="1"/>
  <c r="AT6" i="1"/>
  <c r="AU6" i="1" s="1"/>
  <c r="AT14" i="1"/>
  <c r="AU14" i="1" s="1"/>
  <c r="AT22" i="1"/>
  <c r="AU22" i="1" s="1"/>
  <c r="AT30" i="1"/>
  <c r="AU30" i="1" s="1"/>
  <c r="AT38" i="1"/>
  <c r="AU38" i="1" s="1"/>
  <c r="AT46" i="1"/>
  <c r="AU46" i="1" s="1"/>
  <c r="AT54" i="1"/>
  <c r="AU54" i="1" s="1"/>
  <c r="AT9" i="1"/>
  <c r="AU9" i="1" s="1"/>
  <c r="AT17" i="1"/>
  <c r="AU17" i="1" s="1"/>
  <c r="AT25" i="1"/>
  <c r="AU25" i="1" s="1"/>
  <c r="AT33" i="1"/>
  <c r="AU33" i="1" s="1"/>
  <c r="AT41" i="1"/>
  <c r="AU41" i="1" s="1"/>
  <c r="AT49" i="1"/>
  <c r="AU49" i="1" s="1"/>
  <c r="AT20" i="1"/>
  <c r="AU20" i="1" s="1"/>
  <c r="AT43" i="1"/>
  <c r="AU43" i="1" s="1"/>
  <c r="AT47" i="1"/>
  <c r="AU47" i="1" s="1"/>
  <c r="AT31" i="1"/>
  <c r="AU31" i="1" s="1"/>
  <c r="AT19" i="1"/>
  <c r="AU19" i="1" s="1"/>
  <c r="AT7" i="1"/>
  <c r="AU7" i="1" s="1"/>
  <c r="AT27" i="1"/>
  <c r="AU27" i="1" s="1"/>
  <c r="AT15" i="1"/>
  <c r="AU15" i="1" s="1"/>
  <c r="AT35" i="1"/>
  <c r="AU35" i="1" s="1"/>
  <c r="AT23" i="1"/>
  <c r="AU23" i="1" s="1"/>
  <c r="AT39" i="1"/>
  <c r="AU39" i="1" s="1"/>
  <c r="AT51" i="1"/>
  <c r="AU51" i="1" s="1"/>
  <c r="C65" i="1"/>
  <c r="AT3" i="1"/>
  <c r="AU3" i="1" l="1"/>
</calcChain>
</file>

<file path=xl/sharedStrings.xml><?xml version="1.0" encoding="utf-8"?>
<sst xmlns="http://schemas.openxmlformats.org/spreadsheetml/2006/main" count="441" uniqueCount="151">
  <si>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</si>
  <si>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</si>
  <si>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</si>
  <si>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</si>
  <si>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</si>
  <si>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</si>
  <si>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</si>
  <si>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</si>
  <si>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</si>
  <si>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</si>
  <si>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</si>
  <si>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</si>
  <si>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</si>
  <si>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</si>
  <si>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</si>
  <si>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</si>
  <si>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</si>
  <si>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</si>
  <si>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</si>
  <si>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</si>
  <si>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</si>
  <si>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</si>
  <si>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</si>
  <si>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</si>
  <si>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</si>
  <si>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</si>
  <si>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</si>
  <si>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</si>
  <si>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</si>
  <si>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</si>
  <si>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</si>
  <si>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</si>
  <si>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</si>
  <si>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</si>
  <si>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</si>
  <si>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</si>
  <si>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</si>
  <si>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</si>
  <si>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</si>
  <si>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</si>
  <si>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</si>
  <si>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</si>
  <si>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</si>
  <si>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</si>
  <si>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</si>
  <si>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</si>
  <si>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</si>
  <si>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</si>
  <si>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11-034-0100</t>
  </si>
  <si>
    <t>ADRIAN/JONATHAN J</t>
  </si>
  <si>
    <t>39045 COUNTY RD 1</t>
  </si>
  <si>
    <t>SWNE</t>
  </si>
  <si>
    <t>34</t>
  </si>
  <si>
    <t>106</t>
  </si>
  <si>
    <t>034</t>
  </si>
  <si>
    <t>11-034-0101</t>
  </si>
  <si>
    <t>PABST/ROGER</t>
  </si>
  <si>
    <t>34453 WACOUTA TR</t>
  </si>
  <si>
    <t>SENE</t>
  </si>
  <si>
    <t>11-034-0102</t>
  </si>
  <si>
    <t>RD PABST FAMILY LIMITED PTRSHP</t>
  </si>
  <si>
    <t>34453 WACOUTA TRL</t>
  </si>
  <si>
    <t>NWNE</t>
  </si>
  <si>
    <t>11-034-0401</t>
  </si>
  <si>
    <t>KLASSEN/DAVID,KENNETH,LAURENE</t>
  </si>
  <si>
    <t>37654 600TH AVE</t>
  </si>
  <si>
    <t>SWSW</t>
  </si>
  <si>
    <t>NWSW</t>
  </si>
  <si>
    <t>NESW</t>
  </si>
  <si>
    <t>SESW</t>
  </si>
  <si>
    <t>11-034-0402</t>
  </si>
  <si>
    <t>STATE OF MN- DOT</t>
  </si>
  <si>
    <t>2151 BASSETT DR</t>
  </si>
  <si>
    <t>11-034-0403</t>
  </si>
  <si>
    <t>11-034-0501</t>
  </si>
  <si>
    <t>ANDERSON/JAMES H</t>
  </si>
  <si>
    <t>208 CRESTWOOD DR</t>
  </si>
  <si>
    <t>NESE</t>
  </si>
  <si>
    <t>SESE</t>
  </si>
  <si>
    <t>SWSE</t>
  </si>
  <si>
    <t>NWSE</t>
  </si>
  <si>
    <t>SWNW</t>
  </si>
  <si>
    <t>03</t>
  </si>
  <si>
    <t>105</t>
  </si>
  <si>
    <t>NWNW</t>
  </si>
  <si>
    <t>NENW</t>
  </si>
  <si>
    <t>12-003-0500</t>
  </si>
  <si>
    <t>RAHN HOLDINGS LLC</t>
  </si>
  <si>
    <t>16700 GRAYS BAY BLVD</t>
  </si>
  <si>
    <t>NENE</t>
  </si>
  <si>
    <t>04</t>
  </si>
  <si>
    <t>12-004-0102</t>
  </si>
  <si>
    <t>JLJR MIDWAY, LLC</t>
  </si>
  <si>
    <t>37663 560TH AVE</t>
  </si>
  <si>
    <t>12-004-0104</t>
  </si>
  <si>
    <t>GOERTZEN/MARY E</t>
  </si>
  <si>
    <t>38557 COUNTY ROAD 1</t>
  </si>
  <si>
    <t>12-004-0200</t>
  </si>
  <si>
    <t>12-004-0300</t>
  </si>
  <si>
    <t>HARDER/IVAN D/TRUSTEE</t>
  </si>
  <si>
    <t>IVAN D HARDER TRUST PO BOX 369</t>
  </si>
  <si>
    <t>SENW</t>
  </si>
  <si>
    <t>12-004-0501</t>
  </si>
  <si>
    <t>KLASSEN/RONALD J</t>
  </si>
  <si>
    <t>36647 COUNTY RD 9</t>
  </si>
  <si>
    <t>12-004-0700</t>
  </si>
  <si>
    <t>12-004-0702</t>
  </si>
  <si>
    <t>12-004-0800</t>
  </si>
  <si>
    <t>12-004-0900</t>
  </si>
  <si>
    <t>VON DYKE FARMS LLC ETAL</t>
  </si>
  <si>
    <t>38781 570TH AVENUE</t>
  </si>
  <si>
    <t>12-441-0111</t>
  </si>
  <si>
    <t>12-441-0180</t>
  </si>
  <si>
    <t>12-442-0012</t>
  </si>
  <si>
    <t>CITY OF MT LAKE</t>
  </si>
  <si>
    <t>930 3RD AVE PO BOX C</t>
  </si>
  <si>
    <t>12-442-0020</t>
  </si>
  <si>
    <t>MENDOZA/WILLIAM</t>
  </si>
  <si>
    <t>717 DICKMAN ST</t>
  </si>
  <si>
    <t>12-442-0021</t>
  </si>
  <si>
    <t>12-442-0030</t>
  </si>
  <si>
    <t>1400 DOUGLAS ST #1640</t>
  </si>
  <si>
    <t>CITY OF MOUNTAIN LAKE</t>
  </si>
  <si>
    <t>MNTH 60</t>
  </si>
  <si>
    <t>CSAH 1</t>
  </si>
  <si>
    <t>CSAH 27</t>
  </si>
  <si>
    <t>TOTAL WATERSHED ACRES:</t>
  </si>
  <si>
    <t>MOUNTAIN LAKE MN 56159</t>
  </si>
  <si>
    <t>REDWOOD FALLS MN 56283</t>
  </si>
  <si>
    <t>MANKATO MN 56001-6888</t>
  </si>
  <si>
    <t>WINDOM MN 56101</t>
  </si>
  <si>
    <t>OMAHA NE 68179-1001</t>
  </si>
  <si>
    <t>HARTFORD SD 57033</t>
  </si>
  <si>
    <t>MINNETONKA MN 55391</t>
  </si>
  <si>
    <t>MN STATE HWYS</t>
  </si>
  <si>
    <t>380TH ST</t>
  </si>
  <si>
    <t>9TH ST</t>
  </si>
  <si>
    <t>KLINE ST</t>
  </si>
  <si>
    <t>COTTONWOOD CO ROADS</t>
  </si>
  <si>
    <t>MOUNTAIN LAKE TWP ROADS</t>
  </si>
  <si>
    <t>MIDWAY TWP ROADS</t>
  </si>
  <si>
    <t>RAILROADS</t>
  </si>
  <si>
    <t>UNION PACIFIC RAILROAD</t>
  </si>
  <si>
    <t>930 3RD AVE DRAWER C</t>
  </si>
  <si>
    <t>MT LAKE 56159</t>
  </si>
  <si>
    <t>MNDOT 2151 BASSETT DRIVE</t>
  </si>
  <si>
    <t>MANKATO MN 56001</t>
  </si>
  <si>
    <t>1355 9TH AVE</t>
  </si>
  <si>
    <t>C/O MARK HANSON 59538 CR 16</t>
  </si>
  <si>
    <t>MT LAKE MN 56159</t>
  </si>
  <si>
    <t>C/O DANA KASS 1113 CASTLE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</si>
</sst>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#,##0.0000"/>
    <numFmt numFmtId="166" formatCode="#,##0.0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1">
    <cellStyle name="Normal" xfId="0" builtinId="0"/>
  </cellStyles>
  <dxfs count="8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5"/>
  <sheetViews>
    <sheetView tabSelected="1" workbookViewId="0">
      <pane xSplit="1" ySplit="2" topLeftCell="AA3" activePane="bottomRight" state="frozen"/>
      <selection pane="topRight" activeCell="B1" sqref="B1"/>
      <selection pane="bottomLeft" activeCell="A3" sqref="A3"/>
      <selection pane="bottomRight" activeCell="AU7" sqref="AU7:AU10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0.7109375" style="1" customWidth="1"/>
    <col min="4" max="4" width="31.140625" style="1" bestFit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customWidth="1"/>
    <col min="23" max="23" width="17.7109375" style="5" customWidth="1"/>
    <col min="24" max="24" width="17.7109375" style="2" customWidth="1"/>
    <col min="25" max="25" width="17.7109375" style="5" customWidth="1"/>
    <col min="26" max="26" width="17.7109375" style="9" customWidth="1"/>
    <col min="27" max="27" width="17.7109375" style="5" customWidth="1"/>
    <col min="28" max="28" width="17.7109375" style="10" customWidth="1"/>
    <col min="29" max="29" width="17.7109375" style="5" customWidth="1"/>
    <col min="30" max="31" width="17.7109375" style="2" hidden="1" customWidth="1"/>
    <col min="32" max="32" width="17.7109375" style="5" hidden="1" customWidth="1"/>
    <col min="33" max="33" width="17.7109375" style="9" customWidth="1"/>
    <col min="34" max="34" width="17.7109375" style="5" customWidth="1"/>
    <col min="35" max="35" width="19.7109375" style="2" hidden="1" customWidth="1"/>
    <col min="36" max="36" width="19.7109375" style="5" hidden="1" customWidth="1"/>
    <col min="37" max="37" width="17.7109375" style="3" customWidth="1"/>
    <col min="38" max="38" width="17.7109375" style="5" customWidth="1"/>
    <col min="39" max="39" width="17.7109375" style="3" customWidth="1"/>
    <col min="40" max="40" width="17.7109375" style="5" customWidth="1"/>
    <col min="41" max="41" width="17.7109375" style="2" hidden="1" customWidth="1"/>
    <col min="42" max="42" width="17.7109375" style="5" hidden="1" customWidth="1"/>
    <col min="43" max="44" width="17.7109375" style="2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L1" s="5">
        <v>0</v>
      </c>
      <c r="AN1" s="5">
        <v>8293</v>
      </c>
      <c r="AP1" s="5">
        <v>0</v>
      </c>
      <c r="AU1" s="5" t="s">
        <v>0</v>
      </c>
    </row>
    <row r="2" spans="1:47" ht="68.099999999999994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25">
      <c r="A3" s="1" t="s">
        <v>48</v>
      </c>
      <c r="B3" s="1" t="s">
        <v>49</v>
      </c>
      <c r="C3" s="1" t="s">
        <v>50</v>
      </c>
      <c r="D3" s="1" t="s">
        <v>127</v>
      </c>
      <c r="E3" s="1" t="s">
        <v>51</v>
      </c>
      <c r="F3" s="1" t="s">
        <v>52</v>
      </c>
      <c r="G3" s="1" t="s">
        <v>53</v>
      </c>
      <c r="H3" s="1" t="s">
        <v>54</v>
      </c>
      <c r="I3" s="2">
        <v>5.7</v>
      </c>
      <c r="J3" s="2">
        <v>5.17</v>
      </c>
      <c r="K3" s="2">
        <f t="shared" ref="K3:K24" si="0">SUM(N3,P3,R3,T3,V3,X3,Z3,AB3,AE3,AG3,AI3)</f>
        <v>5.17</v>
      </c>
      <c r="L3" s="2">
        <f t="shared" ref="L3:L24" si="1">SUM(M3,AD3,AK3,AM3,AO3,AQ3,AR3)</f>
        <v>0</v>
      </c>
      <c r="P3" s="6">
        <v>1.64</v>
      </c>
      <c r="Q3" s="5">
        <v>4087.7</v>
      </c>
      <c r="R3" s="7">
        <v>1.07</v>
      </c>
      <c r="S3" s="5">
        <v>1569.5562500000001</v>
      </c>
      <c r="Z3" s="9">
        <v>1.56</v>
      </c>
      <c r="AA3" s="5">
        <v>274.95</v>
      </c>
      <c r="AB3" s="10">
        <v>0.9</v>
      </c>
      <c r="AC3" s="5">
        <v>142.875</v>
      </c>
      <c r="AL3" s="5" t="str">
        <f t="shared" ref="AL3:AL24" si="2">IF(AK3&gt;0,AK3*$AL$1,"")</f>
        <v/>
      </c>
      <c r="AN3" s="5" t="str">
        <f t="shared" ref="AN3:AN24" si="3">IF(AM3&gt;0,AM3*$AN$1,"")</f>
        <v/>
      </c>
      <c r="AP3" s="5" t="str">
        <f t="shared" ref="AP3:AP24" si="4">IF(AO3&gt;0,AO3*$AP$1,"")</f>
        <v/>
      </c>
      <c r="AS3" s="5">
        <f t="shared" ref="AS3" si="5">SUM(O3,Q3,S3,U3,W3,Y3,AA3,AC3,AF3,AH3,AJ3)</f>
        <v>6075.0812500000002</v>
      </c>
      <c r="AT3" s="11">
        <f>(AS3/$AS$62)*100</f>
        <v>0.5327894522840998</v>
      </c>
      <c r="AU3" s="5">
        <f t="shared" ref="AU3" si="6">(AT3/100)*$AU$1</f>
        <v>532.78945228409975</v>
      </c>
    </row>
    <row r="4" spans="1:47" x14ac:dyDescent="0.25">
      <c r="A4" s="1" t="s">
        <v>55</v>
      </c>
      <c r="B4" s="1" t="s">
        <v>56</v>
      </c>
      <c r="C4" s="1" t="s">
        <v>57</v>
      </c>
      <c r="D4" s="1" t="s">
        <v>128</v>
      </c>
      <c r="E4" s="1" t="s">
        <v>58</v>
      </c>
      <c r="F4" s="1" t="s">
        <v>52</v>
      </c>
      <c r="G4" s="1" t="s">
        <v>53</v>
      </c>
      <c r="H4" s="1" t="s">
        <v>54</v>
      </c>
      <c r="I4" s="2">
        <v>80</v>
      </c>
      <c r="J4" s="2">
        <v>38.950000000000003</v>
      </c>
      <c r="K4" s="2">
        <f t="shared" si="0"/>
        <v>9.7799999999999994</v>
      </c>
      <c r="L4" s="2">
        <f t="shared" si="1"/>
        <v>0</v>
      </c>
      <c r="P4" s="6">
        <v>7.46</v>
      </c>
      <c r="Q4" s="5">
        <v>18594.05</v>
      </c>
      <c r="R4" s="7">
        <v>2.3199999999999998</v>
      </c>
      <c r="S4" s="5">
        <v>3403.15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ref="AS4:AS61" si="7">SUM(O4,Q4,S4,U4,W4,Y4,AA4,AC4,AF4,AH4,AJ4)</f>
        <v>21997.200000000001</v>
      </c>
      <c r="AT4" s="11">
        <f t="shared" ref="AT4:AT61" si="8">(AS4/$AS$62)*100</f>
        <v>1.9291719168009152</v>
      </c>
      <c r="AU4" s="5">
        <f t="shared" ref="AU4:AU61" si="9">(AT4/100)*$AU$1</f>
        <v>1929.1719168009151</v>
      </c>
    </row>
    <row r="5" spans="1:47" x14ac:dyDescent="0.25">
      <c r="A5" s="1" t="s">
        <v>59</v>
      </c>
      <c r="B5" s="1" t="s">
        <v>60</v>
      </c>
      <c r="C5" s="1" t="s">
        <v>61</v>
      </c>
      <c r="D5" s="1" t="s">
        <v>128</v>
      </c>
      <c r="E5" s="1" t="s">
        <v>62</v>
      </c>
      <c r="F5" s="1" t="s">
        <v>52</v>
      </c>
      <c r="G5" s="1" t="s">
        <v>53</v>
      </c>
      <c r="H5" s="1" t="s">
        <v>54</v>
      </c>
      <c r="I5" s="2">
        <v>74.3</v>
      </c>
      <c r="J5" s="2">
        <v>38.97</v>
      </c>
      <c r="K5" s="2">
        <f t="shared" si="0"/>
        <v>1.24</v>
      </c>
      <c r="L5" s="2">
        <f t="shared" si="1"/>
        <v>0</v>
      </c>
      <c r="P5" s="6">
        <v>1.24</v>
      </c>
      <c r="Q5" s="5">
        <v>3090.7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7"/>
        <v>3090.7</v>
      </c>
      <c r="AT5" s="11">
        <f t="shared" si="8"/>
        <v>0.27105684556473497</v>
      </c>
      <c r="AU5" s="5">
        <f t="shared" si="9"/>
        <v>271.056845564735</v>
      </c>
    </row>
    <row r="6" spans="1:47" x14ac:dyDescent="0.25">
      <c r="A6" s="1" t="s">
        <v>59</v>
      </c>
      <c r="B6" s="1" t="s">
        <v>60</v>
      </c>
      <c r="C6" s="1" t="s">
        <v>61</v>
      </c>
      <c r="D6" s="1" t="s">
        <v>128</v>
      </c>
      <c r="E6" s="1" t="s">
        <v>51</v>
      </c>
      <c r="F6" s="1" t="s">
        <v>52</v>
      </c>
      <c r="G6" s="1" t="s">
        <v>53</v>
      </c>
      <c r="H6" s="1" t="s">
        <v>54</v>
      </c>
      <c r="I6" s="2">
        <v>74.3</v>
      </c>
      <c r="J6" s="2">
        <v>33.49</v>
      </c>
      <c r="K6" s="2">
        <f t="shared" si="0"/>
        <v>25.47</v>
      </c>
      <c r="L6" s="2">
        <f t="shared" si="1"/>
        <v>0</v>
      </c>
      <c r="P6" s="6">
        <v>21.97</v>
      </c>
      <c r="Q6" s="5">
        <v>54760.225000000013</v>
      </c>
      <c r="R6" s="7">
        <v>3.5</v>
      </c>
      <c r="S6" s="5">
        <v>5134.0625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7"/>
        <v>59894.287500000013</v>
      </c>
      <c r="AT6" s="11">
        <f t="shared" si="8"/>
        <v>5.2527765998308933</v>
      </c>
      <c r="AU6" s="5">
        <f t="shared" si="9"/>
        <v>5252.7765998308932</v>
      </c>
    </row>
    <row r="7" spans="1:47" x14ac:dyDescent="0.25">
      <c r="A7" s="1" t="s">
        <v>63</v>
      </c>
      <c r="B7" s="1" t="s">
        <v>64</v>
      </c>
      <c r="C7" s="1" t="s">
        <v>65</v>
      </c>
      <c r="D7" s="1" t="s">
        <v>127</v>
      </c>
      <c r="E7" s="1" t="s">
        <v>66</v>
      </c>
      <c r="F7" s="1" t="s">
        <v>52</v>
      </c>
      <c r="G7" s="1" t="s">
        <v>53</v>
      </c>
      <c r="H7" s="1" t="s">
        <v>54</v>
      </c>
      <c r="I7" s="2">
        <v>61.25</v>
      </c>
      <c r="J7" s="2">
        <v>17</v>
      </c>
      <c r="K7" s="2">
        <f t="shared" si="0"/>
        <v>17</v>
      </c>
      <c r="L7" s="2">
        <f t="shared" si="1"/>
        <v>0</v>
      </c>
      <c r="P7" s="6">
        <v>10.62</v>
      </c>
      <c r="Q7" s="5">
        <v>21176.28</v>
      </c>
      <c r="R7" s="7">
        <v>6.38</v>
      </c>
      <c r="S7" s="5">
        <v>7771.5037499999999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7"/>
        <v>28947.783749999999</v>
      </c>
      <c r="AT7" s="30">
        <f t="shared" si="8"/>
        <v>2.5387436339227665</v>
      </c>
      <c r="AU7" s="5">
        <f t="shared" si="9"/>
        <v>2538.7436339227665</v>
      </c>
    </row>
    <row r="8" spans="1:47" x14ac:dyDescent="0.25">
      <c r="A8" s="1" t="s">
        <v>63</v>
      </c>
      <c r="B8" s="1" t="s">
        <v>64</v>
      </c>
      <c r="C8" s="1" t="s">
        <v>65</v>
      </c>
      <c r="D8" s="1" t="s">
        <v>127</v>
      </c>
      <c r="E8" s="1" t="s">
        <v>67</v>
      </c>
      <c r="F8" s="1" t="s">
        <v>52</v>
      </c>
      <c r="G8" s="1" t="s">
        <v>53</v>
      </c>
      <c r="H8" s="1" t="s">
        <v>54</v>
      </c>
      <c r="I8" s="2">
        <v>61.25</v>
      </c>
      <c r="J8" s="2">
        <v>12.86</v>
      </c>
      <c r="K8" s="2">
        <f t="shared" si="0"/>
        <v>12.86</v>
      </c>
      <c r="L8" s="2">
        <f t="shared" si="1"/>
        <v>0</v>
      </c>
      <c r="P8" s="6">
        <v>9.73</v>
      </c>
      <c r="Q8" s="5">
        <v>19401.62</v>
      </c>
      <c r="R8" s="7">
        <v>3.13</v>
      </c>
      <c r="S8" s="5">
        <v>3673.0549999999998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7"/>
        <v>23074.674999999999</v>
      </c>
      <c r="AT8" s="30">
        <f t="shared" si="8"/>
        <v>2.0236673303560524</v>
      </c>
      <c r="AU8" s="5">
        <f t="shared" si="9"/>
        <v>2023.6673303560524</v>
      </c>
    </row>
    <row r="9" spans="1:47" x14ac:dyDescent="0.25">
      <c r="A9" s="1" t="s">
        <v>63</v>
      </c>
      <c r="B9" s="1" t="s">
        <v>64</v>
      </c>
      <c r="C9" s="1" t="s">
        <v>65</v>
      </c>
      <c r="D9" s="1" t="s">
        <v>127</v>
      </c>
      <c r="E9" s="1" t="s">
        <v>68</v>
      </c>
      <c r="F9" s="1" t="s">
        <v>52</v>
      </c>
      <c r="G9" s="1" t="s">
        <v>53</v>
      </c>
      <c r="H9" s="1" t="s">
        <v>54</v>
      </c>
      <c r="I9" s="2">
        <v>61.25</v>
      </c>
      <c r="J9" s="2">
        <v>20.04</v>
      </c>
      <c r="K9" s="2">
        <f t="shared" si="0"/>
        <v>20.05</v>
      </c>
      <c r="L9" s="2">
        <f t="shared" si="1"/>
        <v>0</v>
      </c>
      <c r="P9" s="6">
        <v>15.51</v>
      </c>
      <c r="Q9" s="5">
        <v>30951.865000000002</v>
      </c>
      <c r="R9" s="7">
        <v>4.54</v>
      </c>
      <c r="S9" s="5">
        <v>5911.5062499999995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7"/>
        <v>36863.371250000004</v>
      </c>
      <c r="AT9" s="30">
        <f t="shared" si="8"/>
        <v>3.2329469466162171</v>
      </c>
      <c r="AU9" s="5">
        <f t="shared" si="9"/>
        <v>3232.9469466162172</v>
      </c>
    </row>
    <row r="10" spans="1:47" x14ac:dyDescent="0.25">
      <c r="A10" s="1" t="s">
        <v>63</v>
      </c>
      <c r="B10" s="1" t="s">
        <v>64</v>
      </c>
      <c r="C10" s="1" t="s">
        <v>65</v>
      </c>
      <c r="D10" s="1" t="s">
        <v>127</v>
      </c>
      <c r="E10" s="1" t="s">
        <v>69</v>
      </c>
      <c r="F10" s="1" t="s">
        <v>52</v>
      </c>
      <c r="G10" s="1" t="s">
        <v>53</v>
      </c>
      <c r="H10" s="1" t="s">
        <v>54</v>
      </c>
      <c r="I10" s="2">
        <v>61.25</v>
      </c>
      <c r="J10" s="2">
        <v>8.6199999999999992</v>
      </c>
      <c r="K10" s="2">
        <f t="shared" si="0"/>
        <v>8.6199999999999992</v>
      </c>
      <c r="L10" s="2">
        <f t="shared" si="1"/>
        <v>0</v>
      </c>
      <c r="P10" s="6">
        <v>0.35</v>
      </c>
      <c r="Q10" s="5">
        <v>697.9</v>
      </c>
      <c r="R10" s="7">
        <v>8.27</v>
      </c>
      <c r="S10" s="5">
        <v>10995.695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7"/>
        <v>11693.594999999999</v>
      </c>
      <c r="AT10" s="30">
        <f t="shared" si="8"/>
        <v>1.0255375720747912</v>
      </c>
      <c r="AU10" s="5">
        <f t="shared" si="9"/>
        <v>1025.5375720747911</v>
      </c>
    </row>
    <row r="11" spans="1:47" x14ac:dyDescent="0.25">
      <c r="A11" s="1" t="s">
        <v>70</v>
      </c>
      <c r="B11" s="1" t="s">
        <v>71</v>
      </c>
      <c r="C11" s="1" t="s">
        <v>72</v>
      </c>
      <c r="D11" s="1" t="s">
        <v>129</v>
      </c>
      <c r="E11" s="1" t="s">
        <v>68</v>
      </c>
      <c r="F11" s="1" t="s">
        <v>52</v>
      </c>
      <c r="G11" s="1" t="s">
        <v>53</v>
      </c>
      <c r="H11" s="1" t="s">
        <v>54</v>
      </c>
      <c r="I11" s="2">
        <v>5.83</v>
      </c>
      <c r="J11" s="2">
        <v>0.35</v>
      </c>
      <c r="K11" s="2">
        <f t="shared" si="0"/>
        <v>0.35</v>
      </c>
      <c r="L11" s="2">
        <f t="shared" si="1"/>
        <v>0</v>
      </c>
      <c r="P11" s="6">
        <v>0.26</v>
      </c>
      <c r="Q11" s="5">
        <v>648.05000000000007</v>
      </c>
      <c r="R11" s="7">
        <v>0.09</v>
      </c>
      <c r="S11" s="5">
        <v>132.01875000000001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7"/>
        <v>780.06875000000014</v>
      </c>
      <c r="AT11" s="11">
        <f t="shared" si="8"/>
        <v>6.8412649140526707E-2</v>
      </c>
      <c r="AU11" s="5">
        <f t="shared" si="9"/>
        <v>68.412649140526696</v>
      </c>
    </row>
    <row r="12" spans="1:47" x14ac:dyDescent="0.25">
      <c r="A12" s="1" t="s">
        <v>70</v>
      </c>
      <c r="B12" s="1" t="s">
        <v>71</v>
      </c>
      <c r="C12" s="1" t="s">
        <v>72</v>
      </c>
      <c r="D12" s="1" t="s">
        <v>129</v>
      </c>
      <c r="E12" s="1" t="s">
        <v>69</v>
      </c>
      <c r="F12" s="1" t="s">
        <v>52</v>
      </c>
      <c r="G12" s="1" t="s">
        <v>53</v>
      </c>
      <c r="H12" s="1" t="s">
        <v>54</v>
      </c>
      <c r="I12" s="2">
        <v>5.83</v>
      </c>
      <c r="J12" s="2">
        <v>1.21</v>
      </c>
      <c r="K12" s="2">
        <f t="shared" si="0"/>
        <v>1.1299999999999999</v>
      </c>
      <c r="L12" s="2">
        <f t="shared" si="1"/>
        <v>0.09</v>
      </c>
      <c r="R12" s="7">
        <v>1.1299999999999999</v>
      </c>
      <c r="S12" s="5">
        <v>1657.5687499999999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R12" s="2">
        <v>0.09</v>
      </c>
      <c r="AS12" s="5">
        <f t="shared" si="7"/>
        <v>1657.5687499999999</v>
      </c>
      <c r="AT12" s="11">
        <f t="shared" si="8"/>
        <v>0.14537009631529452</v>
      </c>
      <c r="AU12" s="5">
        <f t="shared" si="9"/>
        <v>145.37009631529452</v>
      </c>
    </row>
    <row r="13" spans="1:47" x14ac:dyDescent="0.25">
      <c r="A13" s="1" t="s">
        <v>73</v>
      </c>
      <c r="B13" s="1" t="s">
        <v>71</v>
      </c>
      <c r="C13" s="1" t="s">
        <v>72</v>
      </c>
      <c r="D13" s="1" t="s">
        <v>129</v>
      </c>
      <c r="E13" s="1" t="s">
        <v>69</v>
      </c>
      <c r="F13" s="1" t="s">
        <v>52</v>
      </c>
      <c r="G13" s="1" t="s">
        <v>53</v>
      </c>
      <c r="H13" s="1" t="s">
        <v>54</v>
      </c>
      <c r="I13" s="2">
        <v>5.42</v>
      </c>
      <c r="J13" s="2">
        <v>2.1</v>
      </c>
      <c r="K13" s="2">
        <f t="shared" si="0"/>
        <v>2</v>
      </c>
      <c r="L13" s="2">
        <f t="shared" si="1"/>
        <v>0.09</v>
      </c>
      <c r="N13" s="4">
        <v>0.01</v>
      </c>
      <c r="O13" s="5">
        <v>27.074999999999999</v>
      </c>
      <c r="P13" s="6">
        <v>0.93</v>
      </c>
      <c r="Q13" s="5">
        <v>2318.0250000000001</v>
      </c>
      <c r="R13" s="7">
        <v>1.06</v>
      </c>
      <c r="S13" s="5">
        <v>1554.8875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R13" s="2">
        <v>0.09</v>
      </c>
      <c r="AS13" s="5">
        <f t="shared" si="7"/>
        <v>3899.9875000000002</v>
      </c>
      <c r="AT13" s="11">
        <f t="shared" si="8"/>
        <v>0.34203200229459246</v>
      </c>
      <c r="AU13" s="5">
        <f t="shared" si="9"/>
        <v>342.03200229459247</v>
      </c>
    </row>
    <row r="14" spans="1:47" x14ac:dyDescent="0.25">
      <c r="A14" s="1" t="s">
        <v>74</v>
      </c>
      <c r="B14" s="1" t="s">
        <v>75</v>
      </c>
      <c r="C14" s="1" t="s">
        <v>76</v>
      </c>
      <c r="D14" s="1" t="s">
        <v>132</v>
      </c>
      <c r="E14" s="1" t="s">
        <v>77</v>
      </c>
      <c r="F14" s="1" t="s">
        <v>52</v>
      </c>
      <c r="G14" s="1" t="s">
        <v>53</v>
      </c>
      <c r="H14" s="1" t="s">
        <v>54</v>
      </c>
      <c r="I14" s="2">
        <v>118.42</v>
      </c>
      <c r="J14" s="2">
        <v>25.21</v>
      </c>
      <c r="K14" s="2">
        <f t="shared" si="0"/>
        <v>7.120000000000001</v>
      </c>
      <c r="L14" s="2">
        <f t="shared" si="1"/>
        <v>0</v>
      </c>
      <c r="N14" s="4">
        <v>2.4300000000000002</v>
      </c>
      <c r="O14" s="5">
        <v>6579.2250000000004</v>
      </c>
      <c r="P14" s="6">
        <v>4.6900000000000004</v>
      </c>
      <c r="Q14" s="5">
        <v>11689.825000000001</v>
      </c>
      <c r="AL14" s="5" t="str">
        <f t="shared" si="2"/>
        <v/>
      </c>
      <c r="AS14" s="5">
        <f t="shared" si="7"/>
        <v>18269.050000000003</v>
      </c>
      <c r="AT14" s="11">
        <f t="shared" si="8"/>
        <v>1.6022101997814162</v>
      </c>
      <c r="AU14" s="5">
        <f t="shared" si="9"/>
        <v>1602.2101997814161</v>
      </c>
    </row>
    <row r="15" spans="1:47" x14ac:dyDescent="0.25">
      <c r="A15" s="1" t="s">
        <v>74</v>
      </c>
      <c r="B15" s="1" t="s">
        <v>75</v>
      </c>
      <c r="C15" s="1" t="s">
        <v>76</v>
      </c>
      <c r="D15" s="1" t="s">
        <v>132</v>
      </c>
      <c r="E15" s="1" t="s">
        <v>78</v>
      </c>
      <c r="F15" s="1" t="s">
        <v>52</v>
      </c>
      <c r="G15" s="1" t="s">
        <v>53</v>
      </c>
      <c r="H15" s="1" t="s">
        <v>54</v>
      </c>
      <c r="I15" s="2">
        <v>118.42</v>
      </c>
      <c r="J15" s="2">
        <v>29.68</v>
      </c>
      <c r="K15" s="2">
        <f t="shared" si="0"/>
        <v>0.14000000000000001</v>
      </c>
      <c r="L15" s="2">
        <f t="shared" si="1"/>
        <v>0</v>
      </c>
      <c r="P15" s="6">
        <v>0.14000000000000001</v>
      </c>
      <c r="Q15" s="5">
        <v>348.95</v>
      </c>
      <c r="AL15" s="5" t="str">
        <f t="shared" si="2"/>
        <v/>
      </c>
      <c r="AS15" s="5">
        <f t="shared" si="7"/>
        <v>348.95</v>
      </c>
      <c r="AT15" s="11">
        <f t="shared" si="8"/>
        <v>3.0603192241179758E-2</v>
      </c>
      <c r="AU15" s="5">
        <f t="shared" si="9"/>
        <v>30.603192241179755</v>
      </c>
    </row>
    <row r="16" spans="1:47" x14ac:dyDescent="0.25">
      <c r="A16" s="1" t="s">
        <v>74</v>
      </c>
      <c r="B16" s="1" t="s">
        <v>75</v>
      </c>
      <c r="C16" s="1" t="s">
        <v>76</v>
      </c>
      <c r="D16" s="1" t="s">
        <v>132</v>
      </c>
      <c r="E16" s="1" t="s">
        <v>69</v>
      </c>
      <c r="F16" s="1" t="s">
        <v>52</v>
      </c>
      <c r="G16" s="1" t="s">
        <v>53</v>
      </c>
      <c r="H16" s="1" t="s">
        <v>54</v>
      </c>
      <c r="I16" s="2">
        <v>118.42</v>
      </c>
      <c r="J16" s="2">
        <v>15.52</v>
      </c>
      <c r="K16" s="2">
        <f t="shared" si="0"/>
        <v>9.76</v>
      </c>
      <c r="L16" s="2">
        <f t="shared" si="1"/>
        <v>5.76</v>
      </c>
      <c r="N16" s="4">
        <v>7.09</v>
      </c>
      <c r="O16" s="5">
        <v>19196.174999999999</v>
      </c>
      <c r="P16" s="6">
        <v>1.53</v>
      </c>
      <c r="Q16" s="5">
        <v>3813.5250000000001</v>
      </c>
      <c r="R16" s="7">
        <v>1.1399999999999999</v>
      </c>
      <c r="S16" s="5">
        <v>1672.2375</v>
      </c>
      <c r="AL16" s="5" t="str">
        <f t="shared" si="2"/>
        <v/>
      </c>
      <c r="AR16" s="2">
        <v>5.76</v>
      </c>
      <c r="AS16" s="5">
        <f t="shared" si="7"/>
        <v>24681.9375</v>
      </c>
      <c r="AT16" s="11">
        <f t="shared" si="8"/>
        <v>2.164625528577973</v>
      </c>
      <c r="AU16" s="5">
        <f t="shared" si="9"/>
        <v>2164.625528577973</v>
      </c>
    </row>
    <row r="17" spans="1:47" x14ac:dyDescent="0.25">
      <c r="A17" s="1" t="s">
        <v>74</v>
      </c>
      <c r="B17" s="1" t="s">
        <v>75</v>
      </c>
      <c r="C17" s="1" t="s">
        <v>76</v>
      </c>
      <c r="D17" s="1" t="s">
        <v>132</v>
      </c>
      <c r="E17" s="1" t="s">
        <v>79</v>
      </c>
      <c r="F17" s="1" t="s">
        <v>52</v>
      </c>
      <c r="G17" s="1" t="s">
        <v>53</v>
      </c>
      <c r="H17" s="1" t="s">
        <v>54</v>
      </c>
      <c r="I17" s="2">
        <v>118.42</v>
      </c>
      <c r="J17" s="2">
        <v>37.700000000000003</v>
      </c>
      <c r="K17" s="2">
        <f t="shared" si="0"/>
        <v>12.95</v>
      </c>
      <c r="L17" s="2">
        <f t="shared" si="1"/>
        <v>5.92</v>
      </c>
      <c r="N17" s="4">
        <v>8.3199999999999985</v>
      </c>
      <c r="O17" s="5">
        <v>22526.400000000001</v>
      </c>
      <c r="P17" s="6">
        <v>3.39</v>
      </c>
      <c r="Q17" s="5">
        <v>8449.5750000000007</v>
      </c>
      <c r="R17" s="7">
        <v>1.24</v>
      </c>
      <c r="S17" s="5">
        <v>1818.925</v>
      </c>
      <c r="AL17" s="5" t="str">
        <f t="shared" si="2"/>
        <v/>
      </c>
      <c r="AR17" s="2">
        <v>5.92</v>
      </c>
      <c r="AS17" s="5">
        <f t="shared" si="7"/>
        <v>32794.9</v>
      </c>
      <c r="AT17" s="11">
        <f t="shared" si="8"/>
        <v>2.87613878558609</v>
      </c>
      <c r="AU17" s="5">
        <f t="shared" si="9"/>
        <v>2876.1387855860899</v>
      </c>
    </row>
    <row r="18" spans="1:47" x14ac:dyDescent="0.25">
      <c r="A18" s="1" t="s">
        <v>74</v>
      </c>
      <c r="B18" s="1" t="s">
        <v>75</v>
      </c>
      <c r="C18" s="1" t="s">
        <v>76</v>
      </c>
      <c r="D18" s="1" t="s">
        <v>132</v>
      </c>
      <c r="E18" s="1" t="s">
        <v>80</v>
      </c>
      <c r="F18" s="1" t="s">
        <v>52</v>
      </c>
      <c r="G18" s="1" t="s">
        <v>53</v>
      </c>
      <c r="H18" s="1" t="s">
        <v>54</v>
      </c>
      <c r="I18" s="2">
        <v>118.42</v>
      </c>
      <c r="J18" s="2">
        <v>7.89</v>
      </c>
      <c r="K18" s="2">
        <f t="shared" si="0"/>
        <v>6.93</v>
      </c>
      <c r="L18" s="2">
        <f t="shared" si="1"/>
        <v>0.96</v>
      </c>
      <c r="N18" s="4">
        <v>6.93</v>
      </c>
      <c r="O18" s="5">
        <v>18762.974999999999</v>
      </c>
      <c r="AL18" s="5" t="str">
        <f t="shared" si="2"/>
        <v/>
      </c>
      <c r="AR18" s="2">
        <v>0.96</v>
      </c>
      <c r="AS18" s="5">
        <f t="shared" si="7"/>
        <v>18762.974999999999</v>
      </c>
      <c r="AT18" s="11">
        <f t="shared" si="8"/>
        <v>1.6455278147054011</v>
      </c>
      <c r="AU18" s="5">
        <f t="shared" si="9"/>
        <v>1645.5278147054012</v>
      </c>
    </row>
    <row r="19" spans="1:47" x14ac:dyDescent="0.25">
      <c r="A19" s="1" t="s">
        <v>86</v>
      </c>
      <c r="B19" s="1" t="s">
        <v>87</v>
      </c>
      <c r="C19" s="1" t="s">
        <v>88</v>
      </c>
      <c r="D19" s="1" t="s">
        <v>133</v>
      </c>
      <c r="E19" s="1" t="s">
        <v>81</v>
      </c>
      <c r="F19" s="1" t="s">
        <v>82</v>
      </c>
      <c r="G19" s="1" t="s">
        <v>83</v>
      </c>
      <c r="H19" s="1" t="s">
        <v>54</v>
      </c>
      <c r="I19" s="2">
        <v>447.22</v>
      </c>
      <c r="J19" s="2">
        <v>38.11</v>
      </c>
      <c r="K19" s="2">
        <f t="shared" si="0"/>
        <v>8.76</v>
      </c>
      <c r="L19" s="2">
        <f t="shared" si="1"/>
        <v>0</v>
      </c>
      <c r="P19" s="6">
        <v>7.37</v>
      </c>
      <c r="Q19" s="5">
        <v>14695.78</v>
      </c>
      <c r="R19" s="7">
        <v>1.39</v>
      </c>
      <c r="S19" s="5">
        <v>1631.165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7"/>
        <v>16326.945</v>
      </c>
      <c r="AT19" s="11">
        <f t="shared" si="8"/>
        <v>1.4318860482767406</v>
      </c>
      <c r="AU19" s="5">
        <f t="shared" si="9"/>
        <v>1431.8860482767404</v>
      </c>
    </row>
    <row r="20" spans="1:47" x14ac:dyDescent="0.25">
      <c r="A20" s="1" t="s">
        <v>86</v>
      </c>
      <c r="B20" s="1" t="s">
        <v>87</v>
      </c>
      <c r="C20" s="1" t="s">
        <v>88</v>
      </c>
      <c r="D20" s="1" t="s">
        <v>133</v>
      </c>
      <c r="E20" s="1" t="s">
        <v>84</v>
      </c>
      <c r="F20" s="1" t="s">
        <v>82</v>
      </c>
      <c r="G20" s="1" t="s">
        <v>83</v>
      </c>
      <c r="H20" s="1" t="s">
        <v>54</v>
      </c>
      <c r="I20" s="2">
        <v>447.22</v>
      </c>
      <c r="J20" s="2">
        <v>10.36</v>
      </c>
      <c r="K20" s="2">
        <f t="shared" si="0"/>
        <v>2.02</v>
      </c>
      <c r="L20" s="2">
        <f t="shared" si="1"/>
        <v>0</v>
      </c>
      <c r="P20" s="6">
        <v>0.01</v>
      </c>
      <c r="Q20" s="5">
        <v>19.940000000000001</v>
      </c>
      <c r="R20" s="7">
        <v>0.59000000000000008</v>
      </c>
      <c r="S20" s="5">
        <v>853.72125000000005</v>
      </c>
      <c r="T20" s="8">
        <v>1.42</v>
      </c>
      <c r="U20" s="5">
        <v>624.79999999999995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7"/>
        <v>1498.4612500000001</v>
      </c>
      <c r="AT20" s="11">
        <f t="shared" si="8"/>
        <v>0.13141624215420125</v>
      </c>
      <c r="AU20" s="5">
        <f t="shared" si="9"/>
        <v>131.41624215420126</v>
      </c>
    </row>
    <row r="21" spans="1:47" x14ac:dyDescent="0.25">
      <c r="A21" s="1" t="s">
        <v>86</v>
      </c>
      <c r="B21" s="1" t="s">
        <v>87</v>
      </c>
      <c r="C21" s="1" t="s">
        <v>88</v>
      </c>
      <c r="D21" s="1" t="s">
        <v>133</v>
      </c>
      <c r="E21" s="1" t="s">
        <v>85</v>
      </c>
      <c r="F21" s="1" t="s">
        <v>82</v>
      </c>
      <c r="G21" s="1" t="s">
        <v>83</v>
      </c>
      <c r="H21" s="1" t="s">
        <v>54</v>
      </c>
      <c r="I21" s="2">
        <v>447.22</v>
      </c>
      <c r="J21" s="2">
        <v>37.35</v>
      </c>
      <c r="K21" s="2">
        <f t="shared" si="0"/>
        <v>12.49</v>
      </c>
      <c r="L21" s="2">
        <f t="shared" si="1"/>
        <v>0</v>
      </c>
      <c r="R21" s="7">
        <v>6.07</v>
      </c>
      <c r="S21" s="5">
        <v>8903.9312499999996</v>
      </c>
      <c r="T21" s="8">
        <v>6.42</v>
      </c>
      <c r="U21" s="5">
        <v>2824.8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7"/>
        <v>11728.731250000001</v>
      </c>
      <c r="AT21" s="11">
        <f t="shared" si="8"/>
        <v>1.0286190491155827</v>
      </c>
      <c r="AU21" s="5">
        <f t="shared" si="9"/>
        <v>1028.6190491155826</v>
      </c>
    </row>
    <row r="22" spans="1:47" x14ac:dyDescent="0.25">
      <c r="A22" s="1" t="s">
        <v>91</v>
      </c>
      <c r="B22" s="1" t="s">
        <v>92</v>
      </c>
      <c r="C22" s="1" t="s">
        <v>93</v>
      </c>
      <c r="D22" s="1" t="s">
        <v>127</v>
      </c>
      <c r="E22" s="1" t="s">
        <v>89</v>
      </c>
      <c r="F22" s="1" t="s">
        <v>90</v>
      </c>
      <c r="G22" s="1" t="s">
        <v>83</v>
      </c>
      <c r="H22" s="1" t="s">
        <v>54</v>
      </c>
      <c r="I22" s="2">
        <v>20.14</v>
      </c>
      <c r="J22" s="2">
        <v>1.54</v>
      </c>
      <c r="K22" s="2">
        <f t="shared" si="0"/>
        <v>1.54</v>
      </c>
      <c r="L22" s="2">
        <f t="shared" si="1"/>
        <v>0</v>
      </c>
      <c r="P22" s="6">
        <v>0.32</v>
      </c>
      <c r="Q22" s="5">
        <v>638.08000000000004</v>
      </c>
      <c r="X22" s="2">
        <v>1.22</v>
      </c>
      <c r="Y22" s="5">
        <v>429.44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S22" s="5">
        <f t="shared" si="7"/>
        <v>1067.52</v>
      </c>
      <c r="AT22" s="11">
        <f t="shared" si="8"/>
        <v>9.3622352145878246E-2</v>
      </c>
      <c r="AU22" s="5">
        <f t="shared" si="9"/>
        <v>93.622352145878239</v>
      </c>
    </row>
    <row r="23" spans="1:47" x14ac:dyDescent="0.25">
      <c r="A23" s="1" t="s">
        <v>91</v>
      </c>
      <c r="B23" s="1" t="s">
        <v>92</v>
      </c>
      <c r="C23" s="1" t="s">
        <v>93</v>
      </c>
      <c r="D23" s="1" t="s">
        <v>127</v>
      </c>
      <c r="E23" s="1" t="s">
        <v>58</v>
      </c>
      <c r="F23" s="1" t="s">
        <v>90</v>
      </c>
      <c r="G23" s="1" t="s">
        <v>83</v>
      </c>
      <c r="H23" s="1" t="s">
        <v>54</v>
      </c>
      <c r="I23" s="2">
        <v>20.14</v>
      </c>
      <c r="J23" s="2">
        <v>18.84</v>
      </c>
      <c r="K23" s="2">
        <f t="shared" si="0"/>
        <v>18.600000000000001</v>
      </c>
      <c r="L23" s="2">
        <f t="shared" si="1"/>
        <v>0</v>
      </c>
      <c r="P23" s="6">
        <v>15.14</v>
      </c>
      <c r="Q23" s="5">
        <v>33054.970999999998</v>
      </c>
      <c r="X23" s="2">
        <v>3.46</v>
      </c>
      <c r="Y23" s="5">
        <v>1217.92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7"/>
        <v>34272.890999999996</v>
      </c>
      <c r="AT23" s="11">
        <f t="shared" si="8"/>
        <v>3.0057597705516534</v>
      </c>
      <c r="AU23" s="5">
        <f t="shared" si="9"/>
        <v>3005.7597705516537</v>
      </c>
    </row>
    <row r="24" spans="1:47" x14ac:dyDescent="0.25">
      <c r="A24" s="1" t="s">
        <v>94</v>
      </c>
      <c r="B24" s="1" t="s">
        <v>95</v>
      </c>
      <c r="C24" s="1" t="s">
        <v>96</v>
      </c>
      <c r="D24" s="1" t="s">
        <v>127</v>
      </c>
      <c r="E24" s="1" t="s">
        <v>58</v>
      </c>
      <c r="F24" s="1" t="s">
        <v>90</v>
      </c>
      <c r="G24" s="1" t="s">
        <v>83</v>
      </c>
      <c r="H24" s="1" t="s">
        <v>54</v>
      </c>
      <c r="I24" s="2">
        <v>20</v>
      </c>
      <c r="J24" s="2">
        <v>19.02</v>
      </c>
      <c r="K24" s="2">
        <f t="shared" si="0"/>
        <v>18.310000000000002</v>
      </c>
      <c r="L24" s="2">
        <f t="shared" si="1"/>
        <v>0</v>
      </c>
      <c r="P24" s="6">
        <v>5.8000000000000007</v>
      </c>
      <c r="Q24" s="5">
        <v>13698.78</v>
      </c>
      <c r="R24" s="7">
        <v>12.12</v>
      </c>
      <c r="S24" s="5">
        <v>17033.352500000001</v>
      </c>
      <c r="T24" s="8">
        <v>0.39</v>
      </c>
      <c r="U24" s="5">
        <v>171.6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7"/>
        <v>30903.732499999998</v>
      </c>
      <c r="AT24" s="11">
        <f t="shared" si="8"/>
        <v>2.7102818933013171</v>
      </c>
      <c r="AU24" s="5">
        <f t="shared" si="9"/>
        <v>2710.2818933013173</v>
      </c>
    </row>
    <row r="25" spans="1:47" x14ac:dyDescent="0.25">
      <c r="A25" s="1" t="s">
        <v>97</v>
      </c>
      <c r="B25" s="1" t="s">
        <v>95</v>
      </c>
      <c r="C25" s="1" t="s">
        <v>96</v>
      </c>
      <c r="D25" s="1" t="s">
        <v>127</v>
      </c>
      <c r="E25" s="1" t="s">
        <v>78</v>
      </c>
      <c r="F25" s="1" t="s">
        <v>90</v>
      </c>
      <c r="G25" s="1" t="s">
        <v>83</v>
      </c>
      <c r="H25" s="1" t="s">
        <v>54</v>
      </c>
      <c r="I25" s="2">
        <v>110</v>
      </c>
      <c r="J25" s="2">
        <v>38.08</v>
      </c>
      <c r="K25" s="2">
        <f t="shared" ref="K25:K47" si="10">SUM(N25,P25,R25,T25,V25,X25,Z25,AB25,AE25,AG25,AI25)</f>
        <v>10.199999999999999</v>
      </c>
      <c r="L25" s="2">
        <f t="shared" ref="L25:L47" si="11">SUM(M25,AD25,AK25,AM25,AO25,AQ25,AR25)</f>
        <v>0</v>
      </c>
      <c r="R25" s="7">
        <v>3.94</v>
      </c>
      <c r="S25" s="5">
        <v>5779.4875000000002</v>
      </c>
      <c r="T25" s="8">
        <v>6.26</v>
      </c>
      <c r="U25" s="5">
        <v>2754.4</v>
      </c>
      <c r="AL25" s="5" t="str">
        <f t="shared" ref="AL25:AL47" si="12">IF(AK25&gt;0,AK25*$AL$1,"")</f>
        <v/>
      </c>
      <c r="AN25" s="5" t="str">
        <f t="shared" ref="AN25:AN47" si="13">IF(AM25&gt;0,AM25*$AN$1,"")</f>
        <v/>
      </c>
      <c r="AP25" s="5" t="str">
        <f t="shared" ref="AP25:AP47" si="14">IF(AO25&gt;0,AO25*$AP$1,"")</f>
        <v/>
      </c>
      <c r="AS25" s="5">
        <f t="shared" si="7"/>
        <v>8533.8875000000007</v>
      </c>
      <c r="AT25" s="11">
        <f t="shared" si="8"/>
        <v>0.74842871393351751</v>
      </c>
      <c r="AU25" s="5">
        <f t="shared" si="9"/>
        <v>748.42871393351754</v>
      </c>
    </row>
    <row r="26" spans="1:47" x14ac:dyDescent="0.25">
      <c r="A26" s="1" t="s">
        <v>97</v>
      </c>
      <c r="B26" s="1" t="s">
        <v>95</v>
      </c>
      <c r="C26" s="1" t="s">
        <v>96</v>
      </c>
      <c r="D26" s="1" t="s">
        <v>127</v>
      </c>
      <c r="E26" s="1" t="s">
        <v>79</v>
      </c>
      <c r="F26" s="1" t="s">
        <v>90</v>
      </c>
      <c r="G26" s="1" t="s">
        <v>83</v>
      </c>
      <c r="H26" s="1" t="s">
        <v>54</v>
      </c>
      <c r="I26" s="2">
        <v>110</v>
      </c>
      <c r="J26" s="2">
        <v>14.83</v>
      </c>
      <c r="K26" s="2">
        <f t="shared" si="10"/>
        <v>13.35</v>
      </c>
      <c r="L26" s="2">
        <f t="shared" si="11"/>
        <v>0</v>
      </c>
      <c r="R26" s="7">
        <v>11.28</v>
      </c>
      <c r="S26" s="5">
        <v>16546.349999999999</v>
      </c>
      <c r="T26" s="8">
        <v>2.0699999999999998</v>
      </c>
      <c r="U26" s="5">
        <v>910.8</v>
      </c>
      <c r="AL26" s="5" t="str">
        <f t="shared" si="12"/>
        <v/>
      </c>
      <c r="AN26" s="5" t="str">
        <f t="shared" si="13"/>
        <v/>
      </c>
      <c r="AP26" s="5" t="str">
        <f t="shared" si="14"/>
        <v/>
      </c>
      <c r="AS26" s="5">
        <f t="shared" si="7"/>
        <v>17457.149999999998</v>
      </c>
      <c r="AT26" s="11">
        <f t="shared" si="8"/>
        <v>1.5310059247259238</v>
      </c>
      <c r="AU26" s="5">
        <f t="shared" si="9"/>
        <v>1531.0059247259239</v>
      </c>
    </row>
    <row r="27" spans="1:47" x14ac:dyDescent="0.25">
      <c r="A27" s="1" t="s">
        <v>97</v>
      </c>
      <c r="B27" s="1" t="s">
        <v>95</v>
      </c>
      <c r="C27" s="1" t="s">
        <v>96</v>
      </c>
      <c r="D27" s="1" t="s">
        <v>127</v>
      </c>
      <c r="E27" s="1" t="s">
        <v>80</v>
      </c>
      <c r="F27" s="1" t="s">
        <v>90</v>
      </c>
      <c r="G27" s="1" t="s">
        <v>83</v>
      </c>
      <c r="H27" s="1" t="s">
        <v>54</v>
      </c>
      <c r="I27" s="2">
        <v>110</v>
      </c>
      <c r="J27" s="2">
        <v>15.06</v>
      </c>
      <c r="K27" s="2">
        <f t="shared" si="10"/>
        <v>15.05</v>
      </c>
      <c r="L27" s="2">
        <f t="shared" si="11"/>
        <v>0</v>
      </c>
      <c r="P27" s="6">
        <v>6.37</v>
      </c>
      <c r="Q27" s="5">
        <v>15877.225</v>
      </c>
      <c r="R27" s="7">
        <v>8.68</v>
      </c>
      <c r="S27" s="5">
        <v>12761.8125</v>
      </c>
      <c r="AL27" s="5" t="str">
        <f t="shared" si="12"/>
        <v/>
      </c>
      <c r="AN27" s="5" t="str">
        <f t="shared" si="13"/>
        <v/>
      </c>
      <c r="AP27" s="5" t="str">
        <f t="shared" si="14"/>
        <v/>
      </c>
      <c r="AS27" s="5">
        <f t="shared" si="7"/>
        <v>28639.037499999999</v>
      </c>
      <c r="AT27" s="11">
        <f t="shared" si="8"/>
        <v>2.5116663424985126</v>
      </c>
      <c r="AU27" s="5">
        <f t="shared" si="9"/>
        <v>2511.6663424985127</v>
      </c>
    </row>
    <row r="28" spans="1:47" x14ac:dyDescent="0.25">
      <c r="A28" s="1" t="s">
        <v>97</v>
      </c>
      <c r="B28" s="1" t="s">
        <v>95</v>
      </c>
      <c r="C28" s="1" t="s">
        <v>96</v>
      </c>
      <c r="D28" s="1" t="s">
        <v>127</v>
      </c>
      <c r="E28" s="1" t="s">
        <v>77</v>
      </c>
      <c r="F28" s="1" t="s">
        <v>90</v>
      </c>
      <c r="G28" s="1" t="s">
        <v>83</v>
      </c>
      <c r="H28" s="1" t="s">
        <v>54</v>
      </c>
      <c r="I28" s="2">
        <v>110</v>
      </c>
      <c r="J28" s="2">
        <v>38.880000000000003</v>
      </c>
      <c r="K28" s="2">
        <f t="shared" si="10"/>
        <v>20.39</v>
      </c>
      <c r="L28" s="2">
        <f t="shared" si="11"/>
        <v>0</v>
      </c>
      <c r="P28" s="6">
        <v>3.5</v>
      </c>
      <c r="Q28" s="5">
        <v>8723.75</v>
      </c>
      <c r="R28" s="7">
        <v>12.4</v>
      </c>
      <c r="S28" s="5">
        <v>18189.25</v>
      </c>
      <c r="T28" s="8">
        <v>4.49</v>
      </c>
      <c r="U28" s="5">
        <v>1975.6</v>
      </c>
      <c r="AL28" s="5" t="str">
        <f t="shared" si="12"/>
        <v/>
      </c>
      <c r="AN28" s="5" t="str">
        <f t="shared" si="13"/>
        <v/>
      </c>
      <c r="AP28" s="5" t="str">
        <f t="shared" si="14"/>
        <v/>
      </c>
      <c r="AS28" s="5">
        <f t="shared" si="7"/>
        <v>28888.6</v>
      </c>
      <c r="AT28" s="11">
        <f t="shared" si="8"/>
        <v>2.5335531720262083</v>
      </c>
      <c r="AU28" s="5">
        <f t="shared" si="9"/>
        <v>2533.5531720262084</v>
      </c>
    </row>
    <row r="29" spans="1:47" x14ac:dyDescent="0.25">
      <c r="A29" s="1" t="s">
        <v>98</v>
      </c>
      <c r="B29" s="1" t="s">
        <v>99</v>
      </c>
      <c r="C29" s="1" t="s">
        <v>100</v>
      </c>
      <c r="D29" s="1" t="s">
        <v>127</v>
      </c>
      <c r="E29" s="1" t="s">
        <v>69</v>
      </c>
      <c r="F29" s="1" t="s">
        <v>90</v>
      </c>
      <c r="G29" s="1" t="s">
        <v>83</v>
      </c>
      <c r="H29" s="1" t="s">
        <v>54</v>
      </c>
      <c r="I29" s="2">
        <v>109.18</v>
      </c>
      <c r="J29" s="2">
        <v>39.47</v>
      </c>
      <c r="K29" s="2">
        <f t="shared" si="10"/>
        <v>0.91</v>
      </c>
      <c r="L29" s="2">
        <f t="shared" si="11"/>
        <v>0</v>
      </c>
      <c r="T29" s="8">
        <v>0.91</v>
      </c>
      <c r="U29" s="5">
        <v>480.48</v>
      </c>
      <c r="AL29" s="5" t="str">
        <f t="shared" si="12"/>
        <v/>
      </c>
      <c r="AN29" s="5" t="str">
        <f t="shared" si="13"/>
        <v/>
      </c>
      <c r="AP29" s="5" t="str">
        <f t="shared" si="14"/>
        <v/>
      </c>
      <c r="AS29" s="5">
        <f t="shared" si="7"/>
        <v>480.48</v>
      </c>
      <c r="AT29" s="11">
        <f t="shared" si="8"/>
        <v>4.213847774191732E-2</v>
      </c>
      <c r="AU29" s="5">
        <f t="shared" si="9"/>
        <v>42.13847774191732</v>
      </c>
    </row>
    <row r="30" spans="1:47" x14ac:dyDescent="0.25">
      <c r="A30" s="1" t="s">
        <v>98</v>
      </c>
      <c r="B30" s="1" t="s">
        <v>99</v>
      </c>
      <c r="C30" s="1" t="s">
        <v>100</v>
      </c>
      <c r="D30" s="1" t="s">
        <v>127</v>
      </c>
      <c r="E30" s="1" t="s">
        <v>85</v>
      </c>
      <c r="F30" s="1" t="s">
        <v>90</v>
      </c>
      <c r="G30" s="1" t="s">
        <v>83</v>
      </c>
      <c r="H30" s="1" t="s">
        <v>54</v>
      </c>
      <c r="I30" s="2">
        <v>109.18</v>
      </c>
      <c r="J30" s="2">
        <v>2.57</v>
      </c>
      <c r="K30" s="2">
        <f t="shared" si="10"/>
        <v>2.58</v>
      </c>
      <c r="L30" s="2">
        <f t="shared" si="11"/>
        <v>0</v>
      </c>
      <c r="P30" s="6">
        <v>2.58</v>
      </c>
      <c r="Q30" s="5">
        <v>8863.33</v>
      </c>
      <c r="AL30" s="5" t="str">
        <f t="shared" si="12"/>
        <v/>
      </c>
      <c r="AN30" s="5" t="str">
        <f t="shared" si="13"/>
        <v/>
      </c>
      <c r="AP30" s="5" t="str">
        <f t="shared" si="14"/>
        <v/>
      </c>
      <c r="AS30" s="5">
        <f t="shared" si="7"/>
        <v>8863.33</v>
      </c>
      <c r="AT30" s="11">
        <f t="shared" si="8"/>
        <v>0.7773210829259658</v>
      </c>
      <c r="AU30" s="5">
        <f t="shared" si="9"/>
        <v>777.32108292596581</v>
      </c>
    </row>
    <row r="31" spans="1:47" x14ac:dyDescent="0.25">
      <c r="A31" s="1" t="s">
        <v>98</v>
      </c>
      <c r="B31" s="1" t="s">
        <v>99</v>
      </c>
      <c r="C31" s="1" t="s">
        <v>100</v>
      </c>
      <c r="D31" s="1" t="s">
        <v>127</v>
      </c>
      <c r="E31" s="1" t="s">
        <v>101</v>
      </c>
      <c r="F31" s="1" t="s">
        <v>90</v>
      </c>
      <c r="G31" s="1" t="s">
        <v>83</v>
      </c>
      <c r="H31" s="1" t="s">
        <v>54</v>
      </c>
      <c r="I31" s="2">
        <v>109.18</v>
      </c>
      <c r="J31" s="2">
        <v>26.3</v>
      </c>
      <c r="K31" s="2">
        <f t="shared" si="10"/>
        <v>26.3</v>
      </c>
      <c r="L31" s="2">
        <f t="shared" si="11"/>
        <v>0</v>
      </c>
      <c r="P31" s="6">
        <v>8.0300000000000011</v>
      </c>
      <c r="Q31" s="5">
        <v>27706.63</v>
      </c>
      <c r="R31" s="7">
        <v>18.27</v>
      </c>
      <c r="S31" s="5">
        <v>37452.252500000002</v>
      </c>
      <c r="AL31" s="5" t="str">
        <f t="shared" si="12"/>
        <v/>
      </c>
      <c r="AN31" s="5" t="str">
        <f t="shared" si="13"/>
        <v/>
      </c>
      <c r="AP31" s="5" t="str">
        <f t="shared" si="14"/>
        <v/>
      </c>
      <c r="AS31" s="5">
        <f t="shared" si="7"/>
        <v>65158.882500000007</v>
      </c>
      <c r="AT31" s="11">
        <f t="shared" si="8"/>
        <v>5.7144857640577262</v>
      </c>
      <c r="AU31" s="5">
        <f t="shared" si="9"/>
        <v>5714.4857640577266</v>
      </c>
    </row>
    <row r="32" spans="1:47" x14ac:dyDescent="0.25">
      <c r="A32" s="1" t="s">
        <v>98</v>
      </c>
      <c r="B32" s="1" t="s">
        <v>99</v>
      </c>
      <c r="C32" s="1" t="s">
        <v>100</v>
      </c>
      <c r="D32" s="1" t="s">
        <v>127</v>
      </c>
      <c r="E32" s="1" t="s">
        <v>68</v>
      </c>
      <c r="F32" s="1" t="s">
        <v>90</v>
      </c>
      <c r="G32" s="1" t="s">
        <v>83</v>
      </c>
      <c r="H32" s="1" t="s">
        <v>54</v>
      </c>
      <c r="I32" s="2">
        <v>109.18</v>
      </c>
      <c r="J32" s="2">
        <v>40.090000000000003</v>
      </c>
      <c r="K32" s="2">
        <f t="shared" si="10"/>
        <v>25.66</v>
      </c>
      <c r="L32" s="2">
        <f t="shared" si="11"/>
        <v>0</v>
      </c>
      <c r="R32" s="7">
        <v>16.16</v>
      </c>
      <c r="S32" s="5">
        <v>30364.3125</v>
      </c>
      <c r="T32" s="8">
        <v>9.5</v>
      </c>
      <c r="U32" s="5">
        <v>5327.52</v>
      </c>
      <c r="AL32" s="5" t="str">
        <f t="shared" si="12"/>
        <v/>
      </c>
      <c r="AN32" s="5" t="str">
        <f t="shared" si="13"/>
        <v/>
      </c>
      <c r="AP32" s="5" t="str">
        <f t="shared" si="14"/>
        <v/>
      </c>
      <c r="AS32" s="5">
        <f t="shared" si="7"/>
        <v>35691.832500000004</v>
      </c>
      <c r="AT32" s="11">
        <f t="shared" si="8"/>
        <v>3.1302020674523217</v>
      </c>
      <c r="AU32" s="5">
        <f t="shared" si="9"/>
        <v>3130.2020674523214</v>
      </c>
    </row>
    <row r="33" spans="1:47" x14ac:dyDescent="0.25">
      <c r="A33" s="1" t="s">
        <v>102</v>
      </c>
      <c r="B33" s="1" t="s">
        <v>103</v>
      </c>
      <c r="C33" s="1" t="s">
        <v>104</v>
      </c>
      <c r="D33" s="1" t="s">
        <v>127</v>
      </c>
      <c r="E33" s="1" t="s">
        <v>101</v>
      </c>
      <c r="F33" s="1" t="s">
        <v>90</v>
      </c>
      <c r="G33" s="1" t="s">
        <v>83</v>
      </c>
      <c r="H33" s="1" t="s">
        <v>54</v>
      </c>
      <c r="I33" s="2">
        <v>34.020000000000003</v>
      </c>
      <c r="J33" s="2">
        <v>2.87</v>
      </c>
      <c r="K33" s="2">
        <f t="shared" si="10"/>
        <v>2.87</v>
      </c>
      <c r="L33" s="2">
        <f t="shared" si="11"/>
        <v>0</v>
      </c>
      <c r="R33" s="7">
        <v>2.87</v>
      </c>
      <c r="S33" s="5">
        <v>5893.9037500000004</v>
      </c>
      <c r="AL33" s="5" t="str">
        <f t="shared" si="12"/>
        <v/>
      </c>
      <c r="AN33" s="5" t="str">
        <f t="shared" si="13"/>
        <v/>
      </c>
      <c r="AP33" s="5" t="str">
        <f t="shared" si="14"/>
        <v/>
      </c>
      <c r="AS33" s="5">
        <f t="shared" si="7"/>
        <v>5893.9037500000004</v>
      </c>
      <c r="AT33" s="11">
        <f t="shared" si="8"/>
        <v>0.51690004158836589</v>
      </c>
      <c r="AU33" s="5">
        <f t="shared" si="9"/>
        <v>516.90004158836587</v>
      </c>
    </row>
    <row r="34" spans="1:47" x14ac:dyDescent="0.25">
      <c r="A34" s="1" t="s">
        <v>102</v>
      </c>
      <c r="B34" s="1" t="s">
        <v>103</v>
      </c>
      <c r="C34" s="1" t="s">
        <v>104</v>
      </c>
      <c r="D34" s="1" t="s">
        <v>127</v>
      </c>
      <c r="E34" s="1" t="s">
        <v>81</v>
      </c>
      <c r="F34" s="1" t="s">
        <v>90</v>
      </c>
      <c r="G34" s="1" t="s">
        <v>83</v>
      </c>
      <c r="H34" s="1" t="s">
        <v>54</v>
      </c>
      <c r="I34" s="2">
        <v>34.020000000000003</v>
      </c>
      <c r="J34" s="2">
        <v>30.04</v>
      </c>
      <c r="K34" s="2">
        <f t="shared" si="10"/>
        <v>7.05</v>
      </c>
      <c r="L34" s="2">
        <f t="shared" si="11"/>
        <v>0</v>
      </c>
      <c r="R34" s="7">
        <v>7.05</v>
      </c>
      <c r="S34" s="5">
        <v>14478.05625</v>
      </c>
      <c r="AL34" s="5" t="str">
        <f t="shared" si="12"/>
        <v/>
      </c>
      <c r="AN34" s="5" t="str">
        <f t="shared" si="13"/>
        <v/>
      </c>
      <c r="AP34" s="5" t="str">
        <f t="shared" si="14"/>
        <v/>
      </c>
      <c r="AS34" s="5">
        <f t="shared" si="7"/>
        <v>14478.05625</v>
      </c>
      <c r="AT34" s="11">
        <f t="shared" si="8"/>
        <v>1.2697370359574842</v>
      </c>
      <c r="AU34" s="5">
        <f t="shared" si="9"/>
        <v>1269.7370359574841</v>
      </c>
    </row>
    <row r="35" spans="1:47" x14ac:dyDescent="0.25">
      <c r="A35" s="1" t="s">
        <v>105</v>
      </c>
      <c r="B35" s="1" t="s">
        <v>49</v>
      </c>
      <c r="C35" s="1" t="s">
        <v>50</v>
      </c>
      <c r="D35" s="1" t="s">
        <v>127</v>
      </c>
      <c r="E35" s="1" t="s">
        <v>79</v>
      </c>
      <c r="F35" s="1" t="s">
        <v>90</v>
      </c>
      <c r="G35" s="1" t="s">
        <v>83</v>
      </c>
      <c r="H35" s="1" t="s">
        <v>54</v>
      </c>
      <c r="I35" s="2">
        <v>60.71</v>
      </c>
      <c r="J35" s="2">
        <v>24.62</v>
      </c>
      <c r="K35" s="2">
        <f t="shared" si="10"/>
        <v>7.9799999999999995</v>
      </c>
      <c r="L35" s="2">
        <f t="shared" si="11"/>
        <v>0</v>
      </c>
      <c r="R35" s="7">
        <v>4.43</v>
      </c>
      <c r="S35" s="5">
        <v>6498.2562499999995</v>
      </c>
      <c r="T35" s="8">
        <v>3.55</v>
      </c>
      <c r="U35" s="5">
        <v>1562</v>
      </c>
      <c r="AL35" s="5" t="str">
        <f t="shared" si="12"/>
        <v/>
      </c>
      <c r="AN35" s="5" t="str">
        <f t="shared" si="13"/>
        <v/>
      </c>
      <c r="AP35" s="5" t="str">
        <f t="shared" si="14"/>
        <v/>
      </c>
      <c r="AS35" s="5">
        <f t="shared" si="7"/>
        <v>8060.2562499999995</v>
      </c>
      <c r="AT35" s="11">
        <f t="shared" si="8"/>
        <v>0.70689087700793996</v>
      </c>
      <c r="AU35" s="5">
        <f t="shared" si="9"/>
        <v>706.89087700793993</v>
      </c>
    </row>
    <row r="36" spans="1:47" x14ac:dyDescent="0.25">
      <c r="A36" s="1" t="s">
        <v>105</v>
      </c>
      <c r="B36" s="1" t="s">
        <v>49</v>
      </c>
      <c r="C36" s="1" t="s">
        <v>50</v>
      </c>
      <c r="D36" s="1" t="s">
        <v>127</v>
      </c>
      <c r="E36" s="1" t="s">
        <v>85</v>
      </c>
      <c r="F36" s="1" t="s">
        <v>90</v>
      </c>
      <c r="G36" s="1" t="s">
        <v>83</v>
      </c>
      <c r="H36" s="1" t="s">
        <v>54</v>
      </c>
      <c r="I36" s="2">
        <v>60.71</v>
      </c>
      <c r="J36" s="2">
        <v>0.99</v>
      </c>
      <c r="K36" s="2">
        <f t="shared" si="10"/>
        <v>0.99</v>
      </c>
      <c r="L36" s="2">
        <f t="shared" si="11"/>
        <v>0</v>
      </c>
      <c r="P36" s="6">
        <v>0.99</v>
      </c>
      <c r="Q36" s="5">
        <v>2961.09</v>
      </c>
      <c r="AL36" s="5" t="str">
        <f t="shared" si="12"/>
        <v/>
      </c>
      <c r="AN36" s="5" t="str">
        <f t="shared" si="13"/>
        <v/>
      </c>
      <c r="AP36" s="5" t="str">
        <f t="shared" si="14"/>
        <v/>
      </c>
      <c r="AS36" s="5">
        <f t="shared" si="7"/>
        <v>2961.09</v>
      </c>
      <c r="AT36" s="11">
        <f t="shared" si="8"/>
        <v>0.25968994558943964</v>
      </c>
      <c r="AU36" s="5">
        <f t="shared" si="9"/>
        <v>259.68994558943967</v>
      </c>
    </row>
    <row r="37" spans="1:47" x14ac:dyDescent="0.25">
      <c r="A37" s="1" t="s">
        <v>105</v>
      </c>
      <c r="B37" s="1" t="s">
        <v>49</v>
      </c>
      <c r="C37" s="1" t="s">
        <v>50</v>
      </c>
      <c r="D37" s="1" t="s">
        <v>127</v>
      </c>
      <c r="E37" s="1" t="s">
        <v>101</v>
      </c>
      <c r="F37" s="1" t="s">
        <v>90</v>
      </c>
      <c r="G37" s="1" t="s">
        <v>83</v>
      </c>
      <c r="H37" s="1" t="s">
        <v>54</v>
      </c>
      <c r="I37" s="2">
        <v>60.71</v>
      </c>
      <c r="J37" s="2">
        <v>10.220000000000001</v>
      </c>
      <c r="K37" s="2">
        <f t="shared" si="10"/>
        <v>10.23</v>
      </c>
      <c r="L37" s="2">
        <f t="shared" si="11"/>
        <v>0</v>
      </c>
      <c r="P37" s="6">
        <v>4.95</v>
      </c>
      <c r="Q37" s="5">
        <v>14805.45</v>
      </c>
      <c r="R37" s="7">
        <v>5.28</v>
      </c>
      <c r="S37" s="5">
        <v>9294.1200000000008</v>
      </c>
      <c r="AL37" s="5" t="str">
        <f t="shared" si="12"/>
        <v/>
      </c>
      <c r="AN37" s="5" t="str">
        <f t="shared" si="13"/>
        <v/>
      </c>
      <c r="AP37" s="5" t="str">
        <f t="shared" si="14"/>
        <v/>
      </c>
      <c r="AS37" s="5">
        <f t="shared" si="7"/>
        <v>24099.57</v>
      </c>
      <c r="AT37" s="11">
        <f t="shared" si="8"/>
        <v>2.1135514361363188</v>
      </c>
      <c r="AU37" s="5">
        <f t="shared" si="9"/>
        <v>2113.5514361363189</v>
      </c>
    </row>
    <row r="38" spans="1:47" x14ac:dyDescent="0.25">
      <c r="A38" s="1" t="s">
        <v>105</v>
      </c>
      <c r="B38" s="1" t="s">
        <v>49</v>
      </c>
      <c r="C38" s="1" t="s">
        <v>50</v>
      </c>
      <c r="D38" s="1" t="s">
        <v>127</v>
      </c>
      <c r="E38" s="1" t="s">
        <v>80</v>
      </c>
      <c r="F38" s="1" t="s">
        <v>90</v>
      </c>
      <c r="G38" s="1" t="s">
        <v>83</v>
      </c>
      <c r="H38" s="1" t="s">
        <v>54</v>
      </c>
      <c r="I38" s="2">
        <v>60.71</v>
      </c>
      <c r="J38" s="2">
        <v>24.88</v>
      </c>
      <c r="K38" s="2">
        <f t="shared" si="10"/>
        <v>20.16</v>
      </c>
      <c r="L38" s="2">
        <f t="shared" si="11"/>
        <v>0</v>
      </c>
      <c r="R38" s="7">
        <v>11.38</v>
      </c>
      <c r="S38" s="5">
        <v>18517.830000000002</v>
      </c>
      <c r="T38" s="8">
        <v>8.7799999999999994</v>
      </c>
      <c r="U38" s="5">
        <v>4512.6399999999994</v>
      </c>
      <c r="AL38" s="5" t="str">
        <f t="shared" si="12"/>
        <v/>
      </c>
      <c r="AN38" s="5" t="str">
        <f t="shared" si="13"/>
        <v/>
      </c>
      <c r="AP38" s="5" t="str">
        <f t="shared" si="14"/>
        <v/>
      </c>
      <c r="AS38" s="5">
        <f t="shared" si="7"/>
        <v>23030.47</v>
      </c>
      <c r="AT38" s="11">
        <f t="shared" si="8"/>
        <v>2.0197905167351289</v>
      </c>
      <c r="AU38" s="5">
        <f t="shared" si="9"/>
        <v>2019.7905167351287</v>
      </c>
    </row>
    <row r="39" spans="1:47" x14ac:dyDescent="0.25">
      <c r="A39" s="1" t="s">
        <v>106</v>
      </c>
      <c r="B39" s="1" t="s">
        <v>95</v>
      </c>
      <c r="C39" s="1" t="s">
        <v>96</v>
      </c>
      <c r="D39" s="1" t="s">
        <v>127</v>
      </c>
      <c r="E39" s="1" t="s">
        <v>85</v>
      </c>
      <c r="F39" s="1" t="s">
        <v>90</v>
      </c>
      <c r="G39" s="1" t="s">
        <v>83</v>
      </c>
      <c r="H39" s="1" t="s">
        <v>54</v>
      </c>
      <c r="I39" s="2">
        <v>2.16</v>
      </c>
      <c r="J39" s="2">
        <v>2.16</v>
      </c>
      <c r="K39" s="2">
        <f t="shared" si="10"/>
        <v>2.16</v>
      </c>
      <c r="L39" s="2">
        <f t="shared" si="11"/>
        <v>0</v>
      </c>
      <c r="N39" s="4">
        <v>1.67</v>
      </c>
      <c r="O39" s="5">
        <v>5982.3249999999998</v>
      </c>
      <c r="P39" s="6">
        <v>0.49</v>
      </c>
      <c r="Q39" s="5">
        <v>1650.0350000000001</v>
      </c>
      <c r="AL39" s="5" t="str">
        <f t="shared" si="12"/>
        <v/>
      </c>
      <c r="AN39" s="5" t="str">
        <f t="shared" si="13"/>
        <v/>
      </c>
      <c r="AP39" s="5" t="str">
        <f t="shared" si="14"/>
        <v/>
      </c>
      <c r="AS39" s="5">
        <f t="shared" si="7"/>
        <v>7632.36</v>
      </c>
      <c r="AT39" s="11">
        <f t="shared" si="8"/>
        <v>0.66936403591887295</v>
      </c>
      <c r="AU39" s="5">
        <f t="shared" si="9"/>
        <v>669.36403591887301</v>
      </c>
    </row>
    <row r="40" spans="1:47" x14ac:dyDescent="0.25">
      <c r="A40" s="1" t="s">
        <v>107</v>
      </c>
      <c r="B40" s="1" t="s">
        <v>95</v>
      </c>
      <c r="C40" s="1" t="s">
        <v>96</v>
      </c>
      <c r="D40" s="1" t="s">
        <v>127</v>
      </c>
      <c r="E40" s="1" t="s">
        <v>85</v>
      </c>
      <c r="F40" s="1" t="s">
        <v>90</v>
      </c>
      <c r="G40" s="1" t="s">
        <v>83</v>
      </c>
      <c r="H40" s="1" t="s">
        <v>54</v>
      </c>
      <c r="I40" s="2">
        <v>2.68</v>
      </c>
      <c r="J40" s="2">
        <v>2.19</v>
      </c>
      <c r="K40" s="2">
        <f t="shared" si="10"/>
        <v>2.19</v>
      </c>
      <c r="L40" s="2">
        <f t="shared" si="11"/>
        <v>0</v>
      </c>
      <c r="N40" s="4">
        <v>1.23</v>
      </c>
      <c r="O40" s="5">
        <v>4261.6049999999996</v>
      </c>
      <c r="P40" s="6">
        <v>0.96000000000000008</v>
      </c>
      <c r="Q40" s="5">
        <v>2951.12</v>
      </c>
      <c r="AL40" s="5" t="str">
        <f t="shared" si="12"/>
        <v/>
      </c>
      <c r="AN40" s="5" t="str">
        <f t="shared" si="13"/>
        <v/>
      </c>
      <c r="AP40" s="5" t="str">
        <f t="shared" si="14"/>
        <v/>
      </c>
      <c r="AS40" s="5">
        <f t="shared" si="7"/>
        <v>7212.7249999999995</v>
      </c>
      <c r="AT40" s="11">
        <f t="shared" si="8"/>
        <v>0.63256171301837871</v>
      </c>
      <c r="AU40" s="5">
        <f t="shared" si="9"/>
        <v>632.56171301837867</v>
      </c>
    </row>
    <row r="41" spans="1:47" x14ac:dyDescent="0.25">
      <c r="A41" s="1" t="s">
        <v>108</v>
      </c>
      <c r="B41" s="1" t="s">
        <v>109</v>
      </c>
      <c r="C41" s="1" t="s">
        <v>110</v>
      </c>
      <c r="D41" s="1" t="s">
        <v>127</v>
      </c>
      <c r="E41" s="1" t="s">
        <v>67</v>
      </c>
      <c r="F41" s="1" t="s">
        <v>90</v>
      </c>
      <c r="G41" s="1" t="s">
        <v>83</v>
      </c>
      <c r="H41" s="1" t="s">
        <v>54</v>
      </c>
      <c r="I41" s="2">
        <v>80</v>
      </c>
      <c r="J41" s="2">
        <v>38.56</v>
      </c>
      <c r="K41" s="2">
        <f t="shared" si="10"/>
        <v>1.1100000000000001</v>
      </c>
      <c r="L41" s="2">
        <f t="shared" si="11"/>
        <v>0</v>
      </c>
      <c r="R41" s="7">
        <v>1.1000000000000001</v>
      </c>
      <c r="S41" s="5">
        <v>2258.9875000000002</v>
      </c>
      <c r="T41" s="8">
        <v>0.01</v>
      </c>
      <c r="U41" s="5">
        <v>6.16</v>
      </c>
      <c r="AL41" s="5" t="str">
        <f t="shared" si="12"/>
        <v/>
      </c>
      <c r="AN41" s="5" t="str">
        <f t="shared" si="13"/>
        <v/>
      </c>
      <c r="AP41" s="5" t="str">
        <f t="shared" si="14"/>
        <v/>
      </c>
      <c r="AS41" s="5">
        <f t="shared" si="7"/>
        <v>2265.1475</v>
      </c>
      <c r="AT41" s="11">
        <f t="shared" si="8"/>
        <v>0.19865523541231617</v>
      </c>
      <c r="AU41" s="5">
        <f t="shared" si="9"/>
        <v>198.65523541231616</v>
      </c>
    </row>
    <row r="42" spans="1:47" x14ac:dyDescent="0.25">
      <c r="A42" s="1" t="s">
        <v>111</v>
      </c>
      <c r="B42" s="1" t="s">
        <v>95</v>
      </c>
      <c r="C42" s="1" t="s">
        <v>96</v>
      </c>
      <c r="D42" s="1" t="s">
        <v>127</v>
      </c>
      <c r="E42" s="1" t="s">
        <v>51</v>
      </c>
      <c r="F42" s="1" t="s">
        <v>90</v>
      </c>
      <c r="G42" s="1" t="s">
        <v>83</v>
      </c>
      <c r="H42" s="1" t="s">
        <v>54</v>
      </c>
      <c r="I42" s="2">
        <v>4.63</v>
      </c>
      <c r="J42" s="2">
        <v>4.41</v>
      </c>
      <c r="K42" s="2">
        <f t="shared" ref="K42" si="15">SUM(N42,P42,R42,T42,V42,X42,Z42,AB42,AE42,AG42,AI42)</f>
        <v>4.41</v>
      </c>
      <c r="L42" s="2">
        <f t="shared" ref="L42" si="16">SUM(M42,AD42,AK42,AM42,AO42,AQ42,AR42)</f>
        <v>0</v>
      </c>
      <c r="R42" s="7">
        <v>4.41</v>
      </c>
      <c r="S42" s="5">
        <v>7762.7</v>
      </c>
      <c r="AS42" s="5">
        <f t="shared" si="7"/>
        <v>7762.7</v>
      </c>
      <c r="AT42" s="11">
        <f t="shared" si="8"/>
        <v>0.68079495747415419</v>
      </c>
      <c r="AU42" s="5">
        <f t="shared" si="9"/>
        <v>680.79495747415422</v>
      </c>
    </row>
    <row r="43" spans="1:47" x14ac:dyDescent="0.25">
      <c r="A43" s="1" t="s">
        <v>112</v>
      </c>
      <c r="B43" s="1" t="s">
        <v>95</v>
      </c>
      <c r="C43" s="1" t="s">
        <v>96</v>
      </c>
      <c r="D43" s="1" t="s">
        <v>127</v>
      </c>
      <c r="E43" s="1" t="s">
        <v>51</v>
      </c>
      <c r="F43" s="1" t="s">
        <v>90</v>
      </c>
      <c r="G43" s="1" t="s">
        <v>83</v>
      </c>
      <c r="H43" s="1" t="s">
        <v>54</v>
      </c>
      <c r="I43" s="2">
        <v>4.3499999999999996</v>
      </c>
      <c r="J43" s="2">
        <v>4.2699999999999996</v>
      </c>
      <c r="K43" s="2">
        <f t="shared" si="10"/>
        <v>4.2699999999999996</v>
      </c>
      <c r="L43" s="2">
        <f t="shared" si="11"/>
        <v>0</v>
      </c>
      <c r="R43" s="7">
        <v>4.2699999999999996</v>
      </c>
      <c r="S43" s="5">
        <v>7516.267499999999</v>
      </c>
      <c r="AL43" s="5" t="str">
        <f t="shared" si="12"/>
        <v/>
      </c>
      <c r="AN43" s="5" t="str">
        <f t="shared" si="13"/>
        <v/>
      </c>
      <c r="AP43" s="5" t="str">
        <f t="shared" si="14"/>
        <v/>
      </c>
      <c r="AS43" s="5">
        <f t="shared" si="7"/>
        <v>7516.267499999999</v>
      </c>
      <c r="AT43" s="11">
        <f t="shared" si="8"/>
        <v>0.65918263143324696</v>
      </c>
      <c r="AU43" s="5">
        <f t="shared" si="9"/>
        <v>659.18263143324691</v>
      </c>
    </row>
    <row r="44" spans="1:47" x14ac:dyDescent="0.25">
      <c r="A44" s="1" t="s">
        <v>113</v>
      </c>
      <c r="B44" s="1" t="s">
        <v>114</v>
      </c>
      <c r="C44" s="1" t="s">
        <v>115</v>
      </c>
      <c r="D44" s="1" t="s">
        <v>127</v>
      </c>
      <c r="E44" s="1" t="s">
        <v>62</v>
      </c>
      <c r="F44" s="1" t="s">
        <v>90</v>
      </c>
      <c r="G44" s="1" t="s">
        <v>83</v>
      </c>
      <c r="H44" s="1" t="s">
        <v>54</v>
      </c>
      <c r="I44" s="2">
        <v>0.28999999999999998</v>
      </c>
      <c r="J44" s="2">
        <v>0.28999999999999998</v>
      </c>
      <c r="K44" s="2">
        <f t="shared" si="10"/>
        <v>0.29000000000000004</v>
      </c>
      <c r="L44" s="2">
        <f t="shared" si="11"/>
        <v>0</v>
      </c>
      <c r="Z44" s="9">
        <v>0.13</v>
      </c>
      <c r="AA44" s="5">
        <v>18.329999999999998</v>
      </c>
      <c r="AB44" s="10">
        <v>0.16</v>
      </c>
      <c r="AC44" s="5">
        <v>20.32</v>
      </c>
      <c r="AL44" s="5" t="str">
        <f t="shared" si="12"/>
        <v/>
      </c>
      <c r="AN44" s="5" t="str">
        <f t="shared" si="13"/>
        <v/>
      </c>
      <c r="AP44" s="5" t="str">
        <f t="shared" si="14"/>
        <v/>
      </c>
      <c r="AS44" s="5">
        <f t="shared" si="7"/>
        <v>38.65</v>
      </c>
      <c r="AT44" s="11">
        <f t="shared" si="8"/>
        <v>3.3896357074698308E-3</v>
      </c>
      <c r="AU44" s="5">
        <f t="shared" si="9"/>
        <v>3.3896357074698309</v>
      </c>
    </row>
    <row r="45" spans="1:47" x14ac:dyDescent="0.25">
      <c r="A45" s="1" t="s">
        <v>116</v>
      </c>
      <c r="B45" s="1" t="s">
        <v>117</v>
      </c>
      <c r="C45" s="1" t="s">
        <v>118</v>
      </c>
      <c r="D45" s="1" t="s">
        <v>127</v>
      </c>
      <c r="E45" s="1" t="s">
        <v>51</v>
      </c>
      <c r="F45" s="1" t="s">
        <v>90</v>
      </c>
      <c r="G45" s="1" t="s">
        <v>83</v>
      </c>
      <c r="H45" s="1" t="s">
        <v>54</v>
      </c>
      <c r="I45" s="2">
        <v>1.5</v>
      </c>
      <c r="J45" s="2">
        <v>1.5</v>
      </c>
      <c r="K45" s="2">
        <f t="shared" si="10"/>
        <v>1.5</v>
      </c>
      <c r="L45" s="2">
        <f t="shared" si="11"/>
        <v>0</v>
      </c>
      <c r="Z45" s="9">
        <v>0.92</v>
      </c>
      <c r="AA45" s="5">
        <v>146.54390000000001</v>
      </c>
      <c r="AB45" s="10">
        <v>0.58000000000000007</v>
      </c>
      <c r="AC45" s="5">
        <v>74.930000000000007</v>
      </c>
      <c r="AL45" s="5" t="str">
        <f t="shared" si="12"/>
        <v/>
      </c>
      <c r="AN45" s="5" t="str">
        <f t="shared" si="13"/>
        <v/>
      </c>
      <c r="AP45" s="5" t="str">
        <f t="shared" si="14"/>
        <v/>
      </c>
      <c r="AS45" s="5">
        <f t="shared" si="7"/>
        <v>221.47390000000001</v>
      </c>
      <c r="AT45" s="11">
        <f t="shared" si="8"/>
        <v>1.9423436991270443E-2</v>
      </c>
      <c r="AU45" s="5">
        <f t="shared" si="9"/>
        <v>19.423436991270446</v>
      </c>
    </row>
    <row r="46" spans="1:47" ht="17.25" customHeight="1" x14ac:dyDescent="0.25">
      <c r="A46" s="1" t="s">
        <v>119</v>
      </c>
      <c r="B46" s="1" t="s">
        <v>95</v>
      </c>
      <c r="C46" s="1" t="s">
        <v>96</v>
      </c>
      <c r="D46" s="1" t="s">
        <v>127</v>
      </c>
      <c r="E46" s="1" t="s">
        <v>51</v>
      </c>
      <c r="F46" s="1" t="s">
        <v>90</v>
      </c>
      <c r="G46" s="1" t="s">
        <v>83</v>
      </c>
      <c r="H46" s="1" t="s">
        <v>54</v>
      </c>
      <c r="I46" s="2">
        <v>6.5</v>
      </c>
      <c r="J46" s="2">
        <v>6.5</v>
      </c>
      <c r="K46" s="2">
        <f t="shared" si="10"/>
        <v>6.5</v>
      </c>
      <c r="L46" s="2">
        <f t="shared" si="11"/>
        <v>0</v>
      </c>
      <c r="P46" s="6">
        <v>3.45</v>
      </c>
      <c r="Q46" s="5">
        <v>6883.6360000000004</v>
      </c>
      <c r="R46" s="7">
        <v>2.94</v>
      </c>
      <c r="S46" s="5">
        <v>4864.1575000000003</v>
      </c>
      <c r="Z46" s="9">
        <v>0.05</v>
      </c>
      <c r="AA46" s="5">
        <v>7.0500000000000007</v>
      </c>
      <c r="AB46" s="10">
        <v>0.06</v>
      </c>
      <c r="AC46" s="5">
        <v>8.2550000000000008</v>
      </c>
      <c r="AL46" s="5" t="str">
        <f t="shared" si="12"/>
        <v/>
      </c>
      <c r="AN46" s="5" t="str">
        <f t="shared" si="13"/>
        <v/>
      </c>
      <c r="AP46" s="5" t="str">
        <f t="shared" si="14"/>
        <v/>
      </c>
      <c r="AS46" s="5">
        <f t="shared" si="7"/>
        <v>11763.098499999998</v>
      </c>
      <c r="AT46" s="11">
        <f t="shared" si="8"/>
        <v>1.0316330842454025</v>
      </c>
      <c r="AU46" s="5">
        <f t="shared" si="9"/>
        <v>1031.6330842454024</v>
      </c>
    </row>
    <row r="47" spans="1:47" x14ac:dyDescent="0.25">
      <c r="A47" s="1" t="s">
        <v>120</v>
      </c>
      <c r="B47" s="1" t="s">
        <v>95</v>
      </c>
      <c r="C47" s="1" t="s">
        <v>96</v>
      </c>
      <c r="D47" s="1" t="s">
        <v>127</v>
      </c>
      <c r="E47" s="1" t="s">
        <v>51</v>
      </c>
      <c r="F47" s="1" t="s">
        <v>90</v>
      </c>
      <c r="G47" s="1" t="s">
        <v>83</v>
      </c>
      <c r="H47" s="1" t="s">
        <v>54</v>
      </c>
      <c r="I47" s="2">
        <v>11.83</v>
      </c>
      <c r="J47" s="2">
        <v>11.83</v>
      </c>
      <c r="K47" s="2">
        <f t="shared" si="10"/>
        <v>11.829999999999998</v>
      </c>
      <c r="L47" s="2">
        <f t="shared" si="11"/>
        <v>0</v>
      </c>
      <c r="P47" s="6">
        <v>4.3</v>
      </c>
      <c r="Q47" s="5">
        <v>10676.130999999999</v>
      </c>
      <c r="R47" s="7">
        <v>7.5299999999999994</v>
      </c>
      <c r="S47" s="5">
        <v>13084.525</v>
      </c>
      <c r="AL47" s="5" t="str">
        <f t="shared" si="12"/>
        <v/>
      </c>
      <c r="AN47" s="5" t="str">
        <f t="shared" si="13"/>
        <v/>
      </c>
      <c r="AP47" s="5" t="str">
        <f t="shared" si="14"/>
        <v/>
      </c>
      <c r="AS47" s="5">
        <f t="shared" si="7"/>
        <v>23760.655999999999</v>
      </c>
      <c r="AT47" s="11">
        <f t="shared" si="8"/>
        <v>2.0838284090687527</v>
      </c>
      <c r="AU47" s="5">
        <f t="shared" si="9"/>
        <v>2083.8284090687525</v>
      </c>
    </row>
    <row r="48" spans="1:47" x14ac:dyDescent="0.25">
      <c r="A48" s="1">
        <v>100</v>
      </c>
      <c r="B48" s="1" t="s">
        <v>122</v>
      </c>
      <c r="C48" s="1" t="s">
        <v>143</v>
      </c>
      <c r="D48" s="1" t="s">
        <v>144</v>
      </c>
      <c r="K48" s="2">
        <f t="shared" ref="K48:K61" si="17">SUM(N48,P48,R48,T48,V48,X48,Z48,AB48,AE48,AG48,AI48)</f>
        <v>455.71</v>
      </c>
      <c r="L48" s="2">
        <f t="shared" ref="L48:L61" si="18">SUM(M48,AD48,AK48,AM48,AO48,AQ48,AR48)</f>
        <v>0</v>
      </c>
      <c r="N48" s="4">
        <v>5.379999999999999</v>
      </c>
      <c r="O48" s="5">
        <v>15421.92</v>
      </c>
      <c r="P48" s="6">
        <v>14.11</v>
      </c>
      <c r="Q48" s="5">
        <v>45313.649999999987</v>
      </c>
      <c r="R48" s="7">
        <v>7.6999999999999993</v>
      </c>
      <c r="S48" s="5">
        <v>10244.655000000001</v>
      </c>
      <c r="V48" s="2">
        <v>427.7</v>
      </c>
      <c r="W48" s="5">
        <v>146104.81099999999</v>
      </c>
      <c r="AG48" s="9">
        <v>0.82000000000000006</v>
      </c>
      <c r="AH48" s="5">
        <v>2181.1624999999999</v>
      </c>
      <c r="AL48" s="5" t="str">
        <f t="shared" ref="AL48" si="19">IF(AK48&gt;0,AK48*$AL$1,"")</f>
        <v/>
      </c>
      <c r="AN48" s="5" t="str">
        <f t="shared" ref="AN48" si="20">IF(AM48&gt;0,AM48*$AN$1,"")</f>
        <v/>
      </c>
      <c r="AP48" s="5" t="str">
        <f t="shared" ref="AP48" si="21">IF(AO48&gt;0,AO48*$AP$1,"")</f>
        <v/>
      </c>
      <c r="AS48" s="5">
        <f t="shared" si="7"/>
        <v>219266.19849999997</v>
      </c>
      <c r="AT48" s="11">
        <f t="shared" si="8"/>
        <v>19.229819815699038</v>
      </c>
      <c r="AU48" s="5">
        <f t="shared" si="9"/>
        <v>19229.819815699037</v>
      </c>
    </row>
    <row r="49" spans="1:47" x14ac:dyDescent="0.25">
      <c r="B49" s="29" t="s">
        <v>141</v>
      </c>
      <c r="K49" s="2">
        <f t="shared" si="17"/>
        <v>0</v>
      </c>
      <c r="L49" s="2">
        <f t="shared" si="18"/>
        <v>0</v>
      </c>
      <c r="AS49" s="5">
        <f t="shared" si="7"/>
        <v>0</v>
      </c>
      <c r="AT49" s="11">
        <f t="shared" si="8"/>
        <v>0</v>
      </c>
      <c r="AU49" s="5">
        <f t="shared" si="9"/>
        <v>0</v>
      </c>
    </row>
    <row r="50" spans="1:47" x14ac:dyDescent="0.25">
      <c r="B50" s="1" t="s">
        <v>142</v>
      </c>
      <c r="C50" s="1" t="s">
        <v>121</v>
      </c>
      <c r="D50" s="1" t="s">
        <v>131</v>
      </c>
      <c r="J50" s="2">
        <v>0.95</v>
      </c>
      <c r="K50" s="2">
        <f t="shared" si="17"/>
        <v>0.95</v>
      </c>
      <c r="L50" s="2">
        <f t="shared" si="18"/>
        <v>0</v>
      </c>
      <c r="AG50" s="9">
        <v>0.95</v>
      </c>
      <c r="AH50" s="5">
        <v>1894.0625</v>
      </c>
      <c r="AS50" s="5">
        <f t="shared" si="7"/>
        <v>1894.0625</v>
      </c>
      <c r="AT50" s="11">
        <f t="shared" si="8"/>
        <v>0.16611078608485322</v>
      </c>
      <c r="AU50" s="5">
        <f t="shared" si="9"/>
        <v>166.11078608485323</v>
      </c>
    </row>
    <row r="51" spans="1:47" x14ac:dyDescent="0.25">
      <c r="B51" s="29" t="s">
        <v>134</v>
      </c>
      <c r="K51" s="2">
        <f t="shared" si="17"/>
        <v>0</v>
      </c>
      <c r="L51" s="2">
        <f t="shared" si="18"/>
        <v>0</v>
      </c>
      <c r="AS51" s="5">
        <f t="shared" si="7"/>
        <v>0</v>
      </c>
      <c r="AT51" s="11">
        <f t="shared" si="8"/>
        <v>0</v>
      </c>
      <c r="AU51" s="5">
        <f t="shared" si="9"/>
        <v>0</v>
      </c>
    </row>
    <row r="52" spans="1:47" x14ac:dyDescent="0.25">
      <c r="B52" s="1" t="s">
        <v>123</v>
      </c>
      <c r="C52" s="1" t="s">
        <v>145</v>
      </c>
      <c r="D52" s="1" t="s">
        <v>146</v>
      </c>
      <c r="J52" s="2">
        <v>21.15</v>
      </c>
      <c r="K52" s="2">
        <f t="shared" si="17"/>
        <v>79.42</v>
      </c>
      <c r="L52" s="2">
        <f t="shared" si="18"/>
        <v>0</v>
      </c>
      <c r="AG52" s="9">
        <v>79.42</v>
      </c>
      <c r="AH52" s="5">
        <v>162247.35</v>
      </c>
      <c r="AL52" s="5" t="str">
        <f>IF(AK52&gt;0,AK52*$AL$1,"")</f>
        <v/>
      </c>
      <c r="AN52" s="5" t="str">
        <f>IF(AM52&gt;0,AM52*$AN$1,"")</f>
        <v/>
      </c>
      <c r="AP52" s="5" t="str">
        <f>IF(AO52&gt;0,AO52*$AP$1,"")</f>
        <v/>
      </c>
      <c r="AS52" s="5">
        <f t="shared" si="7"/>
        <v>162247.35</v>
      </c>
      <c r="AT52" s="11">
        <f t="shared" si="8"/>
        <v>14.229221500707769</v>
      </c>
      <c r="AU52" s="5">
        <f t="shared" si="9"/>
        <v>14229.22150070777</v>
      </c>
    </row>
    <row r="53" spans="1:47" x14ac:dyDescent="0.25">
      <c r="B53" s="29" t="s">
        <v>138</v>
      </c>
      <c r="K53" s="2">
        <f t="shared" si="17"/>
        <v>0</v>
      </c>
      <c r="L53" s="2">
        <f t="shared" si="18"/>
        <v>0</v>
      </c>
      <c r="AS53" s="5">
        <f t="shared" si="7"/>
        <v>0</v>
      </c>
      <c r="AT53" s="11">
        <f t="shared" si="8"/>
        <v>0</v>
      </c>
      <c r="AU53" s="5">
        <f t="shared" si="9"/>
        <v>0</v>
      </c>
    </row>
    <row r="54" spans="1:47" x14ac:dyDescent="0.25">
      <c r="B54" s="1" t="s">
        <v>124</v>
      </c>
      <c r="C54" s="1" t="s">
        <v>147</v>
      </c>
      <c r="D54" s="1" t="s">
        <v>130</v>
      </c>
      <c r="J54" s="2">
        <v>3.98</v>
      </c>
      <c r="K54" s="2">
        <f t="shared" si="17"/>
        <v>5.7800000000000011</v>
      </c>
      <c r="L54" s="2">
        <f t="shared" si="18"/>
        <v>0</v>
      </c>
      <c r="AG54" s="9">
        <v>5.7800000000000011</v>
      </c>
      <c r="AH54" s="5">
        <v>9769.375</v>
      </c>
      <c r="AL54" s="5" t="str">
        <f>IF(AK54&gt;0,AK54*$AL$1,"")</f>
        <v/>
      </c>
      <c r="AN54" s="5" t="str">
        <f>IF(AM54&gt;0,AM54*$AN$1,"")</f>
        <v/>
      </c>
      <c r="AP54" s="5" t="str">
        <f>IF(AO54&gt;0,AO54*$AP$1,"")</f>
        <v/>
      </c>
      <c r="AS54" s="5">
        <f t="shared" si="7"/>
        <v>9769.375</v>
      </c>
      <c r="AT54" s="11">
        <f t="shared" si="8"/>
        <v>0.85678194927976925</v>
      </c>
      <c r="AU54" s="5">
        <f t="shared" si="9"/>
        <v>856.78194927976926</v>
      </c>
    </row>
    <row r="55" spans="1:47" x14ac:dyDescent="0.25">
      <c r="B55" s="1" t="s">
        <v>125</v>
      </c>
      <c r="C55" s="1" t="s">
        <v>147</v>
      </c>
      <c r="D55" s="1" t="s">
        <v>130</v>
      </c>
      <c r="J55" s="2">
        <v>3.01</v>
      </c>
      <c r="K55" s="2">
        <f t="shared" si="17"/>
        <v>2.4900000000000011</v>
      </c>
      <c r="L55" s="2">
        <f t="shared" si="18"/>
        <v>0</v>
      </c>
      <c r="AG55" s="9">
        <v>2.4900000000000011</v>
      </c>
      <c r="AH55" s="5">
        <v>4876.7124999999996</v>
      </c>
      <c r="AL55" s="5" t="str">
        <f>IF(AK55&gt;0,AK55*$AL$1,"")</f>
        <v/>
      </c>
      <c r="AN55" s="5" t="str">
        <f>IF(AM55&gt;0,AM55*$AN$1,"")</f>
        <v/>
      </c>
      <c r="AP55" s="5" t="str">
        <f>IF(AO55&gt;0,AO55*$AP$1,"")</f>
        <v/>
      </c>
      <c r="AS55" s="5">
        <f t="shared" si="7"/>
        <v>4876.7124999999996</v>
      </c>
      <c r="AT55" s="11">
        <f t="shared" si="8"/>
        <v>0.42769156080373782</v>
      </c>
      <c r="AU55" s="5">
        <f t="shared" si="9"/>
        <v>427.69156080373784</v>
      </c>
    </row>
    <row r="56" spans="1:47" x14ac:dyDescent="0.25">
      <c r="B56" s="29" t="s">
        <v>139</v>
      </c>
      <c r="K56" s="2">
        <f t="shared" si="17"/>
        <v>0</v>
      </c>
      <c r="L56" s="2">
        <f t="shared" si="18"/>
        <v>0</v>
      </c>
      <c r="AS56" s="5">
        <f t="shared" si="7"/>
        <v>0</v>
      </c>
      <c r="AT56" s="11">
        <f t="shared" si="8"/>
        <v>0</v>
      </c>
      <c r="AU56" s="5">
        <f t="shared" si="9"/>
        <v>0</v>
      </c>
    </row>
    <row r="57" spans="1:47" x14ac:dyDescent="0.25">
      <c r="B57" s="1" t="s">
        <v>135</v>
      </c>
      <c r="C57" s="1" t="s">
        <v>148</v>
      </c>
      <c r="D57" s="1" t="s">
        <v>149</v>
      </c>
      <c r="J57" s="2">
        <v>3.62</v>
      </c>
      <c r="K57" s="2">
        <f t="shared" si="17"/>
        <v>2.94</v>
      </c>
      <c r="L57" s="2">
        <f t="shared" si="18"/>
        <v>0</v>
      </c>
      <c r="AG57" s="9">
        <v>2.94</v>
      </c>
      <c r="AH57" s="5">
        <v>5745.99</v>
      </c>
      <c r="AS57" s="5">
        <f t="shared" si="7"/>
        <v>5745.99</v>
      </c>
      <c r="AT57" s="30">
        <f t="shared" si="8"/>
        <v>0.50392788819571999</v>
      </c>
      <c r="AU57" s="5">
        <f t="shared" si="9"/>
        <v>503.92788819571996</v>
      </c>
    </row>
    <row r="58" spans="1:47" x14ac:dyDescent="0.25">
      <c r="B58" s="1" t="s">
        <v>136</v>
      </c>
      <c r="C58" s="1" t="s">
        <v>148</v>
      </c>
      <c r="D58" s="1" t="s">
        <v>149</v>
      </c>
      <c r="J58" s="2">
        <v>0.16</v>
      </c>
      <c r="K58" s="2">
        <f t="shared" si="17"/>
        <v>0.16</v>
      </c>
      <c r="L58" s="2">
        <f t="shared" si="18"/>
        <v>0</v>
      </c>
      <c r="AG58" s="9">
        <v>0.16</v>
      </c>
      <c r="AH58" s="5">
        <v>446.6</v>
      </c>
      <c r="AL58" s="5" t="str">
        <f>IF(AK58&gt;0,AK58*$AL$1,"")</f>
        <v/>
      </c>
      <c r="AN58" s="5" t="str">
        <f>IF(AM58&gt;0,AM58*$AN$1,"")</f>
        <v/>
      </c>
      <c r="AP58" s="5" t="str">
        <f>IF(AO58&gt;0,AO58*$AP$1,"")</f>
        <v/>
      </c>
      <c r="AS58" s="5">
        <f t="shared" si="7"/>
        <v>446.6</v>
      </c>
      <c r="AT58" s="30">
        <f t="shared" si="8"/>
        <v>3.9167174824218026E-2</v>
      </c>
      <c r="AU58" s="5">
        <f t="shared" si="9"/>
        <v>39.167174824218023</v>
      </c>
    </row>
    <row r="59" spans="1:47" x14ac:dyDescent="0.25">
      <c r="B59" s="1" t="s">
        <v>137</v>
      </c>
      <c r="C59" s="1" t="s">
        <v>148</v>
      </c>
      <c r="D59" s="1" t="s">
        <v>149</v>
      </c>
      <c r="J59" s="2">
        <v>2.93</v>
      </c>
      <c r="K59" s="2">
        <f t="shared" si="17"/>
        <v>3.15</v>
      </c>
      <c r="L59" s="2">
        <f t="shared" si="18"/>
        <v>0</v>
      </c>
      <c r="AG59" s="9">
        <v>3.15</v>
      </c>
      <c r="AH59" s="5">
        <v>5219.6374999999998</v>
      </c>
      <c r="AL59" s="5" t="str">
        <f>IF(AK59&gt;0,AK59*$AL$1,"")</f>
        <v/>
      </c>
      <c r="AN59" s="5" t="str">
        <f>IF(AM59&gt;0,AM59*$AN$1,"")</f>
        <v/>
      </c>
      <c r="AP59" s="5" t="str">
        <f>IF(AO59&gt;0,AO59*$AP$1,"")</f>
        <v/>
      </c>
      <c r="AS59" s="5">
        <f t="shared" si="7"/>
        <v>5219.6374999999998</v>
      </c>
      <c r="AT59" s="30">
        <f t="shared" si="8"/>
        <v>0.45776635575804808</v>
      </c>
      <c r="AU59" s="5">
        <f t="shared" si="9"/>
        <v>457.76635575804812</v>
      </c>
    </row>
    <row r="60" spans="1:47" x14ac:dyDescent="0.25">
      <c r="B60" s="29" t="s">
        <v>140</v>
      </c>
      <c r="K60" s="2">
        <f t="shared" si="17"/>
        <v>0</v>
      </c>
      <c r="L60" s="2">
        <f t="shared" si="18"/>
        <v>0</v>
      </c>
      <c r="AS60" s="5">
        <f t="shared" si="7"/>
        <v>0</v>
      </c>
      <c r="AT60" s="11">
        <f t="shared" si="8"/>
        <v>0</v>
      </c>
      <c r="AU60" s="5">
        <f t="shared" si="9"/>
        <v>0</v>
      </c>
    </row>
    <row r="61" spans="1:47" ht="15.75" thickBot="1" x14ac:dyDescent="0.3">
      <c r="B61" s="1" t="s">
        <v>135</v>
      </c>
      <c r="C61" s="1" t="s">
        <v>150</v>
      </c>
      <c r="D61" s="1" t="s">
        <v>149</v>
      </c>
      <c r="J61" s="2">
        <v>1.67</v>
      </c>
      <c r="K61" s="2">
        <f t="shared" si="17"/>
        <v>0.87</v>
      </c>
      <c r="L61" s="2">
        <f t="shared" si="18"/>
        <v>0</v>
      </c>
      <c r="AG61" s="9">
        <v>0.87</v>
      </c>
      <c r="AH61" s="5">
        <v>1734.5625</v>
      </c>
      <c r="AL61" s="5" t="str">
        <f>IF(AK61&gt;0,AK61*$AL$1,"")</f>
        <v/>
      </c>
      <c r="AN61" s="5" t="str">
        <f>IF(AM61&gt;0,AM61*$AN$1,"")</f>
        <v/>
      </c>
      <c r="AP61" s="5" t="str">
        <f>IF(AO61&gt;0,AO61*$AP$1,"")</f>
        <v/>
      </c>
      <c r="AS61" s="5">
        <f t="shared" si="7"/>
        <v>1734.5625</v>
      </c>
      <c r="AT61" s="11">
        <f t="shared" si="8"/>
        <v>0.15212250936191823</v>
      </c>
      <c r="AU61" s="5">
        <f t="shared" si="9"/>
        <v>152.12250936191822</v>
      </c>
    </row>
    <row r="62" spans="1:47" ht="15.75" thickTop="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>
        <f t="shared" ref="K62:AR62" si="22">SUM(K3:K61)</f>
        <v>951.74000000000012</v>
      </c>
      <c r="L62" s="20">
        <f t="shared" si="22"/>
        <v>12.82</v>
      </c>
      <c r="M62" s="21">
        <f t="shared" si="22"/>
        <v>0</v>
      </c>
      <c r="N62" s="22">
        <f t="shared" si="22"/>
        <v>33.059999999999995</v>
      </c>
      <c r="O62" s="23">
        <f t="shared" si="22"/>
        <v>92757.7</v>
      </c>
      <c r="P62" s="24">
        <f t="shared" si="22"/>
        <v>157.83000000000004</v>
      </c>
      <c r="Q62" s="23">
        <f t="shared" si="22"/>
        <v>388547.88799999998</v>
      </c>
      <c r="R62" s="25">
        <f t="shared" si="22"/>
        <v>183.73</v>
      </c>
      <c r="S62" s="23">
        <f t="shared" si="22"/>
        <v>295223.26000000007</v>
      </c>
      <c r="T62" s="26">
        <f t="shared" si="22"/>
        <v>43.8</v>
      </c>
      <c r="U62" s="23">
        <f t="shared" si="22"/>
        <v>21150.799999999999</v>
      </c>
      <c r="V62" s="20">
        <f t="shared" si="22"/>
        <v>427.7</v>
      </c>
      <c r="W62" s="23">
        <f t="shared" si="22"/>
        <v>146104.81099999999</v>
      </c>
      <c r="X62" s="20">
        <f t="shared" si="22"/>
        <v>4.68</v>
      </c>
      <c r="Y62" s="23">
        <f t="shared" si="22"/>
        <v>1647.3600000000001</v>
      </c>
      <c r="Z62" s="27">
        <f t="shared" si="22"/>
        <v>2.6599999999999997</v>
      </c>
      <c r="AA62" s="23">
        <f t="shared" si="22"/>
        <v>446.87389999999999</v>
      </c>
      <c r="AB62" s="28">
        <f t="shared" si="22"/>
        <v>1.7000000000000002</v>
      </c>
      <c r="AC62" s="23">
        <f t="shared" si="22"/>
        <v>246.38</v>
      </c>
      <c r="AD62" s="20">
        <f t="shared" si="22"/>
        <v>0</v>
      </c>
      <c r="AE62" s="20">
        <f t="shared" si="22"/>
        <v>0</v>
      </c>
      <c r="AF62" s="23">
        <f t="shared" si="22"/>
        <v>0</v>
      </c>
      <c r="AG62" s="27">
        <f t="shared" si="22"/>
        <v>96.58</v>
      </c>
      <c r="AH62" s="23">
        <f t="shared" si="22"/>
        <v>194115.45250000001</v>
      </c>
      <c r="AI62" s="20">
        <f t="shared" si="22"/>
        <v>0</v>
      </c>
      <c r="AJ62" s="23">
        <f t="shared" si="22"/>
        <v>0</v>
      </c>
      <c r="AK62" s="21">
        <f t="shared" si="22"/>
        <v>0</v>
      </c>
      <c r="AL62" s="23">
        <f t="shared" si="22"/>
        <v>0</v>
      </c>
      <c r="AM62" s="21">
        <f t="shared" si="22"/>
        <v>0</v>
      </c>
      <c r="AN62" s="23">
        <f t="shared" si="22"/>
        <v>0</v>
      </c>
      <c r="AO62" s="20">
        <f t="shared" si="22"/>
        <v>0</v>
      </c>
      <c r="AP62" s="23">
        <f t="shared" si="22"/>
        <v>0</v>
      </c>
      <c r="AQ62" s="20">
        <f t="shared" si="22"/>
        <v>0</v>
      </c>
      <c r="AR62" s="20">
        <f t="shared" si="22"/>
        <v>12.82</v>
      </c>
      <c r="AS62" s="23">
        <f>SUM(AS3:AS61)</f>
        <v>1140240.5253999997</v>
      </c>
      <c r="AT62" s="20">
        <f>SUM(AT3:AT61)</f>
        <v>100.00000000000003</v>
      </c>
      <c r="AU62" s="23">
        <f>SUM(AU3:AU61)</f>
        <v>100000.00000000004</v>
      </c>
    </row>
    <row r="65" spans="2:3" x14ac:dyDescent="0.25">
      <c r="B65" s="29" t="s">
        <v>126</v>
      </c>
      <c r="C65" s="1">
        <f>SUM(K62,L62)</f>
        <v>964.56000000000017</v>
      </c>
    </row>
  </sheetData>
  <conditionalFormatting sqref="I54:I118">
    <cfRule type="notContainsText" dxfId="7" priority="5" operator="notContains" text="#########">
      <formula>ISERROR(SEARCH("#########",I54))</formula>
    </cfRule>
  </conditionalFormatting>
  <conditionalFormatting sqref="J63">
    <cfRule type="notContainsText" dxfId="6" priority="107" operator="notContains" text="#########">
      <formula>ISERROR(SEARCH("#########",J63))</formula>
    </cfRule>
  </conditionalFormatting>
  <conditionalFormatting sqref="J79:J80">
    <cfRule type="notContainsText" dxfId="5" priority="108" operator="notContains" text="#########">
      <formula>ISERROR(SEARCH("#########",J79))</formula>
    </cfRule>
  </conditionalFormatting>
  <conditionalFormatting sqref="J88">
    <cfRule type="notContainsText" dxfId="4" priority="110" operator="notContains" text="#########">
      <formula>ISERROR(SEARCH("#########",J88))</formula>
    </cfRule>
  </conditionalFormatting>
  <conditionalFormatting sqref="J90:J92">
    <cfRule type="notContainsText" dxfId="3" priority="111" operator="notContains" text="#########">
      <formula>ISERROR(SEARCH("#########",J90))</formula>
    </cfRule>
  </conditionalFormatting>
  <conditionalFormatting sqref="J95:J96">
    <cfRule type="notContainsText" dxfId="2" priority="114" operator="notContains" text="#########">
      <formula>ISERROR(SEARCH("#########",J95))</formula>
    </cfRule>
  </conditionalFormatting>
  <conditionalFormatting sqref="J98:J109">
    <cfRule type="notContainsText" dxfId="1" priority="116" operator="notContains" text="#########">
      <formula>ISERROR(SEARCH("#########",J98))</formula>
    </cfRule>
  </conditionalFormatting>
  <conditionalFormatting sqref="J113:J115">
    <cfRule type="notContainsText" dxfId="0" priority="128" operator="notContains" text="#########">
      <formula>ISERROR(SEARCH("#########",J113))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6e58739-8685-4d29-a2ec-7c9c68f6c483">
      <Terms xmlns="http://schemas.microsoft.com/office/infopath/2007/PartnerControls"/>
    </lcf76f155ced4ddcb4097134ff3c332f>
    <TaxCatchAll xmlns="0443536a-32f8-43be-b347-138dc7c4b70d" xsi:nil="true"/>
  </documentManagement>
</p:properties>
</file>

<file path=customXml/itemProps1.xml><?xml version="1.0" encoding="utf-8"?>
<ds:datastoreItem xmlns:ds="http://schemas.openxmlformats.org/officeDocument/2006/customXml" ds:itemID="{E7A96D29-DF68-4DFE-9E3B-A08EDAFF3245}"/>
</file>

<file path=customXml/itemProps2.xml><?xml version="1.0" encoding="utf-8"?>
<ds:datastoreItem xmlns:ds="http://schemas.openxmlformats.org/officeDocument/2006/customXml" ds:itemID="{5C77A537-3B29-404C-80B9-FB230DDFE3FC}"/>
</file>

<file path=customXml/itemProps3.xml><?xml version="1.0" encoding="utf-8"?>
<ds:datastoreItem xmlns:ds="http://schemas.openxmlformats.org/officeDocument/2006/customXml" ds:itemID="{06D46E06-8BF9-4393-9BC3-3F8619EDD8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Orthengren</dc:creator>
  <cp:lastModifiedBy>Scott Henderson</cp:lastModifiedBy>
  <dcterms:created xsi:type="dcterms:W3CDTF">2024-06-19T20:58:36Z</dcterms:created>
  <dcterms:modified xsi:type="dcterms:W3CDTF">2024-08-20T17:52:24Z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0x01010099F471694366554EA47E0857EFF9B72E</vt:lpwstr>
  </property>
</Properties>
</file>