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Cottonwood County/Group 2/CD 14/"/>
    </mc:Choice>
  </mc:AlternateContent>
  <xr:revisionPtr revIDLastSave="1" documentId="8_{20DA9058-C461-4BFE-86F3-2661FAB5B862}" xr6:coauthVersionLast="47" xr6:coauthVersionMax="47" xr10:uidLastSave="{B25738D7-9EE2-4C11-9B8F-681B7D38E848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3" i="1" l="1"/>
  <c r="AQ43" i="1"/>
  <c r="AO43" i="1"/>
  <c r="AM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AS42" i="1"/>
  <c r="AP42" i="1"/>
  <c r="AN42" i="1"/>
  <c r="AL42" i="1"/>
  <c r="L42" i="1"/>
  <c r="K42" i="1"/>
  <c r="AS41" i="1"/>
  <c r="AP41" i="1"/>
  <c r="AN41" i="1"/>
  <c r="AL41" i="1"/>
  <c r="L41" i="1"/>
  <c r="K41" i="1"/>
  <c r="AS39" i="1"/>
  <c r="AP39" i="1"/>
  <c r="AN39" i="1"/>
  <c r="AL39" i="1"/>
  <c r="L39" i="1"/>
  <c r="K39" i="1"/>
  <c r="AS38" i="1"/>
  <c r="AP38" i="1"/>
  <c r="AN38" i="1"/>
  <c r="AL38" i="1"/>
  <c r="L38" i="1"/>
  <c r="K38" i="1"/>
  <c r="AS36" i="1"/>
  <c r="AP36" i="1"/>
  <c r="AN36" i="1"/>
  <c r="AL36" i="1"/>
  <c r="L36" i="1"/>
  <c r="K36" i="1"/>
  <c r="AS34" i="1"/>
  <c r="AP34" i="1"/>
  <c r="AN34" i="1"/>
  <c r="AL34" i="1"/>
  <c r="L34" i="1"/>
  <c r="K34" i="1"/>
  <c r="AS33" i="1"/>
  <c r="AP33" i="1"/>
  <c r="AN33" i="1"/>
  <c r="AL33" i="1"/>
  <c r="L33" i="1"/>
  <c r="K33" i="1"/>
  <c r="AS32" i="1"/>
  <c r="AP32" i="1"/>
  <c r="AN32" i="1"/>
  <c r="AL32" i="1"/>
  <c r="L32" i="1"/>
  <c r="K32" i="1"/>
  <c r="AS31" i="1"/>
  <c r="AP31" i="1"/>
  <c r="AN31" i="1"/>
  <c r="AL31" i="1"/>
  <c r="L31" i="1"/>
  <c r="K31" i="1"/>
  <c r="AS30" i="1"/>
  <c r="AP30" i="1"/>
  <c r="AN30" i="1"/>
  <c r="AL30" i="1"/>
  <c r="L30" i="1"/>
  <c r="K30" i="1"/>
  <c r="AS29" i="1"/>
  <c r="AP29" i="1"/>
  <c r="AN29" i="1"/>
  <c r="AL29" i="1"/>
  <c r="L29" i="1"/>
  <c r="K29" i="1"/>
  <c r="AS28" i="1"/>
  <c r="AP28" i="1"/>
  <c r="AN28" i="1"/>
  <c r="AL28" i="1"/>
  <c r="L28" i="1"/>
  <c r="K28" i="1"/>
  <c r="AS27" i="1"/>
  <c r="AP27" i="1"/>
  <c r="AN27" i="1"/>
  <c r="AL27" i="1"/>
  <c r="L27" i="1"/>
  <c r="K27" i="1"/>
  <c r="AS26" i="1"/>
  <c r="AP26" i="1"/>
  <c r="AN26" i="1"/>
  <c r="AL26" i="1"/>
  <c r="L26" i="1"/>
  <c r="K26" i="1"/>
  <c r="AS25" i="1"/>
  <c r="AP25" i="1"/>
  <c r="AN25" i="1"/>
  <c r="AL25" i="1"/>
  <c r="L25" i="1"/>
  <c r="K25" i="1"/>
  <c r="AS24" i="1"/>
  <c r="AP24" i="1"/>
  <c r="AN24" i="1"/>
  <c r="AL24" i="1"/>
  <c r="L24" i="1"/>
  <c r="K24" i="1"/>
  <c r="AS23" i="1"/>
  <c r="AP23" i="1"/>
  <c r="AN23" i="1"/>
  <c r="AL23" i="1"/>
  <c r="L23" i="1"/>
  <c r="K23" i="1"/>
  <c r="AS22" i="1"/>
  <c r="AP22" i="1"/>
  <c r="AN22" i="1"/>
  <c r="AL22" i="1"/>
  <c r="L22" i="1"/>
  <c r="K22" i="1"/>
  <c r="AS21" i="1"/>
  <c r="AP21" i="1"/>
  <c r="AN21" i="1"/>
  <c r="AL21" i="1"/>
  <c r="L21" i="1"/>
  <c r="K21" i="1"/>
  <c r="AS20" i="1"/>
  <c r="AP20" i="1"/>
  <c r="AN20" i="1"/>
  <c r="AL20" i="1"/>
  <c r="L20" i="1"/>
  <c r="K20" i="1"/>
  <c r="AS19" i="1"/>
  <c r="AP19" i="1"/>
  <c r="AN19" i="1"/>
  <c r="AL19" i="1"/>
  <c r="L19" i="1"/>
  <c r="K19" i="1"/>
  <c r="AS18" i="1"/>
  <c r="AP18" i="1"/>
  <c r="AN18" i="1"/>
  <c r="AL18" i="1"/>
  <c r="L18" i="1"/>
  <c r="K18" i="1"/>
  <c r="AS17" i="1"/>
  <c r="AP17" i="1"/>
  <c r="AN17" i="1"/>
  <c r="AL17" i="1"/>
  <c r="L17" i="1"/>
  <c r="K17" i="1"/>
  <c r="AS16" i="1"/>
  <c r="AP16" i="1"/>
  <c r="AN16" i="1"/>
  <c r="AL16" i="1"/>
  <c r="L16" i="1"/>
  <c r="K16" i="1"/>
  <c r="AS15" i="1"/>
  <c r="AP15" i="1"/>
  <c r="AN15" i="1"/>
  <c r="AL15" i="1"/>
  <c r="L15" i="1"/>
  <c r="K15" i="1"/>
  <c r="AS14" i="1"/>
  <c r="AP14" i="1"/>
  <c r="AN14" i="1"/>
  <c r="AL14" i="1"/>
  <c r="L14" i="1"/>
  <c r="K14" i="1"/>
  <c r="AS13" i="1"/>
  <c r="AP13" i="1"/>
  <c r="AN13" i="1"/>
  <c r="AL13" i="1"/>
  <c r="L13" i="1"/>
  <c r="K13" i="1"/>
  <c r="AS12" i="1"/>
  <c r="AP12" i="1"/>
  <c r="AN12" i="1"/>
  <c r="AL12" i="1"/>
  <c r="L12" i="1"/>
  <c r="K12" i="1"/>
  <c r="AS11" i="1"/>
  <c r="AP11" i="1"/>
  <c r="AN11" i="1"/>
  <c r="AL11" i="1"/>
  <c r="L11" i="1"/>
  <c r="K11" i="1"/>
  <c r="AS10" i="1"/>
  <c r="AP10" i="1"/>
  <c r="AN10" i="1"/>
  <c r="AL10" i="1"/>
  <c r="L10" i="1"/>
  <c r="K10" i="1"/>
  <c r="AS9" i="1"/>
  <c r="AP9" i="1"/>
  <c r="AN9" i="1"/>
  <c r="AL9" i="1"/>
  <c r="L9" i="1"/>
  <c r="K9" i="1"/>
  <c r="AS8" i="1"/>
  <c r="AP8" i="1"/>
  <c r="AN8" i="1"/>
  <c r="AL8" i="1"/>
  <c r="L8" i="1"/>
  <c r="K8" i="1"/>
  <c r="AS7" i="1"/>
  <c r="AP7" i="1"/>
  <c r="AN7" i="1"/>
  <c r="AL7" i="1"/>
  <c r="L7" i="1"/>
  <c r="K7" i="1"/>
  <c r="AS6" i="1"/>
  <c r="AP6" i="1"/>
  <c r="AN6" i="1"/>
  <c r="AL6" i="1"/>
  <c r="L6" i="1"/>
  <c r="K6" i="1"/>
  <c r="AS5" i="1"/>
  <c r="AP5" i="1"/>
  <c r="AN5" i="1"/>
  <c r="AL5" i="1"/>
  <c r="L5" i="1"/>
  <c r="K5" i="1"/>
  <c r="AS4" i="1"/>
  <c r="AP4" i="1"/>
  <c r="AN4" i="1"/>
  <c r="AL4" i="1"/>
  <c r="L4" i="1"/>
  <c r="K4" i="1"/>
  <c r="AS3" i="1"/>
  <c r="AP3" i="1"/>
  <c r="AP43" i="1" s="1"/>
  <c r="AN3" i="1"/>
  <c r="AL3" i="1"/>
  <c r="AL43" i="1" s="1"/>
  <c r="L3" i="1"/>
  <c r="K3" i="1"/>
  <c r="AS43" i="1" l="1"/>
  <c r="AT12" i="1" s="1"/>
  <c r="AU12" i="1" s="1"/>
  <c r="L43" i="1"/>
  <c r="K43" i="1"/>
  <c r="C46" i="1" s="1"/>
  <c r="AN43" i="1"/>
  <c r="AT19" i="1"/>
  <c r="AU19" i="1" s="1"/>
  <c r="AT21" i="1"/>
  <c r="AU21" i="1" s="1"/>
  <c r="AT33" i="1"/>
  <c r="AU33" i="1" s="1"/>
  <c r="AT34" i="1"/>
  <c r="AU34" i="1" s="1"/>
  <c r="AT29" i="1"/>
  <c r="AU29" i="1" s="1"/>
  <c r="AT26" i="1"/>
  <c r="AU26" i="1" s="1"/>
  <c r="AT8" i="1"/>
  <c r="AU8" i="1" s="1"/>
  <c r="AT41" i="1"/>
  <c r="AU41" i="1" s="1"/>
  <c r="AT36" i="1"/>
  <c r="AU36" i="1" s="1"/>
  <c r="AT13" i="1"/>
  <c r="AU13" i="1" s="1"/>
  <c r="AT16" i="1"/>
  <c r="AU16" i="1" s="1"/>
  <c r="AT18" i="1"/>
  <c r="AU18" i="1" s="1"/>
  <c r="AT31" i="1"/>
  <c r="AU31" i="1" s="1"/>
  <c r="AT42" i="1"/>
  <c r="AU42" i="1" s="1"/>
  <c r="AT15" i="1" l="1"/>
  <c r="AU15" i="1" s="1"/>
  <c r="AT3" i="1"/>
  <c r="AU3" i="1" s="1"/>
  <c r="AT20" i="1"/>
  <c r="AU20" i="1" s="1"/>
  <c r="AT39" i="1"/>
  <c r="AU39" i="1" s="1"/>
  <c r="AT7" i="1"/>
  <c r="AU7" i="1" s="1"/>
  <c r="AT28" i="1"/>
  <c r="AU28" i="1" s="1"/>
  <c r="AT9" i="1"/>
  <c r="AU9" i="1" s="1"/>
  <c r="AT23" i="1"/>
  <c r="AU23" i="1" s="1"/>
  <c r="AT32" i="1"/>
  <c r="AU32" i="1" s="1"/>
  <c r="AT30" i="1"/>
  <c r="AU30" i="1" s="1"/>
  <c r="AT10" i="1"/>
  <c r="AU10" i="1" s="1"/>
  <c r="AT24" i="1"/>
  <c r="AU24" i="1" s="1"/>
  <c r="AT11" i="1"/>
  <c r="AU11" i="1" s="1"/>
  <c r="AT14" i="1"/>
  <c r="AU14" i="1" s="1"/>
  <c r="AT38" i="1"/>
  <c r="AU38" i="1" s="1"/>
  <c r="AT27" i="1"/>
  <c r="AU27" i="1" s="1"/>
  <c r="AT22" i="1"/>
  <c r="AU22" i="1" s="1"/>
  <c r="AT17" i="1"/>
  <c r="AU17" i="1" s="1"/>
  <c r="AT5" i="1"/>
  <c r="AU5" i="1" s="1"/>
  <c r="AT6" i="1"/>
  <c r="AU6" i="1" s="1"/>
  <c r="AT25" i="1"/>
  <c r="AU25" i="1" s="1"/>
  <c r="AT4" i="1"/>
  <c r="AU4" i="1" s="1"/>
  <c r="AT43" i="1" l="1"/>
  <c r="AU43" i="1"/>
</calcChain>
</file>

<file path=xl/sharedStrings.xml><?xml version="1.0" encoding="utf-8"?>
<sst xmlns="http://schemas.openxmlformats.org/spreadsheetml/2006/main" count="323" uniqueCount="125">
  <si>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</si>
  <si>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</si>
  <si>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</si>
  <si>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</si>
  <si>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</si>
  <si>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</si>
  <si>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</si>
  <si>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</si>
  <si>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</si>
  <si>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</si>
  <si>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</si>
  <si>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</si>
  <si>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</si>
  <si>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</si>
  <si>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</si>
  <si>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</si>
  <si>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</si>
  <si>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</si>
  <si>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</si>
  <si>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</si>
  <si>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</si>
  <si>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</si>
  <si>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</si>
  <si>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</si>
  <si>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</si>
  <si>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</si>
  <si>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</si>
  <si>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</si>
  <si>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</si>
  <si>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</si>
  <si>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</si>
  <si>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</si>
  <si>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</si>
  <si>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</si>
  <si>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</si>
  <si>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</si>
  <si>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</si>
  <si>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</si>
  <si>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</si>
  <si>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</si>
  <si>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</si>
  <si>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</si>
  <si>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</si>
  <si>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</si>
  <si>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</si>
  <si>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</si>
  <si>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</si>
  <si>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</si>
  <si>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04-002-0200</t>
  </si>
  <si>
    <t>WILLABY/ARNOLD &amp; LEONA</t>
  </si>
  <si>
    <t>31332 550TH AVE</t>
  </si>
  <si>
    <t>SWNW</t>
  </si>
  <si>
    <t>02</t>
  </si>
  <si>
    <t>106</t>
  </si>
  <si>
    <t>035</t>
  </si>
  <si>
    <t>NWNW</t>
  </si>
  <si>
    <t>NENW</t>
  </si>
  <si>
    <t>SENW</t>
  </si>
  <si>
    <t>04-002-0301</t>
  </si>
  <si>
    <t>FAST/CHARLES</t>
  </si>
  <si>
    <t>53537 350TH ST</t>
  </si>
  <si>
    <t>NESW</t>
  </si>
  <si>
    <t>04-003-0100</t>
  </si>
  <si>
    <t>STEVEN &amp; MARGENE JANZEN TRUST</t>
  </si>
  <si>
    <t>227 ALAMEDA DE LAS PULGAS</t>
  </si>
  <si>
    <t>SWNE</t>
  </si>
  <si>
    <t>03</t>
  </si>
  <si>
    <t>NWNE</t>
  </si>
  <si>
    <t>NENE</t>
  </si>
  <si>
    <t>SENE</t>
  </si>
  <si>
    <t>04-003-0101</t>
  </si>
  <si>
    <t>BAERG/TIM</t>
  </si>
  <si>
    <t>300 N WHITED ST</t>
  </si>
  <si>
    <t>04-003-0200</t>
  </si>
  <si>
    <t>SCARSET/ALSON O</t>
  </si>
  <si>
    <t>32466 COUNTY ROAD 45</t>
  </si>
  <si>
    <t>04-003-0201</t>
  </si>
  <si>
    <t>HARDER/ELIZABETH A/LE</t>
  </si>
  <si>
    <t>1555 SHERWOOD ST SE</t>
  </si>
  <si>
    <t>NWSW</t>
  </si>
  <si>
    <t>04-003-0400</t>
  </si>
  <si>
    <t>BAERG/JAMES &amp; REBECCA</t>
  </si>
  <si>
    <t>31641 COUNTY RD 2</t>
  </si>
  <si>
    <t>NWSE</t>
  </si>
  <si>
    <t>NESE</t>
  </si>
  <si>
    <t>04-004-0100</t>
  </si>
  <si>
    <t>LANGLAND/MARK/ETAL</t>
  </si>
  <si>
    <t>1007 6TH AVE</t>
  </si>
  <si>
    <t>04</t>
  </si>
  <si>
    <t>06-034-0200</t>
  </si>
  <si>
    <t>WILLABY/DEAN A</t>
  </si>
  <si>
    <t>525 COUNTY RD 1 N</t>
  </si>
  <si>
    <t>SWSW</t>
  </si>
  <si>
    <t>34</t>
  </si>
  <si>
    <t>107</t>
  </si>
  <si>
    <t>SESW</t>
  </si>
  <si>
    <t>06-034-0600</t>
  </si>
  <si>
    <t>SWSE</t>
  </si>
  <si>
    <t>06-034-0601</t>
  </si>
  <si>
    <t>SESE</t>
  </si>
  <si>
    <t>06-035-0400</t>
  </si>
  <si>
    <t>KUCHAR &amp;/JULIE M/JOHN D EILERS</t>
  </si>
  <si>
    <t>201 W DARTMOUTH RD</t>
  </si>
  <si>
    <t>35</t>
  </si>
  <si>
    <t>06-035-0500</t>
  </si>
  <si>
    <t>PFEIFFER/KRISTI L</t>
  </si>
  <si>
    <t>31412 COUNTY RD 99</t>
  </si>
  <si>
    <t>CR-45</t>
  </si>
  <si>
    <t>TOTAL WATERSHED ACRES:</t>
  </si>
  <si>
    <t>REDWOOD CITY CA 94062</t>
  </si>
  <si>
    <t>MOUNTAIN LAKE MN 56159</t>
  </si>
  <si>
    <t>COMFREY MN 56019</t>
  </si>
  <si>
    <t>BINGHAM LAKE MN 56118</t>
  </si>
  <si>
    <t>HUTCHINSON MN 55350</t>
  </si>
  <si>
    <t>KANSAS CITY MO 64113</t>
  </si>
  <si>
    <t>MT LAKE MN 56159</t>
  </si>
  <si>
    <t>530TH AVE</t>
  </si>
  <si>
    <t>320TH ST</t>
  </si>
  <si>
    <t>COTTONWOOD C0 ROADS</t>
  </si>
  <si>
    <t>CARSON TWP ROADS</t>
  </si>
  <si>
    <t>DELTON TWP ROADS</t>
  </si>
  <si>
    <t>WINDOM MN 56101</t>
  </si>
  <si>
    <t>1355 9TH AVE</t>
  </si>
  <si>
    <t xml:space="preserve">C/O MAUREEN THERKILSEN 26571 500TH AVE </t>
  </si>
  <si>
    <t>C/O LAURIE BARTSCH 49474 343RD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</si>
</sst>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#,##0.0000"/>
    <numFmt numFmtId="166" formatCode="#,##0.0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6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6"/>
  <sheetViews>
    <sheetView tabSelected="1" topLeftCell="R1" workbookViewId="0">
      <selection activeCell="AT16" sqref="AT16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0.7109375" style="1" customWidth="1"/>
    <col min="4" max="4" width="28" style="1" bestFit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hidden="1" customWidth="1"/>
    <col min="23" max="23" width="17.7109375" style="5" hidden="1" customWidth="1"/>
    <col min="24" max="24" width="17.7109375" style="2" hidden="1" customWidth="1"/>
    <col min="25" max="25" width="17.7109375" style="5" hidden="1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1" width="17.7109375" style="2" hidden="1" customWidth="1"/>
    <col min="32" max="32" width="17.7109375" style="5" hidden="1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customWidth="1"/>
    <col min="38" max="38" width="17.7109375" style="5" customWidth="1"/>
    <col min="39" max="39" width="17.7109375" style="3" customWidth="1"/>
    <col min="40" max="40" width="17.7109375" style="5" hidden="1" customWidth="1"/>
    <col min="41" max="41" width="17.7109375" style="2" hidden="1" customWidth="1"/>
    <col min="42" max="42" width="17.7109375" style="5" hidden="1" customWidth="1"/>
    <col min="43" max="44" width="17.7109375" style="2" hidden="1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0</v>
      </c>
      <c r="AN1" s="5">
        <v>0</v>
      </c>
      <c r="AP1" s="5">
        <v>0</v>
      </c>
      <c r="AU1" s="5" t="s">
        <v>0</v>
      </c>
    </row>
    <row r="2" spans="1:47" ht="68.099999999999994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25">
      <c r="A3" s="1" t="s">
        <v>48</v>
      </c>
      <c r="B3" s="1" t="s">
        <v>49</v>
      </c>
      <c r="C3" s="1" t="s">
        <v>50</v>
      </c>
      <c r="D3" s="1" t="s">
        <v>110</v>
      </c>
      <c r="E3" s="1" t="s">
        <v>51</v>
      </c>
      <c r="F3" s="1" t="s">
        <v>52</v>
      </c>
      <c r="G3" s="1" t="s">
        <v>53</v>
      </c>
      <c r="H3" s="1" t="s">
        <v>54</v>
      </c>
      <c r="I3" s="2">
        <v>158.28</v>
      </c>
      <c r="J3" s="2">
        <v>38.200000000000003</v>
      </c>
      <c r="K3" s="2">
        <f t="shared" ref="K3:K42" si="0">SUM(N3,P3,R3,T3,V3,X3,Z3,AB3,AE3,AG3,AI3)</f>
        <v>16</v>
      </c>
      <c r="L3" s="2">
        <f t="shared" ref="L3:L42" si="1">SUM(M3,AD3,AK3,AM3,AO3,AQ3,AR3)</f>
        <v>0</v>
      </c>
      <c r="N3" s="4">
        <v>0.23</v>
      </c>
      <c r="O3" s="5">
        <v>871.81500000000005</v>
      </c>
      <c r="P3" s="6">
        <v>1.59</v>
      </c>
      <c r="Q3" s="5">
        <v>5289.0850000000009</v>
      </c>
      <c r="R3" s="7">
        <v>14.18</v>
      </c>
      <c r="S3" s="5">
        <v>24960.345000000001</v>
      </c>
      <c r="AL3" s="5" t="str">
        <f t="shared" ref="AL3:AL42" si="2">IF(AK3&gt;0,AK3*$AL$1,"")</f>
        <v/>
      </c>
      <c r="AN3" s="5" t="str">
        <f t="shared" ref="AN3:AN42" si="3">IF(AM3&gt;0,AM3*$AN$1,"")</f>
        <v/>
      </c>
      <c r="AP3" s="5" t="str">
        <f t="shared" ref="AP3:AP42" si="4">IF(AO3&gt;0,AO3*$AP$1,"")</f>
        <v/>
      </c>
      <c r="AS3" s="5">
        <f t="shared" ref="AS3:AS42" si="5">SUM(O3,Q3,S3,U3,W3,Y3,AA3,AC3,AF3,AH3,AJ3)</f>
        <v>31121.245000000003</v>
      </c>
      <c r="AT3" s="11">
        <f t="shared" ref="AT3:AT34" si="6">(AS3/$AS$43)*100</f>
        <v>2.0665249353104214</v>
      </c>
      <c r="AU3" s="5">
        <f t="shared" ref="AU3:AU42" si="7">(AT3/100)*$AU$1</f>
        <v>2066.5249353104214</v>
      </c>
    </row>
    <row r="4" spans="1:47" x14ac:dyDescent="0.25">
      <c r="A4" s="1" t="s">
        <v>48</v>
      </c>
      <c r="B4" s="1" t="s">
        <v>49</v>
      </c>
      <c r="C4" s="1" t="s">
        <v>50</v>
      </c>
      <c r="D4" s="1" t="s">
        <v>110</v>
      </c>
      <c r="E4" s="1" t="s">
        <v>55</v>
      </c>
      <c r="F4" s="1" t="s">
        <v>52</v>
      </c>
      <c r="G4" s="1" t="s">
        <v>53</v>
      </c>
      <c r="H4" s="1" t="s">
        <v>54</v>
      </c>
      <c r="I4" s="2">
        <v>158.28</v>
      </c>
      <c r="J4" s="2">
        <v>36.880000000000003</v>
      </c>
      <c r="K4" s="2">
        <f t="shared" si="0"/>
        <v>33.46</v>
      </c>
      <c r="L4" s="2">
        <f t="shared" si="1"/>
        <v>0</v>
      </c>
      <c r="P4" s="6">
        <v>17.66</v>
      </c>
      <c r="Q4" s="5">
        <v>55453.14</v>
      </c>
      <c r="R4" s="7">
        <v>9.5299999999999994</v>
      </c>
      <c r="S4" s="5">
        <v>17256.317500000001</v>
      </c>
      <c r="Z4" s="9">
        <v>3.82</v>
      </c>
      <c r="AA4" s="5">
        <v>866.7974999999999</v>
      </c>
      <c r="AB4" s="10">
        <v>2.4500000000000002</v>
      </c>
      <c r="AC4" s="5">
        <v>539.11500000000001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74115.37000000001</v>
      </c>
      <c r="AT4" s="11">
        <f t="shared" si="6"/>
        <v>4.9214374358981443</v>
      </c>
      <c r="AU4" s="5">
        <f t="shared" si="7"/>
        <v>4921.437435898144</v>
      </c>
    </row>
    <row r="5" spans="1:47" x14ac:dyDescent="0.25">
      <c r="A5" s="1" t="s">
        <v>48</v>
      </c>
      <c r="B5" s="1" t="s">
        <v>49</v>
      </c>
      <c r="C5" s="1" t="s">
        <v>50</v>
      </c>
      <c r="D5" s="1" t="s">
        <v>110</v>
      </c>
      <c r="E5" s="1" t="s">
        <v>56</v>
      </c>
      <c r="F5" s="1" t="s">
        <v>52</v>
      </c>
      <c r="G5" s="1" t="s">
        <v>53</v>
      </c>
      <c r="H5" s="1" t="s">
        <v>54</v>
      </c>
      <c r="I5" s="2">
        <v>158.28</v>
      </c>
      <c r="J5" s="2">
        <v>38.49</v>
      </c>
      <c r="K5" s="2">
        <f t="shared" si="0"/>
        <v>16.309999999999999</v>
      </c>
      <c r="L5" s="2">
        <f t="shared" si="1"/>
        <v>0</v>
      </c>
      <c r="P5" s="6">
        <v>10.87</v>
      </c>
      <c r="Q5" s="5">
        <v>37930.864999999998</v>
      </c>
      <c r="R5" s="7">
        <v>5.44</v>
      </c>
      <c r="S5" s="5">
        <v>10992.76125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5"/>
        <v>48923.626250000001</v>
      </c>
      <c r="AT5" s="11">
        <f t="shared" si="6"/>
        <v>3.2486455336678364</v>
      </c>
      <c r="AU5" s="5">
        <f t="shared" si="7"/>
        <v>3248.6455336678364</v>
      </c>
    </row>
    <row r="6" spans="1:47" x14ac:dyDescent="0.25">
      <c r="A6" s="1" t="s">
        <v>48</v>
      </c>
      <c r="B6" s="1" t="s">
        <v>49</v>
      </c>
      <c r="C6" s="1" t="s">
        <v>50</v>
      </c>
      <c r="D6" s="1" t="s">
        <v>110</v>
      </c>
      <c r="E6" s="1" t="s">
        <v>57</v>
      </c>
      <c r="F6" s="1" t="s">
        <v>52</v>
      </c>
      <c r="G6" s="1" t="s">
        <v>53</v>
      </c>
      <c r="H6" s="1" t="s">
        <v>54</v>
      </c>
      <c r="I6" s="2">
        <v>158.28</v>
      </c>
      <c r="J6" s="2">
        <v>39.31</v>
      </c>
      <c r="K6" s="2">
        <f t="shared" si="0"/>
        <v>12.1</v>
      </c>
      <c r="L6" s="2">
        <f t="shared" si="1"/>
        <v>0</v>
      </c>
      <c r="R6" s="7">
        <v>12.1</v>
      </c>
      <c r="S6" s="5">
        <v>21299.025000000001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21299.025000000001</v>
      </c>
      <c r="AT6" s="11">
        <f t="shared" si="6"/>
        <v>1.4143060876998992</v>
      </c>
      <c r="AU6" s="5">
        <f t="shared" si="7"/>
        <v>1414.3060876998991</v>
      </c>
    </row>
    <row r="7" spans="1:47" x14ac:dyDescent="0.25">
      <c r="A7" s="1" t="s">
        <v>58</v>
      </c>
      <c r="B7" s="1" t="s">
        <v>59</v>
      </c>
      <c r="C7" s="1" t="s">
        <v>60</v>
      </c>
      <c r="D7" s="1" t="s">
        <v>110</v>
      </c>
      <c r="E7" s="1" t="s">
        <v>61</v>
      </c>
      <c r="F7" s="1" t="s">
        <v>52</v>
      </c>
      <c r="G7" s="1" t="s">
        <v>53</v>
      </c>
      <c r="H7" s="1" t="s">
        <v>54</v>
      </c>
      <c r="I7" s="2">
        <v>80</v>
      </c>
      <c r="J7" s="2">
        <v>40.03</v>
      </c>
      <c r="K7" s="2">
        <f t="shared" si="0"/>
        <v>0.15</v>
      </c>
      <c r="L7" s="2">
        <f t="shared" si="1"/>
        <v>0</v>
      </c>
      <c r="R7" s="7">
        <v>0.15</v>
      </c>
      <c r="S7" s="5">
        <v>264.03750000000002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5"/>
        <v>264.03750000000002</v>
      </c>
      <c r="AT7" s="30">
        <f t="shared" si="6"/>
        <v>1.7532720095453296E-2</v>
      </c>
      <c r="AU7" s="5">
        <f t="shared" si="7"/>
        <v>17.532720095453296</v>
      </c>
    </row>
    <row r="8" spans="1:47" x14ac:dyDescent="0.25">
      <c r="A8" s="1" t="s">
        <v>62</v>
      </c>
      <c r="B8" s="1" t="s">
        <v>63</v>
      </c>
      <c r="C8" s="1" t="s">
        <v>64</v>
      </c>
      <c r="D8" s="1" t="s">
        <v>109</v>
      </c>
      <c r="E8" s="1" t="s">
        <v>65</v>
      </c>
      <c r="F8" s="1" t="s">
        <v>66</v>
      </c>
      <c r="G8" s="1" t="s">
        <v>53</v>
      </c>
      <c r="H8" s="1" t="s">
        <v>54</v>
      </c>
      <c r="I8" s="2">
        <v>151.01</v>
      </c>
      <c r="J8" s="2">
        <v>39.409999999999997</v>
      </c>
      <c r="K8" s="2">
        <f t="shared" si="0"/>
        <v>39.4</v>
      </c>
      <c r="L8" s="2">
        <f t="shared" si="1"/>
        <v>0</v>
      </c>
      <c r="P8" s="6">
        <v>35.11</v>
      </c>
      <c r="Q8" s="5">
        <v>122516.345</v>
      </c>
      <c r="R8" s="7">
        <v>2.78</v>
      </c>
      <c r="S8" s="5">
        <v>5709.0775000000003</v>
      </c>
      <c r="T8" s="8">
        <v>1.51</v>
      </c>
      <c r="U8" s="5">
        <v>930.16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129155.5825</v>
      </c>
      <c r="AT8" s="11">
        <f t="shared" si="6"/>
        <v>8.5762388931031612</v>
      </c>
      <c r="AU8" s="5">
        <f t="shared" si="7"/>
        <v>8576.2388931031601</v>
      </c>
    </row>
    <row r="9" spans="1:47" x14ac:dyDescent="0.25">
      <c r="A9" s="1" t="s">
        <v>62</v>
      </c>
      <c r="B9" s="1" t="s">
        <v>63</v>
      </c>
      <c r="C9" s="1" t="s">
        <v>64</v>
      </c>
      <c r="D9" s="1" t="s">
        <v>109</v>
      </c>
      <c r="E9" s="1" t="s">
        <v>67</v>
      </c>
      <c r="F9" s="1" t="s">
        <v>66</v>
      </c>
      <c r="G9" s="1" t="s">
        <v>53</v>
      </c>
      <c r="H9" s="1" t="s">
        <v>54</v>
      </c>
      <c r="I9" s="2">
        <v>151.01</v>
      </c>
      <c r="J9" s="2">
        <v>36.130000000000003</v>
      </c>
      <c r="K9" s="2">
        <f t="shared" si="0"/>
        <v>36.119999999999997</v>
      </c>
      <c r="L9" s="2">
        <f t="shared" si="1"/>
        <v>0</v>
      </c>
      <c r="P9" s="6">
        <v>1.0900000000000001</v>
      </c>
      <c r="Q9" s="5">
        <v>3803.5549999999998</v>
      </c>
      <c r="R9" s="7">
        <v>24.01</v>
      </c>
      <c r="S9" s="5">
        <v>49307.536249999997</v>
      </c>
      <c r="T9" s="8">
        <v>10.62</v>
      </c>
      <c r="U9" s="5">
        <v>6541.92</v>
      </c>
      <c r="AB9" s="10">
        <v>0.4</v>
      </c>
      <c r="AC9" s="5">
        <v>88.9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5"/>
        <v>59741.911249999997</v>
      </c>
      <c r="AT9" s="11">
        <f t="shared" si="6"/>
        <v>3.9670054742741545</v>
      </c>
      <c r="AU9" s="5">
        <f t="shared" si="7"/>
        <v>3967.0054742741545</v>
      </c>
    </row>
    <row r="10" spans="1:47" x14ac:dyDescent="0.25">
      <c r="A10" s="1" t="s">
        <v>62</v>
      </c>
      <c r="B10" s="1" t="s">
        <v>63</v>
      </c>
      <c r="C10" s="1" t="s">
        <v>64</v>
      </c>
      <c r="D10" s="1" t="s">
        <v>109</v>
      </c>
      <c r="E10" s="1" t="s">
        <v>68</v>
      </c>
      <c r="F10" s="1" t="s">
        <v>66</v>
      </c>
      <c r="G10" s="1" t="s">
        <v>53</v>
      </c>
      <c r="H10" s="1" t="s">
        <v>54</v>
      </c>
      <c r="I10" s="2">
        <v>151.01</v>
      </c>
      <c r="J10" s="2">
        <v>32.299999999999997</v>
      </c>
      <c r="K10" s="2">
        <f t="shared" si="0"/>
        <v>32.299999999999997</v>
      </c>
      <c r="L10" s="2">
        <f t="shared" si="1"/>
        <v>0</v>
      </c>
      <c r="N10" s="4">
        <v>2.97</v>
      </c>
      <c r="O10" s="5">
        <v>11257.785</v>
      </c>
      <c r="P10" s="6">
        <v>13.18</v>
      </c>
      <c r="Q10" s="5">
        <v>45627.705000000009</v>
      </c>
      <c r="R10" s="7">
        <v>16.149999999999999</v>
      </c>
      <c r="S10" s="5">
        <v>33166.043749999997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5"/>
        <v>90051.533750000002</v>
      </c>
      <c r="AT10" s="11">
        <f t="shared" si="6"/>
        <v>5.9796367387398206</v>
      </c>
      <c r="AU10" s="5">
        <f t="shared" si="7"/>
        <v>5979.6367387398204</v>
      </c>
    </row>
    <row r="11" spans="1:47" x14ac:dyDescent="0.25">
      <c r="A11" s="1" t="s">
        <v>62</v>
      </c>
      <c r="B11" s="1" t="s">
        <v>63</v>
      </c>
      <c r="C11" s="1" t="s">
        <v>64</v>
      </c>
      <c r="D11" s="1" t="s">
        <v>109</v>
      </c>
      <c r="E11" s="1" t="s">
        <v>69</v>
      </c>
      <c r="F11" s="1" t="s">
        <v>66</v>
      </c>
      <c r="G11" s="1" t="s">
        <v>53</v>
      </c>
      <c r="H11" s="1" t="s">
        <v>54</v>
      </c>
      <c r="I11" s="2">
        <v>151.01</v>
      </c>
      <c r="J11" s="2">
        <v>38.28</v>
      </c>
      <c r="K11" s="2">
        <f t="shared" si="0"/>
        <v>38.28</v>
      </c>
      <c r="L11" s="2">
        <f t="shared" si="1"/>
        <v>0</v>
      </c>
      <c r="N11" s="4">
        <v>15.57</v>
      </c>
      <c r="O11" s="5">
        <v>59018.085000000006</v>
      </c>
      <c r="P11" s="6">
        <v>19.27</v>
      </c>
      <c r="Q11" s="5">
        <v>67113.055000000008</v>
      </c>
      <c r="R11" s="7">
        <v>3.44</v>
      </c>
      <c r="S11" s="5">
        <v>7055.6687499999998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5"/>
        <v>133186.80875000003</v>
      </c>
      <c r="AT11" s="11">
        <f t="shared" si="6"/>
        <v>8.8439219361659607</v>
      </c>
      <c r="AU11" s="5">
        <f t="shared" si="7"/>
        <v>8843.9219361659598</v>
      </c>
    </row>
    <row r="12" spans="1:47" x14ac:dyDescent="0.25">
      <c r="A12" s="1" t="s">
        <v>70</v>
      </c>
      <c r="B12" s="1" t="s">
        <v>71</v>
      </c>
      <c r="C12" s="1" t="s">
        <v>72</v>
      </c>
      <c r="D12" s="1" t="s">
        <v>111</v>
      </c>
      <c r="E12" s="1" t="s">
        <v>67</v>
      </c>
      <c r="F12" s="1" t="s">
        <v>66</v>
      </c>
      <c r="G12" s="1" t="s">
        <v>53</v>
      </c>
      <c r="H12" s="1" t="s">
        <v>54</v>
      </c>
      <c r="I12" s="2">
        <v>7.31</v>
      </c>
      <c r="J12" s="2">
        <v>2.14</v>
      </c>
      <c r="K12" s="2">
        <f t="shared" si="0"/>
        <v>2.1399999999999997</v>
      </c>
      <c r="L12" s="2">
        <f t="shared" si="1"/>
        <v>0</v>
      </c>
      <c r="Z12" s="9">
        <v>0.73</v>
      </c>
      <c r="AA12" s="5">
        <v>180.1275</v>
      </c>
      <c r="AB12" s="10">
        <v>1.41</v>
      </c>
      <c r="AC12" s="5">
        <v>313.3725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5"/>
        <v>493.5</v>
      </c>
      <c r="AT12" s="11">
        <f t="shared" si="6"/>
        <v>3.2769577681602803E-2</v>
      </c>
      <c r="AU12" s="5">
        <f t="shared" si="7"/>
        <v>32.769577681602804</v>
      </c>
    </row>
    <row r="13" spans="1:47" x14ac:dyDescent="0.25">
      <c r="A13" s="1" t="s">
        <v>70</v>
      </c>
      <c r="B13" s="1" t="s">
        <v>71</v>
      </c>
      <c r="C13" s="1" t="s">
        <v>72</v>
      </c>
      <c r="D13" s="1" t="s">
        <v>111</v>
      </c>
      <c r="E13" s="1" t="s">
        <v>68</v>
      </c>
      <c r="F13" s="1" t="s">
        <v>66</v>
      </c>
      <c r="G13" s="1" t="s">
        <v>53</v>
      </c>
      <c r="H13" s="1" t="s">
        <v>54</v>
      </c>
      <c r="I13" s="2">
        <v>7.31</v>
      </c>
      <c r="J13" s="2">
        <v>4.8</v>
      </c>
      <c r="K13" s="2">
        <f t="shared" si="0"/>
        <v>4.79</v>
      </c>
      <c r="L13" s="2">
        <f t="shared" si="1"/>
        <v>0</v>
      </c>
      <c r="Z13" s="9">
        <v>3.99</v>
      </c>
      <c r="AA13" s="5">
        <v>984.53250000000003</v>
      </c>
      <c r="AB13" s="10">
        <v>0.8</v>
      </c>
      <c r="AC13" s="5">
        <v>177.8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5"/>
        <v>1162.3325</v>
      </c>
      <c r="AT13" s="11">
        <f t="shared" si="6"/>
        <v>7.7181651774268681E-2</v>
      </c>
      <c r="AU13" s="5">
        <f t="shared" si="7"/>
        <v>77.181651774268673</v>
      </c>
    </row>
    <row r="14" spans="1:47" x14ac:dyDescent="0.25">
      <c r="A14" s="1" t="s">
        <v>73</v>
      </c>
      <c r="B14" s="1" t="s">
        <v>74</v>
      </c>
      <c r="C14" s="1" t="s">
        <v>75</v>
      </c>
      <c r="D14" s="1" t="s">
        <v>112</v>
      </c>
      <c r="E14" s="1" t="s">
        <v>51</v>
      </c>
      <c r="F14" s="1" t="s">
        <v>66</v>
      </c>
      <c r="G14" s="1" t="s">
        <v>53</v>
      </c>
      <c r="H14" s="1" t="s">
        <v>54</v>
      </c>
      <c r="I14" s="2">
        <v>4.3499999999999996</v>
      </c>
      <c r="J14" s="2">
        <v>3.85</v>
      </c>
      <c r="K14" s="2">
        <f t="shared" si="0"/>
        <v>3.0300000000000002</v>
      </c>
      <c r="L14" s="2">
        <f t="shared" si="1"/>
        <v>0</v>
      </c>
      <c r="Z14" s="9">
        <v>1.51</v>
      </c>
      <c r="AA14" s="5">
        <v>372.59249999999997</v>
      </c>
      <c r="AB14" s="10">
        <v>1.52</v>
      </c>
      <c r="AC14" s="5">
        <v>337.82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5"/>
        <v>710.41249999999991</v>
      </c>
      <c r="AT14" s="11">
        <f t="shared" si="6"/>
        <v>4.7173085318605167E-2</v>
      </c>
      <c r="AU14" s="5">
        <f t="shared" si="7"/>
        <v>47.173085318605168</v>
      </c>
    </row>
    <row r="15" spans="1:47" x14ac:dyDescent="0.25">
      <c r="A15" s="1" t="s">
        <v>76</v>
      </c>
      <c r="B15" s="1" t="s">
        <v>77</v>
      </c>
      <c r="C15" s="1" t="s">
        <v>78</v>
      </c>
      <c r="D15" s="1" t="s">
        <v>113</v>
      </c>
      <c r="E15" s="1" t="s">
        <v>79</v>
      </c>
      <c r="F15" s="1" t="s">
        <v>66</v>
      </c>
      <c r="G15" s="1" t="s">
        <v>53</v>
      </c>
      <c r="H15" s="1" t="s">
        <v>54</v>
      </c>
      <c r="I15" s="2">
        <v>194.12</v>
      </c>
      <c r="J15" s="2">
        <v>19.920000000000002</v>
      </c>
      <c r="K15" s="2">
        <f t="shared" si="0"/>
        <v>1.1000000000000001</v>
      </c>
      <c r="L15" s="2">
        <f t="shared" si="1"/>
        <v>0</v>
      </c>
      <c r="P15" s="6">
        <v>0.59</v>
      </c>
      <c r="Q15" s="5">
        <v>2058.8049999999998</v>
      </c>
      <c r="R15" s="7">
        <v>0.51</v>
      </c>
      <c r="S15" s="5">
        <v>1047.3487500000001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5"/>
        <v>3106.1537499999999</v>
      </c>
      <c r="AT15" s="11">
        <f t="shared" si="6"/>
        <v>0.20625602148252653</v>
      </c>
      <c r="AU15" s="5">
        <f t="shared" si="7"/>
        <v>206.25602148252653</v>
      </c>
    </row>
    <row r="16" spans="1:47" x14ac:dyDescent="0.25">
      <c r="A16" s="1" t="s">
        <v>76</v>
      </c>
      <c r="B16" s="1" t="s">
        <v>77</v>
      </c>
      <c r="C16" s="1" t="s">
        <v>78</v>
      </c>
      <c r="D16" s="1" t="s">
        <v>113</v>
      </c>
      <c r="E16" s="1" t="s">
        <v>51</v>
      </c>
      <c r="F16" s="1" t="s">
        <v>66</v>
      </c>
      <c r="G16" s="1" t="s">
        <v>53</v>
      </c>
      <c r="H16" s="1" t="s">
        <v>54</v>
      </c>
      <c r="I16" s="2">
        <v>194.12</v>
      </c>
      <c r="J16" s="2">
        <v>34.74</v>
      </c>
      <c r="K16" s="2">
        <f t="shared" si="0"/>
        <v>33.5</v>
      </c>
      <c r="L16" s="2">
        <f t="shared" si="1"/>
        <v>0</v>
      </c>
      <c r="P16" s="6">
        <v>24.96</v>
      </c>
      <c r="Q16" s="5">
        <v>87097.919999999998</v>
      </c>
      <c r="R16" s="7">
        <v>8.5299999999999994</v>
      </c>
      <c r="S16" s="5">
        <v>17517.421249999999</v>
      </c>
      <c r="T16" s="8">
        <v>0.01</v>
      </c>
      <c r="U16" s="5">
        <v>6.16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5"/>
        <v>104621.50125</v>
      </c>
      <c r="AT16" s="11">
        <f t="shared" si="6"/>
        <v>6.9471173503095844</v>
      </c>
      <c r="AU16" s="5">
        <f t="shared" si="7"/>
        <v>6947.1173503095843</v>
      </c>
    </row>
    <row r="17" spans="1:47" x14ac:dyDescent="0.25">
      <c r="A17" s="1" t="s">
        <v>76</v>
      </c>
      <c r="B17" s="1" t="s">
        <v>77</v>
      </c>
      <c r="C17" s="1" t="s">
        <v>78</v>
      </c>
      <c r="D17" s="1" t="s">
        <v>113</v>
      </c>
      <c r="E17" s="1" t="s">
        <v>55</v>
      </c>
      <c r="F17" s="1" t="s">
        <v>66</v>
      </c>
      <c r="G17" s="1" t="s">
        <v>53</v>
      </c>
      <c r="H17" s="1" t="s">
        <v>54</v>
      </c>
      <c r="I17" s="2">
        <v>194.12</v>
      </c>
      <c r="J17" s="2">
        <v>37.93</v>
      </c>
      <c r="K17" s="2">
        <f t="shared" si="0"/>
        <v>29.519999999999996</v>
      </c>
      <c r="L17" s="2">
        <f t="shared" si="1"/>
        <v>0</v>
      </c>
      <c r="P17" s="6">
        <v>2.58</v>
      </c>
      <c r="Q17" s="5">
        <v>9002.91</v>
      </c>
      <c r="R17" s="7">
        <v>24.54</v>
      </c>
      <c r="S17" s="5">
        <v>50395.957499999997</v>
      </c>
      <c r="T17" s="8">
        <v>2.399999999999999</v>
      </c>
      <c r="U17" s="5">
        <v>1478.4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5"/>
        <v>60877.267499999994</v>
      </c>
      <c r="AT17" s="11">
        <f t="shared" si="6"/>
        <v>4.0423958386726717</v>
      </c>
      <c r="AU17" s="5">
        <f t="shared" si="7"/>
        <v>4042.3958386726717</v>
      </c>
    </row>
    <row r="18" spans="1:47" x14ac:dyDescent="0.25">
      <c r="A18" s="1" t="s">
        <v>76</v>
      </c>
      <c r="B18" s="1" t="s">
        <v>77</v>
      </c>
      <c r="C18" s="1" t="s">
        <v>78</v>
      </c>
      <c r="D18" s="1" t="s">
        <v>113</v>
      </c>
      <c r="E18" s="1" t="s">
        <v>56</v>
      </c>
      <c r="F18" s="1" t="s">
        <v>66</v>
      </c>
      <c r="G18" s="1" t="s">
        <v>53</v>
      </c>
      <c r="H18" s="1" t="s">
        <v>54</v>
      </c>
      <c r="I18" s="2">
        <v>194.12</v>
      </c>
      <c r="J18" s="2">
        <v>37.39</v>
      </c>
      <c r="K18" s="2">
        <f t="shared" si="0"/>
        <v>37.39</v>
      </c>
      <c r="L18" s="2">
        <f t="shared" si="1"/>
        <v>0</v>
      </c>
      <c r="P18" s="6">
        <v>11.89</v>
      </c>
      <c r="Q18" s="5">
        <v>41490.154999999999</v>
      </c>
      <c r="R18" s="7">
        <v>17.43</v>
      </c>
      <c r="S18" s="5">
        <v>35794.683749999997</v>
      </c>
      <c r="T18" s="8">
        <v>8.07</v>
      </c>
      <c r="U18" s="5">
        <v>4971.12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5"/>
        <v>82255.958749999991</v>
      </c>
      <c r="AT18" s="11">
        <f t="shared" si="6"/>
        <v>5.4619919554870124</v>
      </c>
      <c r="AU18" s="5">
        <f t="shared" si="7"/>
        <v>5461.9919554870121</v>
      </c>
    </row>
    <row r="19" spans="1:47" x14ac:dyDescent="0.25">
      <c r="A19" s="1" t="s">
        <v>76</v>
      </c>
      <c r="B19" s="1" t="s">
        <v>77</v>
      </c>
      <c r="C19" s="1" t="s">
        <v>78</v>
      </c>
      <c r="D19" s="1" t="s">
        <v>113</v>
      </c>
      <c r="E19" s="1" t="s">
        <v>57</v>
      </c>
      <c r="F19" s="1" t="s">
        <v>66</v>
      </c>
      <c r="G19" s="1" t="s">
        <v>53</v>
      </c>
      <c r="H19" s="1" t="s">
        <v>54</v>
      </c>
      <c r="I19" s="2">
        <v>194.12</v>
      </c>
      <c r="J19" s="2">
        <v>38.520000000000003</v>
      </c>
      <c r="K19" s="2">
        <f t="shared" si="0"/>
        <v>38</v>
      </c>
      <c r="L19" s="2">
        <f t="shared" si="1"/>
        <v>0</v>
      </c>
      <c r="P19" s="6">
        <v>26.69</v>
      </c>
      <c r="Q19" s="5">
        <v>93134.755000000005</v>
      </c>
      <c r="R19" s="7">
        <v>11.31</v>
      </c>
      <c r="S19" s="5">
        <v>23226.498749999999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5"/>
        <v>116361.25375</v>
      </c>
      <c r="AT19" s="11">
        <f t="shared" si="6"/>
        <v>7.7266649318932537</v>
      </c>
      <c r="AU19" s="5">
        <f t="shared" si="7"/>
        <v>7726.6649318932541</v>
      </c>
    </row>
    <row r="20" spans="1:47" x14ac:dyDescent="0.25">
      <c r="A20" s="1" t="s">
        <v>76</v>
      </c>
      <c r="B20" s="1" t="s">
        <v>77</v>
      </c>
      <c r="C20" s="1" t="s">
        <v>78</v>
      </c>
      <c r="D20" s="1" t="s">
        <v>113</v>
      </c>
      <c r="E20" s="1" t="s">
        <v>61</v>
      </c>
      <c r="F20" s="1" t="s">
        <v>66</v>
      </c>
      <c r="G20" s="1" t="s">
        <v>53</v>
      </c>
      <c r="H20" s="1" t="s">
        <v>54</v>
      </c>
      <c r="I20" s="2">
        <v>194.12</v>
      </c>
      <c r="J20" s="2">
        <v>19.66</v>
      </c>
      <c r="K20" s="2">
        <f t="shared" si="0"/>
        <v>7.97</v>
      </c>
      <c r="L20" s="2">
        <f t="shared" si="1"/>
        <v>0</v>
      </c>
      <c r="P20" s="6">
        <v>1.72</v>
      </c>
      <c r="Q20" s="5">
        <v>6001.94</v>
      </c>
      <c r="R20" s="7">
        <v>6.25</v>
      </c>
      <c r="S20" s="5">
        <v>12835.15625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5"/>
        <v>18837.096249999999</v>
      </c>
      <c r="AT20" s="11">
        <f t="shared" si="6"/>
        <v>1.2508281435870392</v>
      </c>
      <c r="AU20" s="5">
        <f t="shared" si="7"/>
        <v>1250.8281435870392</v>
      </c>
    </row>
    <row r="21" spans="1:47" x14ac:dyDescent="0.25">
      <c r="A21" s="1" t="s">
        <v>80</v>
      </c>
      <c r="B21" s="1" t="s">
        <v>81</v>
      </c>
      <c r="C21" s="1" t="s">
        <v>82</v>
      </c>
      <c r="D21" s="1" t="s">
        <v>112</v>
      </c>
      <c r="E21" s="1" t="s">
        <v>83</v>
      </c>
      <c r="F21" s="1" t="s">
        <v>66</v>
      </c>
      <c r="G21" s="1" t="s">
        <v>53</v>
      </c>
      <c r="H21" s="1" t="s">
        <v>54</v>
      </c>
      <c r="I21" s="2">
        <v>80</v>
      </c>
      <c r="J21" s="2">
        <v>39.979999999999997</v>
      </c>
      <c r="K21" s="2">
        <f t="shared" si="0"/>
        <v>8.6</v>
      </c>
      <c r="L21" s="2">
        <f t="shared" si="1"/>
        <v>0</v>
      </c>
      <c r="P21" s="6">
        <v>8.58</v>
      </c>
      <c r="Q21" s="5">
        <v>29939.91</v>
      </c>
      <c r="R21" s="7">
        <v>0.02</v>
      </c>
      <c r="S21" s="5">
        <v>41.072499999999998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5"/>
        <v>29980.982499999998</v>
      </c>
      <c r="AT21" s="11">
        <f t="shared" si="6"/>
        <v>1.9908087842036963</v>
      </c>
      <c r="AU21" s="5">
        <f t="shared" si="7"/>
        <v>1990.8087842036962</v>
      </c>
    </row>
    <row r="22" spans="1:47" x14ac:dyDescent="0.25">
      <c r="A22" s="1" t="s">
        <v>80</v>
      </c>
      <c r="B22" s="1" t="s">
        <v>81</v>
      </c>
      <c r="C22" s="1" t="s">
        <v>82</v>
      </c>
      <c r="D22" s="1" t="s">
        <v>112</v>
      </c>
      <c r="E22" s="1" t="s">
        <v>84</v>
      </c>
      <c r="F22" s="1" t="s">
        <v>66</v>
      </c>
      <c r="G22" s="1" t="s">
        <v>53</v>
      </c>
      <c r="H22" s="1" t="s">
        <v>54</v>
      </c>
      <c r="I22" s="2">
        <v>80</v>
      </c>
      <c r="J22" s="2">
        <v>38.94</v>
      </c>
      <c r="K22" s="2">
        <f t="shared" si="0"/>
        <v>6.49</v>
      </c>
      <c r="L22" s="2">
        <f t="shared" si="1"/>
        <v>0</v>
      </c>
      <c r="P22" s="6">
        <v>6.49</v>
      </c>
      <c r="Q22" s="5">
        <v>22646.855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5"/>
        <v>22646.855</v>
      </c>
      <c r="AT22" s="11">
        <f t="shared" si="6"/>
        <v>1.5038052161428468</v>
      </c>
      <c r="AU22" s="5">
        <f t="shared" si="7"/>
        <v>1503.8052161428468</v>
      </c>
    </row>
    <row r="23" spans="1:47" x14ac:dyDescent="0.25">
      <c r="A23" s="1" t="s">
        <v>85</v>
      </c>
      <c r="B23" s="1" t="s">
        <v>86</v>
      </c>
      <c r="C23" s="1" t="s">
        <v>87</v>
      </c>
      <c r="D23" s="1" t="s">
        <v>110</v>
      </c>
      <c r="E23" s="1" t="s">
        <v>68</v>
      </c>
      <c r="F23" s="1" t="s">
        <v>88</v>
      </c>
      <c r="G23" s="1" t="s">
        <v>53</v>
      </c>
      <c r="H23" s="1" t="s">
        <v>54</v>
      </c>
      <c r="I23" s="2">
        <v>158.56</v>
      </c>
      <c r="J23" s="2">
        <v>36.11</v>
      </c>
      <c r="K23" s="2">
        <f t="shared" si="0"/>
        <v>6.69</v>
      </c>
      <c r="L23" s="2">
        <f t="shared" si="1"/>
        <v>0</v>
      </c>
      <c r="T23" s="8">
        <v>2.37</v>
      </c>
      <c r="U23" s="5">
        <v>1459.92</v>
      </c>
      <c r="Z23" s="9">
        <v>0.64</v>
      </c>
      <c r="AA23" s="5">
        <v>157.91999999999999</v>
      </c>
      <c r="AB23" s="10">
        <v>3.68</v>
      </c>
      <c r="AC23" s="5">
        <v>817.88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5"/>
        <v>2435.7200000000003</v>
      </c>
      <c r="AT23" s="11">
        <f t="shared" si="6"/>
        <v>0.16173762056865976</v>
      </c>
      <c r="AU23" s="5">
        <f t="shared" si="7"/>
        <v>161.73762056865976</v>
      </c>
    </row>
    <row r="24" spans="1:47" x14ac:dyDescent="0.25">
      <c r="A24" s="1" t="s">
        <v>85</v>
      </c>
      <c r="B24" s="1" t="s">
        <v>86</v>
      </c>
      <c r="C24" s="1" t="s">
        <v>87</v>
      </c>
      <c r="D24" s="1" t="s">
        <v>110</v>
      </c>
      <c r="E24" s="1" t="s">
        <v>69</v>
      </c>
      <c r="F24" s="1" t="s">
        <v>88</v>
      </c>
      <c r="G24" s="1" t="s">
        <v>53</v>
      </c>
      <c r="H24" s="1" t="s">
        <v>54</v>
      </c>
      <c r="I24" s="2">
        <v>158.56</v>
      </c>
      <c r="J24" s="2">
        <v>36.78</v>
      </c>
      <c r="K24" s="2">
        <f t="shared" si="0"/>
        <v>17</v>
      </c>
      <c r="L24" s="2">
        <f t="shared" si="1"/>
        <v>0</v>
      </c>
      <c r="P24" s="6">
        <v>0.35</v>
      </c>
      <c r="Q24" s="5">
        <v>1221.325</v>
      </c>
      <c r="R24" s="7">
        <v>1.96</v>
      </c>
      <c r="S24" s="5">
        <v>4025.105</v>
      </c>
      <c r="T24" s="8">
        <v>9.83</v>
      </c>
      <c r="U24" s="5">
        <v>6055.28</v>
      </c>
      <c r="Z24" s="9">
        <v>2.41</v>
      </c>
      <c r="AA24" s="5">
        <v>594.66750000000002</v>
      </c>
      <c r="AB24" s="10">
        <v>2.4500000000000002</v>
      </c>
      <c r="AC24" s="5">
        <v>544.51250000000005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5"/>
        <v>12440.89</v>
      </c>
      <c r="AT24" s="11">
        <f t="shared" si="6"/>
        <v>0.8261047847685421</v>
      </c>
      <c r="AU24" s="5">
        <f t="shared" si="7"/>
        <v>826.10478476854212</v>
      </c>
    </row>
    <row r="25" spans="1:47" x14ac:dyDescent="0.25">
      <c r="A25" s="1" t="s">
        <v>89</v>
      </c>
      <c r="B25" s="1" t="s">
        <v>90</v>
      </c>
      <c r="C25" s="1" t="s">
        <v>91</v>
      </c>
      <c r="D25" s="1" t="s">
        <v>110</v>
      </c>
      <c r="E25" s="1" t="s">
        <v>92</v>
      </c>
      <c r="F25" s="1" t="s">
        <v>93</v>
      </c>
      <c r="G25" s="1" t="s">
        <v>94</v>
      </c>
      <c r="H25" s="1" t="s">
        <v>54</v>
      </c>
      <c r="I25" s="2">
        <v>120</v>
      </c>
      <c r="J25" s="2">
        <v>20.84</v>
      </c>
      <c r="K25" s="2">
        <f t="shared" si="0"/>
        <v>0.21</v>
      </c>
      <c r="L25" s="2">
        <f t="shared" si="1"/>
        <v>0</v>
      </c>
      <c r="T25" s="8">
        <v>0.21</v>
      </c>
      <c r="U25" s="5">
        <v>129.36000000000001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5"/>
        <v>129.36000000000001</v>
      </c>
      <c r="AT25" s="11">
        <f t="shared" si="6"/>
        <v>8.5898127029222678E-3</v>
      </c>
      <c r="AU25" s="5">
        <f t="shared" si="7"/>
        <v>8.5898127029222682</v>
      </c>
    </row>
    <row r="26" spans="1:47" x14ac:dyDescent="0.25">
      <c r="A26" s="1" t="s">
        <v>89</v>
      </c>
      <c r="B26" s="1" t="s">
        <v>90</v>
      </c>
      <c r="C26" s="1" t="s">
        <v>91</v>
      </c>
      <c r="D26" s="1" t="s">
        <v>110</v>
      </c>
      <c r="E26" s="1" t="s">
        <v>95</v>
      </c>
      <c r="F26" s="1" t="s">
        <v>93</v>
      </c>
      <c r="G26" s="1" t="s">
        <v>94</v>
      </c>
      <c r="H26" s="1" t="s">
        <v>54</v>
      </c>
      <c r="I26" s="2">
        <v>120</v>
      </c>
      <c r="J26" s="2">
        <v>38.450000000000003</v>
      </c>
      <c r="K26" s="2">
        <f t="shared" si="0"/>
        <v>9.76</v>
      </c>
      <c r="L26" s="2">
        <f t="shared" si="1"/>
        <v>0</v>
      </c>
      <c r="P26" s="6">
        <v>2.14</v>
      </c>
      <c r="Q26" s="5">
        <v>7467.53</v>
      </c>
      <c r="R26" s="7">
        <v>1.36</v>
      </c>
      <c r="S26" s="5">
        <v>2792.93</v>
      </c>
      <c r="T26" s="8">
        <v>6.26</v>
      </c>
      <c r="U26" s="5">
        <v>3856.16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5"/>
        <v>14116.619999999999</v>
      </c>
      <c r="AT26" s="11">
        <f t="shared" si="6"/>
        <v>0.9373772557075335</v>
      </c>
      <c r="AU26" s="5">
        <f t="shared" si="7"/>
        <v>937.37725570753344</v>
      </c>
    </row>
    <row r="27" spans="1:47" x14ac:dyDescent="0.25">
      <c r="A27" s="1" t="s">
        <v>96</v>
      </c>
      <c r="B27" s="1" t="s">
        <v>90</v>
      </c>
      <c r="C27" s="1" t="s">
        <v>91</v>
      </c>
      <c r="D27" s="1" t="s">
        <v>110</v>
      </c>
      <c r="E27" s="1" t="s">
        <v>97</v>
      </c>
      <c r="F27" s="1" t="s">
        <v>93</v>
      </c>
      <c r="G27" s="1" t="s">
        <v>94</v>
      </c>
      <c r="H27" s="1" t="s">
        <v>54</v>
      </c>
      <c r="I27" s="2">
        <v>80</v>
      </c>
      <c r="J27" s="2">
        <v>39.729999999999997</v>
      </c>
      <c r="K27" s="2">
        <f t="shared" si="0"/>
        <v>22.76</v>
      </c>
      <c r="L27" s="2">
        <f t="shared" si="1"/>
        <v>0</v>
      </c>
      <c r="P27" s="6">
        <v>15.89</v>
      </c>
      <c r="Q27" s="5">
        <v>47561.884999999987</v>
      </c>
      <c r="R27" s="7">
        <v>6.87</v>
      </c>
      <c r="S27" s="5">
        <v>10957.55625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5"/>
        <v>58519.441249999989</v>
      </c>
      <c r="AT27" s="11">
        <f t="shared" si="6"/>
        <v>3.8858305489885838</v>
      </c>
      <c r="AU27" s="5">
        <f t="shared" si="7"/>
        <v>3885.8305489885838</v>
      </c>
    </row>
    <row r="28" spans="1:47" x14ac:dyDescent="0.25">
      <c r="A28" s="1" t="s">
        <v>98</v>
      </c>
      <c r="B28" s="1" t="s">
        <v>49</v>
      </c>
      <c r="C28" s="1" t="s">
        <v>50</v>
      </c>
      <c r="D28" s="1" t="s">
        <v>110</v>
      </c>
      <c r="E28" s="1" t="s">
        <v>84</v>
      </c>
      <c r="F28" s="1" t="s">
        <v>93</v>
      </c>
      <c r="G28" s="1" t="s">
        <v>94</v>
      </c>
      <c r="H28" s="1" t="s">
        <v>54</v>
      </c>
      <c r="I28" s="2">
        <v>80</v>
      </c>
      <c r="J28" s="2">
        <v>39.520000000000003</v>
      </c>
      <c r="K28" s="2">
        <f t="shared" si="0"/>
        <v>8.24</v>
      </c>
      <c r="L28" s="2">
        <f t="shared" si="1"/>
        <v>0</v>
      </c>
      <c r="P28" s="6">
        <v>8.24</v>
      </c>
      <c r="Q28" s="5">
        <v>20538.2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20538.2</v>
      </c>
      <c r="AT28" s="11">
        <f t="shared" si="6"/>
        <v>1.3637854920775982</v>
      </c>
      <c r="AU28" s="5">
        <f t="shared" si="7"/>
        <v>1363.7854920775983</v>
      </c>
    </row>
    <row r="29" spans="1:47" x14ac:dyDescent="0.25">
      <c r="A29" s="1" t="s">
        <v>98</v>
      </c>
      <c r="B29" s="1" t="s">
        <v>49</v>
      </c>
      <c r="C29" s="1" t="s">
        <v>50</v>
      </c>
      <c r="D29" s="1" t="s">
        <v>110</v>
      </c>
      <c r="E29" s="1" t="s">
        <v>99</v>
      </c>
      <c r="F29" s="1" t="s">
        <v>93</v>
      </c>
      <c r="G29" s="1" t="s">
        <v>94</v>
      </c>
      <c r="H29" s="1" t="s">
        <v>54</v>
      </c>
      <c r="I29" s="2">
        <v>80</v>
      </c>
      <c r="J29" s="2">
        <v>38.79</v>
      </c>
      <c r="K29" s="2">
        <f t="shared" si="0"/>
        <v>37.4</v>
      </c>
      <c r="L29" s="2">
        <f t="shared" si="1"/>
        <v>0</v>
      </c>
      <c r="P29" s="6">
        <v>26.97</v>
      </c>
      <c r="Q29" s="5">
        <v>69475.945000000007</v>
      </c>
      <c r="R29" s="7">
        <v>10.43</v>
      </c>
      <c r="S29" s="5">
        <v>16044.678749999999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5"/>
        <v>85520.623749999999</v>
      </c>
      <c r="AT29" s="11">
        <f t="shared" si="6"/>
        <v>5.6787735022386032</v>
      </c>
      <c r="AU29" s="5">
        <f t="shared" si="7"/>
        <v>5678.7735022386032</v>
      </c>
    </row>
    <row r="30" spans="1:47" x14ac:dyDescent="0.25">
      <c r="A30" s="1" t="s">
        <v>100</v>
      </c>
      <c r="B30" s="1" t="s">
        <v>101</v>
      </c>
      <c r="C30" s="1" t="s">
        <v>102</v>
      </c>
      <c r="D30" s="1" t="s">
        <v>114</v>
      </c>
      <c r="E30" s="1" t="s">
        <v>92</v>
      </c>
      <c r="F30" s="1" t="s">
        <v>103</v>
      </c>
      <c r="G30" s="1" t="s">
        <v>94</v>
      </c>
      <c r="H30" s="1" t="s">
        <v>54</v>
      </c>
      <c r="I30" s="2">
        <v>160</v>
      </c>
      <c r="J30" s="2">
        <v>38.42</v>
      </c>
      <c r="K30" s="2">
        <f t="shared" si="0"/>
        <v>38.36</v>
      </c>
      <c r="L30" s="2">
        <f t="shared" si="1"/>
        <v>0</v>
      </c>
      <c r="N30" s="4">
        <v>2.36</v>
      </c>
      <c r="O30" s="5">
        <v>7667.6399999999994</v>
      </c>
      <c r="P30" s="6">
        <v>35.93</v>
      </c>
      <c r="Q30" s="5">
        <v>110382.855</v>
      </c>
      <c r="R30" s="7">
        <v>7.0000000000000007E-2</v>
      </c>
      <c r="S30" s="5">
        <v>137.88624999999999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5"/>
        <v>118188.38124999999</v>
      </c>
      <c r="AT30" s="11">
        <f t="shared" si="6"/>
        <v>7.8479905581251534</v>
      </c>
      <c r="AU30" s="5">
        <f t="shared" si="7"/>
        <v>7847.9905581251533</v>
      </c>
    </row>
    <row r="31" spans="1:47" x14ac:dyDescent="0.25">
      <c r="A31" s="1" t="s">
        <v>100</v>
      </c>
      <c r="B31" s="1" t="s">
        <v>101</v>
      </c>
      <c r="C31" s="1" t="s">
        <v>102</v>
      </c>
      <c r="D31" s="1" t="s">
        <v>114</v>
      </c>
      <c r="E31" s="1" t="s">
        <v>79</v>
      </c>
      <c r="F31" s="1" t="s">
        <v>103</v>
      </c>
      <c r="G31" s="1" t="s">
        <v>94</v>
      </c>
      <c r="H31" s="1" t="s">
        <v>54</v>
      </c>
      <c r="I31" s="2">
        <v>160</v>
      </c>
      <c r="J31" s="2">
        <v>39.229999999999997</v>
      </c>
      <c r="K31" s="2">
        <f t="shared" si="0"/>
        <v>1</v>
      </c>
      <c r="L31" s="2">
        <f t="shared" si="1"/>
        <v>0</v>
      </c>
      <c r="P31" s="6">
        <v>1</v>
      </c>
      <c r="Q31" s="5">
        <v>2821.51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5"/>
        <v>2821.51</v>
      </c>
      <c r="AT31" s="11">
        <f t="shared" si="6"/>
        <v>0.1873549972126021</v>
      </c>
      <c r="AU31" s="5">
        <f t="shared" si="7"/>
        <v>187.35499721260209</v>
      </c>
    </row>
    <row r="32" spans="1:47" x14ac:dyDescent="0.25">
      <c r="A32" s="1" t="s">
        <v>100</v>
      </c>
      <c r="B32" s="1" t="s">
        <v>101</v>
      </c>
      <c r="C32" s="1" t="s">
        <v>102</v>
      </c>
      <c r="D32" s="1" t="s">
        <v>114</v>
      </c>
      <c r="E32" s="1" t="s">
        <v>61</v>
      </c>
      <c r="F32" s="1" t="s">
        <v>103</v>
      </c>
      <c r="G32" s="1" t="s">
        <v>94</v>
      </c>
      <c r="H32" s="1" t="s">
        <v>54</v>
      </c>
      <c r="I32" s="2">
        <v>160</v>
      </c>
      <c r="J32" s="2">
        <v>40.03</v>
      </c>
      <c r="K32" s="2">
        <f t="shared" si="0"/>
        <v>0.16</v>
      </c>
      <c r="L32" s="2">
        <f t="shared" si="1"/>
        <v>0</v>
      </c>
      <c r="P32" s="6">
        <v>0.16</v>
      </c>
      <c r="Q32" s="5">
        <v>478.56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5"/>
        <v>478.56</v>
      </c>
      <c r="AT32" s="11">
        <f t="shared" si="6"/>
        <v>3.177752602899258E-2</v>
      </c>
      <c r="AU32" s="5">
        <f t="shared" si="7"/>
        <v>31.777526028992579</v>
      </c>
    </row>
    <row r="33" spans="1:47" x14ac:dyDescent="0.25">
      <c r="A33" s="1" t="s">
        <v>100</v>
      </c>
      <c r="B33" s="1" t="s">
        <v>101</v>
      </c>
      <c r="C33" s="1" t="s">
        <v>102</v>
      </c>
      <c r="D33" s="1" t="s">
        <v>114</v>
      </c>
      <c r="E33" s="1" t="s">
        <v>95</v>
      </c>
      <c r="F33" s="1" t="s">
        <v>103</v>
      </c>
      <c r="G33" s="1" t="s">
        <v>94</v>
      </c>
      <c r="H33" s="1" t="s">
        <v>54</v>
      </c>
      <c r="I33" s="2">
        <v>160</v>
      </c>
      <c r="J33" s="2">
        <v>39.72</v>
      </c>
      <c r="K33" s="2">
        <f t="shared" si="0"/>
        <v>32.46</v>
      </c>
      <c r="L33" s="2">
        <f t="shared" si="1"/>
        <v>0</v>
      </c>
      <c r="N33" s="4">
        <v>6.25</v>
      </c>
      <c r="O33" s="5">
        <v>20306.25</v>
      </c>
      <c r="P33" s="6">
        <v>26.21</v>
      </c>
      <c r="Q33" s="5">
        <v>78419.035000000003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5"/>
        <v>98725.285000000003</v>
      </c>
      <c r="AT33" s="11">
        <f t="shared" si="6"/>
        <v>6.5555945206603363</v>
      </c>
      <c r="AU33" s="5">
        <f t="shared" si="7"/>
        <v>6555.5945206603365</v>
      </c>
    </row>
    <row r="34" spans="1:47" x14ac:dyDescent="0.25">
      <c r="A34" s="1" t="s">
        <v>104</v>
      </c>
      <c r="B34" s="1" t="s">
        <v>105</v>
      </c>
      <c r="C34" s="1" t="s">
        <v>106</v>
      </c>
      <c r="D34" s="1" t="s">
        <v>115</v>
      </c>
      <c r="E34" s="1" t="s">
        <v>97</v>
      </c>
      <c r="F34" s="1" t="s">
        <v>103</v>
      </c>
      <c r="G34" s="1" t="s">
        <v>94</v>
      </c>
      <c r="H34" s="1" t="s">
        <v>54</v>
      </c>
      <c r="I34" s="2">
        <v>40</v>
      </c>
      <c r="J34" s="2">
        <v>39.01</v>
      </c>
      <c r="K34" s="2">
        <f t="shared" si="0"/>
        <v>2.2599999999999998</v>
      </c>
      <c r="L34" s="2">
        <f t="shared" si="1"/>
        <v>0</v>
      </c>
      <c r="P34" s="6">
        <v>2.2599999999999998</v>
      </c>
      <c r="Q34" s="5">
        <v>6899.2400000000007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S34" s="5">
        <f t="shared" si="5"/>
        <v>6899.2400000000007</v>
      </c>
      <c r="AT34" s="11">
        <f t="shared" si="6"/>
        <v>0.45812600025130978</v>
      </c>
      <c r="AU34" s="5">
        <f t="shared" si="7"/>
        <v>458.12600025130973</v>
      </c>
    </row>
    <row r="35" spans="1:47" x14ac:dyDescent="0.25">
      <c r="B35" s="29" t="s">
        <v>118</v>
      </c>
    </row>
    <row r="36" spans="1:47" x14ac:dyDescent="0.25">
      <c r="B36" s="1" t="s">
        <v>107</v>
      </c>
      <c r="C36" s="1" t="s">
        <v>122</v>
      </c>
      <c r="D36" s="1" t="s">
        <v>121</v>
      </c>
      <c r="J36" s="2">
        <v>5.91</v>
      </c>
      <c r="K36" s="2">
        <f t="shared" si="0"/>
        <v>3.7600000000000011</v>
      </c>
      <c r="L36" s="2">
        <f t="shared" si="1"/>
        <v>0</v>
      </c>
      <c r="AG36" s="9">
        <v>3.7600000000000011</v>
      </c>
      <c r="AH36" s="5">
        <v>10495.1</v>
      </c>
      <c r="AL36" s="5" t="str">
        <f t="shared" si="2"/>
        <v/>
      </c>
      <c r="AN36" s="5" t="str">
        <f t="shared" si="3"/>
        <v/>
      </c>
      <c r="AP36" s="5" t="str">
        <f t="shared" si="4"/>
        <v/>
      </c>
      <c r="AS36" s="5">
        <f t="shared" si="5"/>
        <v>10495.1</v>
      </c>
      <c r="AT36" s="11">
        <f>(AS36/$AS$43)*100</f>
        <v>0.69689968536208635</v>
      </c>
      <c r="AU36" s="5">
        <f t="shared" si="7"/>
        <v>696.8996853620863</v>
      </c>
    </row>
    <row r="37" spans="1:47" x14ac:dyDescent="0.25">
      <c r="B37" s="29" t="s">
        <v>119</v>
      </c>
    </row>
    <row r="38" spans="1:47" x14ac:dyDescent="0.25">
      <c r="B38" s="1" t="s">
        <v>116</v>
      </c>
      <c r="C38" s="1" t="s">
        <v>124</v>
      </c>
      <c r="D38" s="1" t="s">
        <v>121</v>
      </c>
      <c r="J38" s="2">
        <v>4.93</v>
      </c>
      <c r="K38" s="2">
        <f t="shared" si="0"/>
        <v>4.4499999999999993</v>
      </c>
      <c r="L38" s="2">
        <f t="shared" si="1"/>
        <v>0</v>
      </c>
      <c r="AG38" s="9">
        <v>4.4499999999999993</v>
      </c>
      <c r="AH38" s="5">
        <v>12010.35</v>
      </c>
      <c r="AL38" s="5" t="str">
        <f t="shared" si="2"/>
        <v/>
      </c>
      <c r="AN38" s="5" t="str">
        <f t="shared" si="3"/>
        <v/>
      </c>
      <c r="AP38" s="5" t="str">
        <f t="shared" si="4"/>
        <v/>
      </c>
      <c r="AS38" s="5">
        <f t="shared" si="5"/>
        <v>12010.35</v>
      </c>
      <c r="AT38" s="11">
        <f>(AS38/$AS$43)*100</f>
        <v>0.79751590133381611</v>
      </c>
      <c r="AU38" s="5">
        <f t="shared" si="7"/>
        <v>797.51590133381615</v>
      </c>
    </row>
    <row r="39" spans="1:47" x14ac:dyDescent="0.25">
      <c r="B39" s="1" t="s">
        <v>117</v>
      </c>
      <c r="C39" s="1" t="s">
        <v>124</v>
      </c>
      <c r="D39" s="1" t="s">
        <v>121</v>
      </c>
      <c r="J39" s="2">
        <v>2.15</v>
      </c>
      <c r="K39" s="2">
        <f t="shared" si="0"/>
        <v>5.9499999999999984</v>
      </c>
      <c r="L39" s="2">
        <f t="shared" si="1"/>
        <v>0</v>
      </c>
      <c r="AG39" s="9">
        <v>5.9499999999999984</v>
      </c>
      <c r="AH39" s="5">
        <v>16336.7875</v>
      </c>
      <c r="AL39" s="5" t="str">
        <f t="shared" si="2"/>
        <v/>
      </c>
      <c r="AN39" s="5" t="str">
        <f t="shared" si="3"/>
        <v/>
      </c>
      <c r="AP39" s="5" t="str">
        <f t="shared" si="4"/>
        <v/>
      </c>
      <c r="AS39" s="5">
        <f t="shared" si="5"/>
        <v>16336.7875</v>
      </c>
      <c r="AT39" s="11">
        <f>(AS39/$AS$43)*100</f>
        <v>1.0848016758846761</v>
      </c>
      <c r="AU39" s="5">
        <f t="shared" si="7"/>
        <v>1084.8016758846761</v>
      </c>
    </row>
    <row r="40" spans="1:47" x14ac:dyDescent="0.25">
      <c r="B40" s="29" t="s">
        <v>120</v>
      </c>
    </row>
    <row r="41" spans="1:47" x14ac:dyDescent="0.25">
      <c r="B41" s="1" t="s">
        <v>117</v>
      </c>
      <c r="C41" s="1" t="s">
        <v>123</v>
      </c>
      <c r="D41" s="1" t="s">
        <v>111</v>
      </c>
      <c r="J41" s="2">
        <v>4.8800000000000008</v>
      </c>
      <c r="K41" s="2">
        <f t="shared" si="0"/>
        <v>4.74</v>
      </c>
      <c r="L41" s="2">
        <f t="shared" si="1"/>
        <v>0</v>
      </c>
      <c r="AG41" s="9">
        <v>4.74</v>
      </c>
      <c r="AH41" s="5">
        <v>12125.987499999999</v>
      </c>
      <c r="AL41" s="5" t="str">
        <f t="shared" si="2"/>
        <v/>
      </c>
      <c r="AN41" s="5" t="str">
        <f t="shared" si="3"/>
        <v/>
      </c>
      <c r="AP41" s="5" t="str">
        <f t="shared" si="4"/>
        <v/>
      </c>
      <c r="AS41" s="5">
        <f t="shared" si="5"/>
        <v>12125.987499999999</v>
      </c>
      <c r="AT41" s="11">
        <f>(AS41/$AS$43)*100</f>
        <v>0.80519450728955333</v>
      </c>
      <c r="AU41" s="5">
        <f t="shared" si="7"/>
        <v>805.19450728955326</v>
      </c>
    </row>
    <row r="42" spans="1:47" ht="15.75" thickBot="1" x14ac:dyDescent="0.3">
      <c r="B42" s="1" t="s">
        <v>116</v>
      </c>
      <c r="C42" s="1" t="s">
        <v>123</v>
      </c>
      <c r="D42" s="1" t="s">
        <v>111</v>
      </c>
      <c r="J42" s="2">
        <v>2.9</v>
      </c>
      <c r="K42" s="2">
        <f t="shared" si="0"/>
        <v>2.19</v>
      </c>
      <c r="L42" s="2">
        <f t="shared" si="1"/>
        <v>0</v>
      </c>
      <c r="AG42" s="9">
        <v>2.19</v>
      </c>
      <c r="AH42" s="5">
        <v>5275.4625000000005</v>
      </c>
      <c r="AL42" s="5" t="str">
        <f t="shared" si="2"/>
        <v/>
      </c>
      <c r="AN42" s="5" t="str">
        <f t="shared" si="3"/>
        <v/>
      </c>
      <c r="AP42" s="5" t="str">
        <f t="shared" si="4"/>
        <v/>
      </c>
      <c r="AS42" s="5">
        <f t="shared" si="5"/>
        <v>5275.4625000000005</v>
      </c>
      <c r="AT42" s="11">
        <f>(AS42/$AS$43)*100</f>
        <v>0.35030329929104875</v>
      </c>
      <c r="AU42" s="5">
        <f t="shared" si="7"/>
        <v>350.30329929104875</v>
      </c>
    </row>
    <row r="43" spans="1:47" ht="15.75" thickTop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>
        <f t="shared" ref="K43:AU43" si="8">SUM(K3:K42)</f>
        <v>594.04000000000008</v>
      </c>
      <c r="L43" s="20">
        <f t="shared" si="8"/>
        <v>0</v>
      </c>
      <c r="M43" s="21">
        <f t="shared" si="8"/>
        <v>0</v>
      </c>
      <c r="N43" s="22">
        <f t="shared" si="8"/>
        <v>27.38</v>
      </c>
      <c r="O43" s="23">
        <f t="shared" si="8"/>
        <v>99121.575000000012</v>
      </c>
      <c r="P43" s="24">
        <f t="shared" si="8"/>
        <v>301.41999999999996</v>
      </c>
      <c r="Q43" s="23">
        <f t="shared" si="8"/>
        <v>974373.08499999985</v>
      </c>
      <c r="R43" s="25">
        <f t="shared" si="8"/>
        <v>177.06000000000006</v>
      </c>
      <c r="S43" s="23">
        <f t="shared" si="8"/>
        <v>344827.10750000004</v>
      </c>
      <c r="T43" s="26">
        <f t="shared" si="8"/>
        <v>41.28</v>
      </c>
      <c r="U43" s="23">
        <f t="shared" si="8"/>
        <v>25428.48</v>
      </c>
      <c r="V43" s="20">
        <f t="shared" si="8"/>
        <v>0</v>
      </c>
      <c r="W43" s="23">
        <f t="shared" si="8"/>
        <v>0</v>
      </c>
      <c r="X43" s="20">
        <f t="shared" si="8"/>
        <v>0</v>
      </c>
      <c r="Y43" s="23">
        <f t="shared" si="8"/>
        <v>0</v>
      </c>
      <c r="Z43" s="27">
        <f t="shared" si="8"/>
        <v>13.1</v>
      </c>
      <c r="AA43" s="23">
        <f t="shared" si="8"/>
        <v>3156.6375000000003</v>
      </c>
      <c r="AB43" s="28">
        <f t="shared" si="8"/>
        <v>12.71</v>
      </c>
      <c r="AC43" s="23">
        <f t="shared" si="8"/>
        <v>2819.3999999999996</v>
      </c>
      <c r="AD43" s="20">
        <f t="shared" si="8"/>
        <v>0</v>
      </c>
      <c r="AE43" s="20">
        <f t="shared" si="8"/>
        <v>0</v>
      </c>
      <c r="AF43" s="23">
        <f t="shared" si="8"/>
        <v>0</v>
      </c>
      <c r="AG43" s="27">
        <f t="shared" si="8"/>
        <v>21.09</v>
      </c>
      <c r="AH43" s="23">
        <f t="shared" si="8"/>
        <v>56243.687500000007</v>
      </c>
      <c r="AI43" s="20">
        <f t="shared" si="8"/>
        <v>0</v>
      </c>
      <c r="AJ43" s="23">
        <f t="shared" si="8"/>
        <v>0</v>
      </c>
      <c r="AK43" s="21">
        <f t="shared" si="8"/>
        <v>0</v>
      </c>
      <c r="AL43" s="23">
        <f t="shared" si="8"/>
        <v>0</v>
      </c>
      <c r="AM43" s="21">
        <f t="shared" si="8"/>
        <v>0</v>
      </c>
      <c r="AN43" s="23">
        <f t="shared" si="8"/>
        <v>0</v>
      </c>
      <c r="AO43" s="20">
        <f t="shared" si="8"/>
        <v>0</v>
      </c>
      <c r="AP43" s="23">
        <f t="shared" si="8"/>
        <v>0</v>
      </c>
      <c r="AQ43" s="20">
        <f t="shared" si="8"/>
        <v>0</v>
      </c>
      <c r="AR43" s="20">
        <f t="shared" si="8"/>
        <v>0</v>
      </c>
      <c r="AS43" s="23">
        <f t="shared" si="8"/>
        <v>1505969.9725000004</v>
      </c>
      <c r="AT43" s="20">
        <f t="shared" si="8"/>
        <v>99.999999999999957</v>
      </c>
      <c r="AU43" s="23">
        <f t="shared" si="8"/>
        <v>99999.999999999971</v>
      </c>
    </row>
    <row r="46" spans="1:47" x14ac:dyDescent="0.25">
      <c r="B46" s="29" t="s">
        <v>108</v>
      </c>
      <c r="C46" s="1">
        <f>SUM(K43,L43)</f>
        <v>594.04000000000008</v>
      </c>
    </row>
  </sheetData>
  <conditionalFormatting sqref="I41:I64">
    <cfRule type="notContainsText" dxfId="5" priority="4" operator="notContains" text="#########">
      <formula>ISERROR(SEARCH("#########",I41))</formula>
    </cfRule>
  </conditionalFormatting>
  <conditionalFormatting sqref="J47:J48">
    <cfRule type="notContainsText" dxfId="4" priority="28" operator="notContains" text="#########">
      <formula>ISERROR(SEARCH("#########",J47))</formula>
    </cfRule>
  </conditionalFormatting>
  <conditionalFormatting sqref="J51:J53">
    <cfRule type="notContainsText" dxfId="3" priority="30" operator="notContains" text="#########">
      <formula>ISERROR(SEARCH("#########",J51))</formula>
    </cfRule>
  </conditionalFormatting>
  <conditionalFormatting sqref="J60:J61">
    <cfRule type="notContainsText" dxfId="2" priority="33" operator="notContains" text="#########">
      <formula>ISERROR(SEARCH("#########",J60))</formula>
    </cfRule>
  </conditionalFormatting>
  <conditionalFormatting sqref="K21:L21">
    <cfRule type="notContainsText" dxfId="1" priority="35" operator="notContains" text="#########">
      <formula>ISERROR(SEARCH("#########",K21))</formula>
    </cfRule>
  </conditionalFormatting>
  <conditionalFormatting sqref="K23:L24">
    <cfRule type="notContainsText" dxfId="0" priority="37" operator="notContains" text="#########">
      <formula>ISERROR(SEARCH("#########",K23))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7D381-A3B9-444B-9E41-5925C70EEF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46AF78-67C6-478D-A409-58693E1D91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Orthengren</dc:creator>
  <cp:lastModifiedBy>Scott Henderson</cp:lastModifiedBy>
  <dcterms:created xsi:type="dcterms:W3CDTF">2024-06-19T16:35:31Z</dcterms:created>
  <dcterms:modified xsi:type="dcterms:W3CDTF">2024-08-20T12:36:41Z</dcterms:modified>
</cp:coreProperties>
</file>