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CD 11/"/>
    </mc:Choice>
  </mc:AlternateContent>
  <xr:revisionPtr revIDLastSave="3" documentId="8_{36010EDB-0974-4DDC-BCC5-1720D34E5D5F}" xr6:coauthVersionLast="47" xr6:coauthVersionMax="47" xr10:uidLastSave="{1B8745F7-4F09-4110-8316-9FA918E9617E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6" i="1" l="1"/>
  <c r="AQ46" i="1"/>
  <c r="AO46" i="1"/>
  <c r="AM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AS45" i="1"/>
  <c r="AP45" i="1"/>
  <c r="AN45" i="1"/>
  <c r="AL45" i="1"/>
  <c r="L45" i="1"/>
  <c r="K45" i="1"/>
  <c r="AS43" i="1"/>
  <c r="AP43" i="1"/>
  <c r="AN43" i="1"/>
  <c r="AL43" i="1"/>
  <c r="L43" i="1"/>
  <c r="K43" i="1"/>
  <c r="AS41" i="1"/>
  <c r="AP41" i="1"/>
  <c r="AN41" i="1"/>
  <c r="AL41" i="1"/>
  <c r="L41" i="1"/>
  <c r="K41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P46" i="1" s="1"/>
  <c r="AN3" i="1"/>
  <c r="AL3" i="1"/>
  <c r="AL46" i="1" s="1"/>
  <c r="L3" i="1"/>
  <c r="K3" i="1"/>
  <c r="AS46" i="1" l="1"/>
  <c r="AT14" i="1" s="1"/>
  <c r="AU14" i="1" s="1"/>
  <c r="AN46" i="1"/>
  <c r="L46" i="1"/>
  <c r="K46" i="1"/>
  <c r="AT4" i="1"/>
  <c r="AU4" i="1" s="1"/>
  <c r="AT7" i="1"/>
  <c r="AU7" i="1" s="1"/>
  <c r="AT9" i="1"/>
  <c r="AU9" i="1" s="1"/>
  <c r="AT11" i="1"/>
  <c r="AU11" i="1" s="1"/>
  <c r="AT13" i="1"/>
  <c r="AU13" i="1" s="1"/>
  <c r="AT5" i="1"/>
  <c r="AU5" i="1" s="1"/>
  <c r="AT8" i="1"/>
  <c r="AU8" i="1" s="1"/>
  <c r="AT10" i="1"/>
  <c r="AU10" i="1" s="1"/>
  <c r="AT12" i="1"/>
  <c r="AU12" i="1" s="1"/>
  <c r="AT18" i="1"/>
  <c r="AU18" i="1" s="1"/>
  <c r="AT21" i="1"/>
  <c r="AU21" i="1" s="1"/>
  <c r="AT22" i="1"/>
  <c r="AU22" i="1" s="1"/>
  <c r="AT23" i="1"/>
  <c r="AU23" i="1" s="1"/>
  <c r="AT25" i="1"/>
  <c r="AU25" i="1" s="1"/>
  <c r="AT28" i="1"/>
  <c r="AU28" i="1" s="1"/>
  <c r="AT31" i="1"/>
  <c r="AU31" i="1" s="1"/>
  <c r="AT33" i="1"/>
  <c r="AU33" i="1" s="1"/>
  <c r="AT35" i="1"/>
  <c r="AU35" i="1" s="1"/>
  <c r="AT36" i="1"/>
  <c r="AU36" i="1" s="1"/>
  <c r="AT37" i="1"/>
  <c r="AU37" i="1" s="1"/>
  <c r="AT39" i="1"/>
  <c r="AU39" i="1" s="1"/>
  <c r="AT41" i="1"/>
  <c r="AU41" i="1" s="1"/>
  <c r="AT43" i="1"/>
  <c r="AU43" i="1" s="1"/>
  <c r="AT45" i="1"/>
  <c r="AU45" i="1" s="1"/>
  <c r="AT32" i="1"/>
  <c r="AU32" i="1" s="1"/>
  <c r="AT26" i="1"/>
  <c r="AU26" i="1" s="1"/>
  <c r="AT20" i="1"/>
  <c r="AU20" i="1" s="1"/>
  <c r="AT17" i="1"/>
  <c r="AU17" i="1" s="1"/>
  <c r="AT6" i="1"/>
  <c r="AU6" i="1" s="1"/>
  <c r="AT3" i="1"/>
  <c r="AT16" i="1" l="1"/>
  <c r="AU16" i="1" s="1"/>
  <c r="AT29" i="1"/>
  <c r="AU29" i="1" s="1"/>
  <c r="AT38" i="1"/>
  <c r="AU38" i="1" s="1"/>
  <c r="AT30" i="1"/>
  <c r="AU30" i="1" s="1"/>
  <c r="AT19" i="1"/>
  <c r="AU19" i="1" s="1"/>
  <c r="AT27" i="1"/>
  <c r="AU27" i="1" s="1"/>
  <c r="AT34" i="1"/>
  <c r="AU34" i="1" s="1"/>
  <c r="AT24" i="1"/>
  <c r="AU24" i="1" s="1"/>
  <c r="AT15" i="1"/>
  <c r="AU15" i="1" s="1"/>
  <c r="C49" i="1"/>
  <c r="AU3" i="1"/>
  <c r="AT46" i="1" l="1"/>
  <c r="AU46" i="1"/>
</calcChain>
</file>

<file path=xl/sharedStrings.xml><?xml version="1.0" encoding="utf-8"?>
<sst xmlns="http://schemas.openxmlformats.org/spreadsheetml/2006/main" count="357" uniqueCount="129">
  <si>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</si>
  <si>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</si>
  <si>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</si>
  <si>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</si>
  <si>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</si>
  <si>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</si>
  <si>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</si>
  <si>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</si>
  <si>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</si>
  <si>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</si>
  <si>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</si>
  <si>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</si>
  <si>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</si>
  <si>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</si>
  <si>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</si>
  <si>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</si>
  <si>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</si>
  <si>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</si>
  <si>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</si>
  <si>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</si>
  <si>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</si>
  <si>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</si>
  <si>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</si>
  <si>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</si>
  <si>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</si>
  <si>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</si>
  <si>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</si>
  <si>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</si>
  <si>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</si>
  <si>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</si>
  <si>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</si>
  <si>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</si>
  <si>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</si>
  <si>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</si>
  <si>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</si>
  <si>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</si>
  <si>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</si>
  <si>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</si>
  <si>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</si>
  <si>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</si>
  <si>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</si>
  <si>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</si>
  <si>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</si>
  <si>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</si>
  <si>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</si>
  <si>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</si>
  <si>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</si>
  <si>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</si>
  <si>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05-013-0200</t>
  </si>
  <si>
    <t>WIEBE/MARK &amp; SARAH/TRUSTEES</t>
  </si>
  <si>
    <t>33852 COUNTY RD 45</t>
  </si>
  <si>
    <t>SWNW</t>
  </si>
  <si>
    <t>13</t>
  </si>
  <si>
    <t>106</t>
  </si>
  <si>
    <t>036</t>
  </si>
  <si>
    <t>05-013-0600</t>
  </si>
  <si>
    <t>BAERG/ARLYN D</t>
  </si>
  <si>
    <t>48642 330TH ST</t>
  </si>
  <si>
    <t>SWSW</t>
  </si>
  <si>
    <t>NWSW</t>
  </si>
  <si>
    <t>SESW</t>
  </si>
  <si>
    <t>05-014-0101</t>
  </si>
  <si>
    <t>JAN PH WASSENAAR TRUST</t>
  </si>
  <si>
    <t>3418 PAWNEE DRIVE SE</t>
  </si>
  <si>
    <t>SENE</t>
  </si>
  <si>
    <t>14</t>
  </si>
  <si>
    <t>05-014-0200</t>
  </si>
  <si>
    <t>SYKORA/ALEX &amp; MEGAN</t>
  </si>
  <si>
    <t>47674 COUNTY RD 3</t>
  </si>
  <si>
    <t>SWSE</t>
  </si>
  <si>
    <t>05-014-0201</t>
  </si>
  <si>
    <t>DEUTCHMAN/DOROTHY</t>
  </si>
  <si>
    <t>48120 360TH STREET</t>
  </si>
  <si>
    <t>NWSE</t>
  </si>
  <si>
    <t>NESE</t>
  </si>
  <si>
    <t>SESE</t>
  </si>
  <si>
    <t>NWNE</t>
  </si>
  <si>
    <t>23</t>
  </si>
  <si>
    <t>05-023-0101</t>
  </si>
  <si>
    <t>WINDOM SALES CO INC</t>
  </si>
  <si>
    <t>690 21ST ST</t>
  </si>
  <si>
    <t>NENE</t>
  </si>
  <si>
    <t>05-023-0200</t>
  </si>
  <si>
    <t>WOJAHN LIVING TRUST/MELVIN</t>
  </si>
  <si>
    <t>35677 US HIGHWAY 71</t>
  </si>
  <si>
    <t>SWNE</t>
  </si>
  <si>
    <t>05-023-0301</t>
  </si>
  <si>
    <t>05-024-0100</t>
  </si>
  <si>
    <t>SILLIMAN/CECIL L/ETAL</t>
  </si>
  <si>
    <t>C/O FAIRLAND MANAGEMENT CO PO BOX 128</t>
  </si>
  <si>
    <t>24</t>
  </si>
  <si>
    <t>NWNW</t>
  </si>
  <si>
    <t>NENW</t>
  </si>
  <si>
    <t>SENW</t>
  </si>
  <si>
    <t>05-024-0300</t>
  </si>
  <si>
    <t>DEUTCHMAN/TODD &amp; DARLA</t>
  </si>
  <si>
    <t>48120 360TH ST</t>
  </si>
  <si>
    <t>05-024-0301</t>
  </si>
  <si>
    <t>ADRIAN/MICHAEL</t>
  </si>
  <si>
    <t>37843 COUNTY RD 9</t>
  </si>
  <si>
    <t>NESW</t>
  </si>
  <si>
    <t>05-025-0100</t>
  </si>
  <si>
    <t>PETERSON/DONNA K/TRUSTEE</t>
  </si>
  <si>
    <t>2355 WALNUT GROVE LN N</t>
  </si>
  <si>
    <t>25</t>
  </si>
  <si>
    <t>05-025-0101</t>
  </si>
  <si>
    <t>05-025-0200</t>
  </si>
  <si>
    <t>05-026-0100</t>
  </si>
  <si>
    <t>MARAS/BERNETTA E/LE</t>
  </si>
  <si>
    <t>821 13TH ST</t>
  </si>
  <si>
    <t>26</t>
  </si>
  <si>
    <t>USTH 71</t>
  </si>
  <si>
    <t>CSAH 3</t>
  </si>
  <si>
    <t>TOTAL WATERSHED ACRES:</t>
  </si>
  <si>
    <t>BINGHAM LAKE MN 56118</t>
  </si>
  <si>
    <t>PLYMOUTH MN 55447</t>
  </si>
  <si>
    <t>WINDOM MN 56101</t>
  </si>
  <si>
    <t>ALEXANDRIA MN 56308</t>
  </si>
  <si>
    <t>WINDOM MN 56101-3132</t>
  </si>
  <si>
    <t>MOUNTAIN LAKE MN 56159</t>
  </si>
  <si>
    <t>US HWYS</t>
  </si>
  <si>
    <t>360TH ST</t>
  </si>
  <si>
    <t>COTTONWOOD CO ROADS</t>
  </si>
  <si>
    <t>DALE TWP ROADS</t>
  </si>
  <si>
    <t>MNDOT 2151 BASSETT DRIVE</t>
  </si>
  <si>
    <t>MANKATO 56001</t>
  </si>
  <si>
    <t>1355 9TH AVE</t>
  </si>
  <si>
    <t>C/O CHUCH DEWANZ 34133 N HWY 71</t>
  </si>
  <si>
    <t>WINDOM MN 56102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</si>
</sst>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12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"/>
  <sheetViews>
    <sheetView tabSelected="1"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AT3" sqref="AT3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6.85546875" style="1" bestFit="1" customWidth="1"/>
    <col min="4" max="4" width="30.42578125" style="1" bestFit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hidden="1" customWidth="1"/>
    <col min="42" max="42" width="17.7109375" style="5" hidden="1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8293</v>
      </c>
      <c r="AP1" s="5">
        <v>0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114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93.29</v>
      </c>
      <c r="J3" s="2">
        <v>18.059999999999999</v>
      </c>
      <c r="K3" s="2">
        <f t="shared" ref="K3:K45" si="0">SUM(N3,P3,R3,T3,V3,X3,Z3,AB3,AE3,AG3,AI3)</f>
        <v>0.56999999999999995</v>
      </c>
      <c r="L3" s="2">
        <f t="shared" ref="L3:L45" si="1">SUM(M3,AD3,AK3,AM3,AO3,AQ3,AR3)</f>
        <v>0</v>
      </c>
      <c r="P3" s="6">
        <v>0.09</v>
      </c>
      <c r="Q3" s="5">
        <v>224.32499999999999</v>
      </c>
      <c r="R3" s="7">
        <v>0.48</v>
      </c>
      <c r="S3" s="5">
        <v>704.1</v>
      </c>
      <c r="AL3" s="5" t="str">
        <f t="shared" ref="AL3:AL39" si="2">IF(AK3&gt;0,AK3*$AL$1,"")</f>
        <v/>
      </c>
      <c r="AN3" s="5" t="str">
        <f t="shared" ref="AN3:AN39" si="3">IF(AM3&gt;0,AM3*$AN$1,"")</f>
        <v/>
      </c>
      <c r="AP3" s="5" t="str">
        <f t="shared" ref="AP3:AP39" si="4">IF(AO3&gt;0,AO3*$AP$1,"")</f>
        <v/>
      </c>
      <c r="AS3" s="5">
        <f t="shared" ref="AS3:AS45" si="5">SUM(O3,Q3,S3,U3,W3,Y3,AA3,AC3,AF3,AH3,AJ3)</f>
        <v>928.42499999999995</v>
      </c>
      <c r="AT3" s="30">
        <f t="shared" ref="AT3:AT39" si="6">(AS3/$AS$46)*100</f>
        <v>6.2251749325663221E-2</v>
      </c>
      <c r="AU3" s="5">
        <f t="shared" ref="AU3:AU39" si="7">(AT3/100)*$AU$1</f>
        <v>62.251749325663219</v>
      </c>
    </row>
    <row r="4" spans="1:47" x14ac:dyDescent="0.25">
      <c r="A4" s="1" t="s">
        <v>55</v>
      </c>
      <c r="B4" s="1" t="s">
        <v>56</v>
      </c>
      <c r="C4" s="1" t="s">
        <v>57</v>
      </c>
      <c r="D4" s="1" t="s">
        <v>116</v>
      </c>
      <c r="E4" s="1" t="s">
        <v>58</v>
      </c>
      <c r="F4" s="1" t="s">
        <v>52</v>
      </c>
      <c r="G4" s="1" t="s">
        <v>53</v>
      </c>
      <c r="H4" s="1" t="s">
        <v>54</v>
      </c>
      <c r="I4" s="2">
        <v>204.94</v>
      </c>
      <c r="J4" s="2">
        <v>36.18</v>
      </c>
      <c r="K4" s="2">
        <f t="shared" si="0"/>
        <v>36.15</v>
      </c>
      <c r="L4" s="2">
        <f t="shared" si="1"/>
        <v>0</v>
      </c>
      <c r="P4" s="6">
        <v>14.1</v>
      </c>
      <c r="Q4" s="5">
        <v>42427.335000000006</v>
      </c>
      <c r="R4" s="7">
        <v>17.489999999999998</v>
      </c>
      <c r="S4" s="5">
        <v>31191.63</v>
      </c>
      <c r="T4" s="8">
        <v>4.5599999999999996</v>
      </c>
      <c r="U4" s="5">
        <v>2914.56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76533.525000000009</v>
      </c>
      <c r="AT4" s="11">
        <f t="shared" si="6"/>
        <v>5.1316431734489925</v>
      </c>
      <c r="AU4" s="5">
        <f t="shared" si="7"/>
        <v>5131.6431734489925</v>
      </c>
    </row>
    <row r="5" spans="1:47" x14ac:dyDescent="0.25">
      <c r="A5" s="1" t="s">
        <v>55</v>
      </c>
      <c r="B5" s="1" t="s">
        <v>56</v>
      </c>
      <c r="C5" s="1" t="s">
        <v>57</v>
      </c>
      <c r="D5" s="1" t="s">
        <v>116</v>
      </c>
      <c r="E5" s="1" t="s">
        <v>59</v>
      </c>
      <c r="F5" s="1" t="s">
        <v>52</v>
      </c>
      <c r="G5" s="1" t="s">
        <v>53</v>
      </c>
      <c r="H5" s="1" t="s">
        <v>54</v>
      </c>
      <c r="I5" s="2">
        <v>204.94</v>
      </c>
      <c r="J5" s="2">
        <v>38.909999999999997</v>
      </c>
      <c r="K5" s="2">
        <f t="shared" si="0"/>
        <v>22.94</v>
      </c>
      <c r="L5" s="2">
        <f t="shared" si="1"/>
        <v>1.71</v>
      </c>
      <c r="P5" s="6">
        <v>22.82</v>
      </c>
      <c r="Q5" s="5">
        <v>75138.904999999999</v>
      </c>
      <c r="R5" s="7">
        <v>0.12</v>
      </c>
      <c r="S5" s="5">
        <v>176.02500000000001</v>
      </c>
      <c r="AL5" s="5" t="str">
        <f t="shared" si="2"/>
        <v/>
      </c>
      <c r="AM5" s="3">
        <v>0.69000000000000006</v>
      </c>
      <c r="AN5" s="5">
        <f t="shared" si="3"/>
        <v>5722.17</v>
      </c>
      <c r="AP5" s="5" t="str">
        <f t="shared" si="4"/>
        <v/>
      </c>
      <c r="AQ5" s="2">
        <v>1.02</v>
      </c>
      <c r="AS5" s="5">
        <f t="shared" si="5"/>
        <v>75314.929999999993</v>
      </c>
      <c r="AT5" s="11">
        <f t="shared" si="6"/>
        <v>5.0499352590030133</v>
      </c>
      <c r="AU5" s="5">
        <f t="shared" si="7"/>
        <v>5049.935259003013</v>
      </c>
    </row>
    <row r="6" spans="1:47" x14ac:dyDescent="0.25">
      <c r="A6" s="1" t="s">
        <v>55</v>
      </c>
      <c r="B6" s="1" t="s">
        <v>56</v>
      </c>
      <c r="C6" s="1" t="s">
        <v>57</v>
      </c>
      <c r="D6" s="1" t="s">
        <v>116</v>
      </c>
      <c r="E6" s="1" t="s">
        <v>51</v>
      </c>
      <c r="F6" s="1" t="s">
        <v>52</v>
      </c>
      <c r="G6" s="1" t="s">
        <v>53</v>
      </c>
      <c r="H6" s="1" t="s">
        <v>54</v>
      </c>
      <c r="I6" s="2">
        <v>204.94</v>
      </c>
      <c r="J6" s="2">
        <v>18.61</v>
      </c>
      <c r="K6" s="2">
        <f t="shared" si="0"/>
        <v>9.66</v>
      </c>
      <c r="L6" s="2">
        <f t="shared" si="1"/>
        <v>0</v>
      </c>
      <c r="P6" s="6">
        <v>0.47</v>
      </c>
      <c r="Q6" s="5">
        <v>1171.4749999999999</v>
      </c>
      <c r="R6" s="7">
        <v>9.19</v>
      </c>
      <c r="S6" s="5">
        <v>13480.581249999999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14652.05625</v>
      </c>
      <c r="AT6" s="11">
        <f t="shared" si="6"/>
        <v>0.98243383448368715</v>
      </c>
      <c r="AU6" s="5">
        <f t="shared" si="7"/>
        <v>982.43383448368706</v>
      </c>
    </row>
    <row r="7" spans="1:47" x14ac:dyDescent="0.25">
      <c r="A7" s="1" t="s">
        <v>55</v>
      </c>
      <c r="B7" s="1" t="s">
        <v>56</v>
      </c>
      <c r="C7" s="1" t="s">
        <v>57</v>
      </c>
      <c r="D7" s="1" t="s">
        <v>116</v>
      </c>
      <c r="E7" s="1" t="s">
        <v>60</v>
      </c>
      <c r="F7" s="1" t="s">
        <v>52</v>
      </c>
      <c r="G7" s="1" t="s">
        <v>53</v>
      </c>
      <c r="H7" s="1" t="s">
        <v>54</v>
      </c>
      <c r="I7" s="2">
        <v>204.94</v>
      </c>
      <c r="J7" s="2">
        <v>38.020000000000003</v>
      </c>
      <c r="K7" s="2">
        <f t="shared" si="0"/>
        <v>1.74</v>
      </c>
      <c r="L7" s="2">
        <f t="shared" si="1"/>
        <v>0</v>
      </c>
      <c r="R7" s="7">
        <v>0.44</v>
      </c>
      <c r="S7" s="5">
        <v>1032.68</v>
      </c>
      <c r="T7" s="8">
        <v>1.3</v>
      </c>
      <c r="U7" s="5">
        <v>896.71999999999991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1929.4</v>
      </c>
      <c r="AT7" s="11">
        <f t="shared" si="6"/>
        <v>0.12936804281329634</v>
      </c>
      <c r="AU7" s="5">
        <f t="shared" si="7"/>
        <v>129.36804281329634</v>
      </c>
    </row>
    <row r="8" spans="1:47" x14ac:dyDescent="0.25">
      <c r="A8" s="1" t="s">
        <v>61</v>
      </c>
      <c r="B8" s="1" t="s">
        <v>62</v>
      </c>
      <c r="C8" s="1" t="s">
        <v>63</v>
      </c>
      <c r="D8" s="1" t="s">
        <v>117</v>
      </c>
      <c r="E8" s="1" t="s">
        <v>64</v>
      </c>
      <c r="F8" s="1" t="s">
        <v>65</v>
      </c>
      <c r="G8" s="1" t="s">
        <v>53</v>
      </c>
      <c r="H8" s="1" t="s">
        <v>54</v>
      </c>
      <c r="I8" s="2">
        <v>147.09</v>
      </c>
      <c r="J8" s="2">
        <v>38.369999999999997</v>
      </c>
      <c r="K8" s="2">
        <f t="shared" si="0"/>
        <v>0.82000000000000006</v>
      </c>
      <c r="L8" s="2">
        <f t="shared" si="1"/>
        <v>0</v>
      </c>
      <c r="P8" s="6">
        <v>0.04</v>
      </c>
      <c r="Q8" s="5">
        <v>99.7</v>
      </c>
      <c r="R8" s="7">
        <v>0.78</v>
      </c>
      <c r="S8" s="5">
        <v>1144.1624999999999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1243.8625</v>
      </c>
      <c r="AT8" s="11">
        <f t="shared" si="6"/>
        <v>8.3402123537811637E-2</v>
      </c>
      <c r="AU8" s="5">
        <f t="shared" si="7"/>
        <v>83.402123537811647</v>
      </c>
    </row>
    <row r="9" spans="1:47" x14ac:dyDescent="0.25">
      <c r="A9" s="1" t="s">
        <v>66</v>
      </c>
      <c r="B9" s="1" t="s">
        <v>67</v>
      </c>
      <c r="C9" s="1" t="s">
        <v>68</v>
      </c>
      <c r="D9" s="1" t="s">
        <v>116</v>
      </c>
      <c r="E9" s="1" t="s">
        <v>69</v>
      </c>
      <c r="F9" s="1" t="s">
        <v>65</v>
      </c>
      <c r="G9" s="1" t="s">
        <v>53</v>
      </c>
      <c r="H9" s="1" t="s">
        <v>54</v>
      </c>
      <c r="I9" s="2">
        <v>9.35</v>
      </c>
      <c r="J9" s="2">
        <v>8.81</v>
      </c>
      <c r="K9" s="2">
        <f t="shared" si="0"/>
        <v>4.21</v>
      </c>
      <c r="L9" s="2">
        <f t="shared" si="1"/>
        <v>0</v>
      </c>
      <c r="Z9" s="9">
        <v>2.54</v>
      </c>
      <c r="AA9" s="5">
        <v>447.67500000000001</v>
      </c>
      <c r="AB9" s="10">
        <v>1.67</v>
      </c>
      <c r="AC9" s="5">
        <v>265.11250000000001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712.78750000000002</v>
      </c>
      <c r="AT9" s="11">
        <f t="shared" si="6"/>
        <v>4.7793056813922694E-2</v>
      </c>
      <c r="AU9" s="5">
        <f t="shared" si="7"/>
        <v>47.793056813922696</v>
      </c>
    </row>
    <row r="10" spans="1:47" x14ac:dyDescent="0.25">
      <c r="A10" s="1" t="s">
        <v>70</v>
      </c>
      <c r="B10" s="1" t="s">
        <v>71</v>
      </c>
      <c r="C10" s="1" t="s">
        <v>72</v>
      </c>
      <c r="D10" s="1" t="s">
        <v>118</v>
      </c>
      <c r="E10" s="1" t="s">
        <v>69</v>
      </c>
      <c r="F10" s="1" t="s">
        <v>65</v>
      </c>
      <c r="G10" s="1" t="s">
        <v>53</v>
      </c>
      <c r="H10" s="1" t="s">
        <v>54</v>
      </c>
      <c r="I10" s="2">
        <v>170.65</v>
      </c>
      <c r="J10" s="2">
        <v>27.57</v>
      </c>
      <c r="K10" s="2">
        <f t="shared" si="0"/>
        <v>13.02</v>
      </c>
      <c r="L10" s="2">
        <f t="shared" si="1"/>
        <v>0</v>
      </c>
      <c r="P10" s="6">
        <v>4.09</v>
      </c>
      <c r="Q10" s="5">
        <v>10194.325000000001</v>
      </c>
      <c r="R10" s="7">
        <v>7.05</v>
      </c>
      <c r="S10" s="5">
        <v>10341.46875</v>
      </c>
      <c r="T10" s="8">
        <v>1.88</v>
      </c>
      <c r="U10" s="5">
        <v>827.19999999999993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21362.993750000001</v>
      </c>
      <c r="AT10" s="11">
        <f t="shared" si="6"/>
        <v>1.4324083601483268</v>
      </c>
      <c r="AU10" s="5">
        <f t="shared" si="7"/>
        <v>1432.4083601483269</v>
      </c>
    </row>
    <row r="11" spans="1:47" x14ac:dyDescent="0.25">
      <c r="A11" s="1" t="s">
        <v>70</v>
      </c>
      <c r="B11" s="1" t="s">
        <v>71</v>
      </c>
      <c r="C11" s="1" t="s">
        <v>72</v>
      </c>
      <c r="D11" s="1" t="s">
        <v>118</v>
      </c>
      <c r="E11" s="1" t="s">
        <v>73</v>
      </c>
      <c r="F11" s="1" t="s">
        <v>65</v>
      </c>
      <c r="G11" s="1" t="s">
        <v>53</v>
      </c>
      <c r="H11" s="1" t="s">
        <v>54</v>
      </c>
      <c r="I11" s="2">
        <v>170.65</v>
      </c>
      <c r="J11" s="2">
        <v>38.700000000000003</v>
      </c>
      <c r="K11" s="2">
        <f t="shared" si="0"/>
        <v>11.74</v>
      </c>
      <c r="L11" s="2">
        <f t="shared" si="1"/>
        <v>0</v>
      </c>
      <c r="P11" s="6">
        <v>4.88</v>
      </c>
      <c r="Q11" s="5">
        <v>12163.4</v>
      </c>
      <c r="R11" s="7">
        <v>6.86</v>
      </c>
      <c r="S11" s="5">
        <v>10062.762500000001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22226.162499999999</v>
      </c>
      <c r="AT11" s="11">
        <f t="shared" si="6"/>
        <v>1.4902846179513221</v>
      </c>
      <c r="AU11" s="5">
        <f t="shared" si="7"/>
        <v>1490.2846179513222</v>
      </c>
    </row>
    <row r="12" spans="1:47" x14ac:dyDescent="0.25">
      <c r="A12" s="1" t="s">
        <v>70</v>
      </c>
      <c r="B12" s="1" t="s">
        <v>71</v>
      </c>
      <c r="C12" s="1" t="s">
        <v>72</v>
      </c>
      <c r="D12" s="1" t="s">
        <v>118</v>
      </c>
      <c r="E12" s="1" t="s">
        <v>74</v>
      </c>
      <c r="F12" s="1" t="s">
        <v>65</v>
      </c>
      <c r="G12" s="1" t="s">
        <v>53</v>
      </c>
      <c r="H12" s="1" t="s">
        <v>54</v>
      </c>
      <c r="I12" s="2">
        <v>170.65</v>
      </c>
      <c r="J12" s="2">
        <v>40.32</v>
      </c>
      <c r="K12" s="2">
        <f t="shared" si="0"/>
        <v>26.69</v>
      </c>
      <c r="L12" s="2">
        <f t="shared" si="1"/>
        <v>0</v>
      </c>
      <c r="N12" s="4">
        <v>8.76</v>
      </c>
      <c r="O12" s="5">
        <v>23717.7</v>
      </c>
      <c r="P12" s="6">
        <v>9.66</v>
      </c>
      <c r="Q12" s="5">
        <v>24077.55</v>
      </c>
      <c r="R12" s="7">
        <v>8.27</v>
      </c>
      <c r="S12" s="5">
        <v>12131.05625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59926.306250000001</v>
      </c>
      <c r="AT12" s="11">
        <f t="shared" si="6"/>
        <v>4.0181138968553469</v>
      </c>
      <c r="AU12" s="5">
        <f t="shared" si="7"/>
        <v>4018.1138968553473</v>
      </c>
    </row>
    <row r="13" spans="1:47" x14ac:dyDescent="0.25">
      <c r="A13" s="1" t="s">
        <v>70</v>
      </c>
      <c r="B13" s="1" t="s">
        <v>71</v>
      </c>
      <c r="C13" s="1" t="s">
        <v>72</v>
      </c>
      <c r="D13" s="1" t="s">
        <v>118</v>
      </c>
      <c r="E13" s="1" t="s">
        <v>75</v>
      </c>
      <c r="F13" s="1" t="s">
        <v>65</v>
      </c>
      <c r="G13" s="1" t="s">
        <v>53</v>
      </c>
      <c r="H13" s="1" t="s">
        <v>54</v>
      </c>
      <c r="I13" s="2">
        <v>170.65</v>
      </c>
      <c r="J13" s="2">
        <v>37.07</v>
      </c>
      <c r="K13" s="2">
        <f t="shared" si="0"/>
        <v>37.08</v>
      </c>
      <c r="L13" s="2">
        <f t="shared" si="1"/>
        <v>0</v>
      </c>
      <c r="N13" s="4">
        <v>1.24</v>
      </c>
      <c r="O13" s="5">
        <v>3357.3</v>
      </c>
      <c r="P13" s="6">
        <v>20.88</v>
      </c>
      <c r="Q13" s="5">
        <v>52043.4</v>
      </c>
      <c r="R13" s="7">
        <v>14.96</v>
      </c>
      <c r="S13" s="5">
        <v>21944.45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77345.150000000009</v>
      </c>
      <c r="AT13" s="11">
        <f t="shared" si="6"/>
        <v>5.1860633754539371</v>
      </c>
      <c r="AU13" s="5">
        <f t="shared" si="7"/>
        <v>5186.0633754539367</v>
      </c>
    </row>
    <row r="14" spans="1:47" x14ac:dyDescent="0.25">
      <c r="A14" s="1" t="s">
        <v>78</v>
      </c>
      <c r="B14" s="1" t="s">
        <v>79</v>
      </c>
      <c r="C14" s="1" t="s">
        <v>80</v>
      </c>
      <c r="D14" s="1" t="s">
        <v>116</v>
      </c>
      <c r="E14" s="1" t="s">
        <v>76</v>
      </c>
      <c r="F14" s="1" t="s">
        <v>77</v>
      </c>
      <c r="G14" s="1" t="s">
        <v>53</v>
      </c>
      <c r="H14" s="1" t="s">
        <v>54</v>
      </c>
      <c r="I14" s="2">
        <v>154.12</v>
      </c>
      <c r="J14" s="2">
        <v>31.5</v>
      </c>
      <c r="K14" s="2">
        <f t="shared" si="0"/>
        <v>7</v>
      </c>
      <c r="L14" s="2">
        <f t="shared" si="1"/>
        <v>0</v>
      </c>
      <c r="R14" s="7">
        <v>1.67</v>
      </c>
      <c r="S14" s="5">
        <v>2449.6812500000001</v>
      </c>
      <c r="T14" s="8">
        <v>5.33</v>
      </c>
      <c r="U14" s="5">
        <v>2345.1999999999998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4794.8812500000004</v>
      </c>
      <c r="AT14" s="11">
        <f t="shared" si="6"/>
        <v>0.32150119354963813</v>
      </c>
      <c r="AU14" s="5">
        <f t="shared" si="7"/>
        <v>321.50119354963812</v>
      </c>
    </row>
    <row r="15" spans="1:47" x14ac:dyDescent="0.25">
      <c r="A15" s="1" t="s">
        <v>78</v>
      </c>
      <c r="B15" s="1" t="s">
        <v>79</v>
      </c>
      <c r="C15" s="1" t="s">
        <v>80</v>
      </c>
      <c r="D15" s="1" t="s">
        <v>116</v>
      </c>
      <c r="E15" s="1" t="s">
        <v>81</v>
      </c>
      <c r="F15" s="1" t="s">
        <v>77</v>
      </c>
      <c r="G15" s="1" t="s">
        <v>53</v>
      </c>
      <c r="H15" s="1" t="s">
        <v>54</v>
      </c>
      <c r="I15" s="2">
        <v>154.12</v>
      </c>
      <c r="J15" s="2">
        <v>37.21</v>
      </c>
      <c r="K15" s="2">
        <f t="shared" si="0"/>
        <v>37.22</v>
      </c>
      <c r="L15" s="2">
        <f t="shared" si="1"/>
        <v>0</v>
      </c>
      <c r="P15" s="6">
        <v>17.760000000000002</v>
      </c>
      <c r="Q15" s="5">
        <v>44266.8</v>
      </c>
      <c r="R15" s="7">
        <v>18.32</v>
      </c>
      <c r="S15" s="5">
        <v>26873.15</v>
      </c>
      <c r="T15" s="8">
        <v>1.1399999999999999</v>
      </c>
      <c r="U15" s="5">
        <v>501.6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71641.550000000017</v>
      </c>
      <c r="AT15" s="11">
        <f t="shared" si="6"/>
        <v>4.8036317547480616</v>
      </c>
      <c r="AU15" s="5">
        <f t="shared" si="7"/>
        <v>4803.6317547480621</v>
      </c>
    </row>
    <row r="16" spans="1:47" x14ac:dyDescent="0.25">
      <c r="A16" s="1" t="s">
        <v>82</v>
      </c>
      <c r="B16" s="1" t="s">
        <v>83</v>
      </c>
      <c r="C16" s="1" t="s">
        <v>84</v>
      </c>
      <c r="D16" s="1" t="s">
        <v>116</v>
      </c>
      <c r="E16" s="1" t="s">
        <v>73</v>
      </c>
      <c r="F16" s="1" t="s">
        <v>77</v>
      </c>
      <c r="G16" s="1" t="s">
        <v>53</v>
      </c>
      <c r="H16" s="1" t="s">
        <v>54</v>
      </c>
      <c r="I16" s="2">
        <v>160</v>
      </c>
      <c r="J16" s="2">
        <v>38.630000000000003</v>
      </c>
      <c r="K16" s="2">
        <f t="shared" si="0"/>
        <v>10.050000000000001</v>
      </c>
      <c r="L16" s="2">
        <f t="shared" si="1"/>
        <v>0</v>
      </c>
      <c r="R16" s="7">
        <v>5.35</v>
      </c>
      <c r="S16" s="5">
        <v>7847.78125</v>
      </c>
      <c r="T16" s="8">
        <v>4.7</v>
      </c>
      <c r="U16" s="5">
        <v>2068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9915.78125</v>
      </c>
      <c r="AT16" s="11">
        <f t="shared" si="6"/>
        <v>0.66486224384641901</v>
      </c>
      <c r="AU16" s="5">
        <f t="shared" si="7"/>
        <v>664.86224384641901</v>
      </c>
    </row>
    <row r="17" spans="1:47" x14ac:dyDescent="0.25">
      <c r="A17" s="1" t="s">
        <v>82</v>
      </c>
      <c r="B17" s="1" t="s">
        <v>83</v>
      </c>
      <c r="C17" s="1" t="s">
        <v>84</v>
      </c>
      <c r="D17" s="1" t="s">
        <v>116</v>
      </c>
      <c r="E17" s="1" t="s">
        <v>85</v>
      </c>
      <c r="F17" s="1" t="s">
        <v>77</v>
      </c>
      <c r="G17" s="1" t="s">
        <v>53</v>
      </c>
      <c r="H17" s="1" t="s">
        <v>54</v>
      </c>
      <c r="I17" s="2">
        <v>160</v>
      </c>
      <c r="J17" s="2">
        <v>38.71</v>
      </c>
      <c r="K17" s="2">
        <f t="shared" si="0"/>
        <v>13.34</v>
      </c>
      <c r="L17" s="2">
        <f t="shared" si="1"/>
        <v>0</v>
      </c>
      <c r="P17" s="6">
        <v>3.82</v>
      </c>
      <c r="Q17" s="5">
        <v>9521.35</v>
      </c>
      <c r="R17" s="7">
        <v>7.39</v>
      </c>
      <c r="S17" s="5">
        <v>10840.204771999999</v>
      </c>
      <c r="T17" s="8">
        <v>2.13</v>
      </c>
      <c r="U17" s="5">
        <v>937.19999999999993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21298.754772</v>
      </c>
      <c r="AT17" s="11">
        <f t="shared" si="6"/>
        <v>1.428101077647971</v>
      </c>
      <c r="AU17" s="5">
        <f t="shared" si="7"/>
        <v>1428.1010776479711</v>
      </c>
    </row>
    <row r="18" spans="1:47" x14ac:dyDescent="0.25">
      <c r="A18" s="1" t="s">
        <v>82</v>
      </c>
      <c r="B18" s="1" t="s">
        <v>83</v>
      </c>
      <c r="C18" s="1" t="s">
        <v>84</v>
      </c>
      <c r="D18" s="1" t="s">
        <v>116</v>
      </c>
      <c r="E18" s="1" t="s">
        <v>64</v>
      </c>
      <c r="F18" s="1" t="s">
        <v>77</v>
      </c>
      <c r="G18" s="1" t="s">
        <v>53</v>
      </c>
      <c r="H18" s="1" t="s">
        <v>54</v>
      </c>
      <c r="I18" s="2">
        <v>160</v>
      </c>
      <c r="J18" s="2">
        <v>39.380000000000003</v>
      </c>
      <c r="K18" s="2">
        <f t="shared" si="0"/>
        <v>39.369999999999997</v>
      </c>
      <c r="L18" s="2">
        <f t="shared" si="1"/>
        <v>0</v>
      </c>
      <c r="N18" s="4">
        <v>3.07</v>
      </c>
      <c r="O18" s="5">
        <v>8312.0249999999996</v>
      </c>
      <c r="P18" s="6">
        <v>28.61</v>
      </c>
      <c r="Q18" s="5">
        <v>71310.425000000003</v>
      </c>
      <c r="R18" s="7">
        <v>7.69</v>
      </c>
      <c r="S18" s="5">
        <v>11280.268749999999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90902.71875</v>
      </c>
      <c r="AT18" s="11">
        <f t="shared" si="6"/>
        <v>6.0951108174018005</v>
      </c>
      <c r="AU18" s="5">
        <f t="shared" si="7"/>
        <v>6095.1108174018009</v>
      </c>
    </row>
    <row r="19" spans="1:47" x14ac:dyDescent="0.25">
      <c r="A19" s="1" t="s">
        <v>82</v>
      </c>
      <c r="B19" s="1" t="s">
        <v>83</v>
      </c>
      <c r="C19" s="1" t="s">
        <v>84</v>
      </c>
      <c r="D19" s="1" t="s">
        <v>116</v>
      </c>
      <c r="E19" s="1" t="s">
        <v>74</v>
      </c>
      <c r="F19" s="1" t="s">
        <v>77</v>
      </c>
      <c r="G19" s="1" t="s">
        <v>53</v>
      </c>
      <c r="H19" s="1" t="s">
        <v>54</v>
      </c>
      <c r="I19" s="2">
        <v>160</v>
      </c>
      <c r="J19" s="2">
        <v>39.03</v>
      </c>
      <c r="K19" s="2">
        <f t="shared" si="0"/>
        <v>37.239999999999995</v>
      </c>
      <c r="L19" s="2">
        <f t="shared" si="1"/>
        <v>0</v>
      </c>
      <c r="N19" s="4">
        <v>9.26</v>
      </c>
      <c r="O19" s="5">
        <v>25071.45</v>
      </c>
      <c r="P19" s="6">
        <v>15.07</v>
      </c>
      <c r="Q19" s="5">
        <v>37561.974999999999</v>
      </c>
      <c r="R19" s="7">
        <v>5.78</v>
      </c>
      <c r="S19" s="5">
        <v>8478.5375000000004</v>
      </c>
      <c r="Z19" s="9">
        <v>3.41</v>
      </c>
      <c r="AA19" s="5">
        <v>601.01250000000005</v>
      </c>
      <c r="AB19" s="10">
        <v>3.72</v>
      </c>
      <c r="AC19" s="5">
        <v>590.55000000000007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72303.525000000009</v>
      </c>
      <c r="AT19" s="11">
        <f t="shared" si="6"/>
        <v>4.8480177867483372</v>
      </c>
      <c r="AU19" s="5">
        <f t="shared" si="7"/>
        <v>4848.0177867483371</v>
      </c>
    </row>
    <row r="20" spans="1:47" x14ac:dyDescent="0.25">
      <c r="A20" s="1" t="s">
        <v>86</v>
      </c>
      <c r="B20" s="1" t="s">
        <v>83</v>
      </c>
      <c r="C20" s="1" t="s">
        <v>84</v>
      </c>
      <c r="D20" s="1" t="s">
        <v>116</v>
      </c>
      <c r="E20" s="1" t="s">
        <v>69</v>
      </c>
      <c r="F20" s="1" t="s">
        <v>77</v>
      </c>
      <c r="G20" s="1" t="s">
        <v>53</v>
      </c>
      <c r="H20" s="1" t="s">
        <v>54</v>
      </c>
      <c r="I20" s="2">
        <v>70</v>
      </c>
      <c r="J20" s="2">
        <v>28.5</v>
      </c>
      <c r="K20" s="2">
        <f t="shared" si="0"/>
        <v>0.62</v>
      </c>
      <c r="L20" s="2">
        <f t="shared" si="1"/>
        <v>0</v>
      </c>
      <c r="R20" s="7">
        <v>0.19</v>
      </c>
      <c r="S20" s="5">
        <v>278.70625000000001</v>
      </c>
      <c r="T20" s="8">
        <v>0.43</v>
      </c>
      <c r="U20" s="5">
        <v>189.2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467.90625</v>
      </c>
      <c r="AT20" s="11">
        <f t="shared" si="6"/>
        <v>3.1373543994303379E-2</v>
      </c>
      <c r="AU20" s="5">
        <f t="shared" si="7"/>
        <v>31.373543994303382</v>
      </c>
    </row>
    <row r="21" spans="1:47" x14ac:dyDescent="0.25">
      <c r="A21" s="1" t="s">
        <v>86</v>
      </c>
      <c r="B21" s="1" t="s">
        <v>83</v>
      </c>
      <c r="C21" s="1" t="s">
        <v>84</v>
      </c>
      <c r="D21" s="1" t="s">
        <v>116</v>
      </c>
      <c r="E21" s="1" t="s">
        <v>75</v>
      </c>
      <c r="F21" s="1" t="s">
        <v>77</v>
      </c>
      <c r="G21" s="1" t="s">
        <v>53</v>
      </c>
      <c r="H21" s="1" t="s">
        <v>54</v>
      </c>
      <c r="I21" s="2">
        <v>70</v>
      </c>
      <c r="J21" s="2">
        <v>38.53</v>
      </c>
      <c r="K21" s="2">
        <f t="shared" si="0"/>
        <v>16.329999999999998</v>
      </c>
      <c r="L21" s="2">
        <f t="shared" si="1"/>
        <v>0</v>
      </c>
      <c r="P21" s="6">
        <v>2.92</v>
      </c>
      <c r="Q21" s="5">
        <v>7278.1</v>
      </c>
      <c r="R21" s="7">
        <v>11.15</v>
      </c>
      <c r="S21" s="5">
        <v>16355.65625</v>
      </c>
      <c r="T21" s="8">
        <v>2.2599999999999998</v>
      </c>
      <c r="U21" s="5">
        <v>994.40000000000009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24628.15625</v>
      </c>
      <c r="AT21" s="11">
        <f t="shared" si="6"/>
        <v>1.6513405059409927</v>
      </c>
      <c r="AU21" s="5">
        <f t="shared" si="7"/>
        <v>1651.3405059409927</v>
      </c>
    </row>
    <row r="22" spans="1:47" x14ac:dyDescent="0.25">
      <c r="A22" s="1" t="s">
        <v>87</v>
      </c>
      <c r="B22" s="1" t="s">
        <v>88</v>
      </c>
      <c r="C22" s="1" t="s">
        <v>89</v>
      </c>
      <c r="D22" s="1" t="s">
        <v>116</v>
      </c>
      <c r="E22" s="1" t="s">
        <v>51</v>
      </c>
      <c r="F22" s="1" t="s">
        <v>90</v>
      </c>
      <c r="G22" s="1" t="s">
        <v>53</v>
      </c>
      <c r="H22" s="1" t="s">
        <v>54</v>
      </c>
      <c r="I22" s="2">
        <v>160</v>
      </c>
      <c r="J22" s="2">
        <v>38.69</v>
      </c>
      <c r="K22" s="2">
        <f t="shared" si="0"/>
        <v>38.669999999999995</v>
      </c>
      <c r="L22" s="2">
        <f t="shared" si="1"/>
        <v>0</v>
      </c>
      <c r="P22" s="6">
        <v>14.1</v>
      </c>
      <c r="Q22" s="5">
        <v>35144.25</v>
      </c>
      <c r="R22" s="7">
        <v>22.88</v>
      </c>
      <c r="S22" s="5">
        <v>33562.1</v>
      </c>
      <c r="T22" s="8">
        <v>1.69</v>
      </c>
      <c r="U22" s="5">
        <v>743.59999999999991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69449.950000000012</v>
      </c>
      <c r="AT22" s="11">
        <f t="shared" si="6"/>
        <v>4.6566829610144547</v>
      </c>
      <c r="AU22" s="5">
        <f t="shared" si="7"/>
        <v>4656.682961014455</v>
      </c>
    </row>
    <row r="23" spans="1:47" x14ac:dyDescent="0.25">
      <c r="A23" s="1" t="s">
        <v>87</v>
      </c>
      <c r="B23" s="1" t="s">
        <v>88</v>
      </c>
      <c r="C23" s="1" t="s">
        <v>89</v>
      </c>
      <c r="D23" s="1" t="s">
        <v>116</v>
      </c>
      <c r="E23" s="1" t="s">
        <v>91</v>
      </c>
      <c r="F23" s="1" t="s">
        <v>90</v>
      </c>
      <c r="G23" s="1" t="s">
        <v>53</v>
      </c>
      <c r="H23" s="1" t="s">
        <v>54</v>
      </c>
      <c r="I23" s="2">
        <v>160</v>
      </c>
      <c r="J23" s="2">
        <v>36.450000000000003</v>
      </c>
      <c r="K23" s="2">
        <f t="shared" si="0"/>
        <v>36.44</v>
      </c>
      <c r="L23" s="2">
        <f t="shared" si="1"/>
        <v>0</v>
      </c>
      <c r="P23" s="6">
        <v>8.85</v>
      </c>
      <c r="Q23" s="5">
        <v>22058.625</v>
      </c>
      <c r="R23" s="7">
        <v>21.99</v>
      </c>
      <c r="S23" s="5">
        <v>32256.581249999999</v>
      </c>
      <c r="T23" s="8">
        <v>5.6</v>
      </c>
      <c r="U23" s="5">
        <v>2464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56779.206250000003</v>
      </c>
      <c r="AT23" s="11">
        <f t="shared" si="6"/>
        <v>3.8070979501684366</v>
      </c>
      <c r="AU23" s="5">
        <f t="shared" si="7"/>
        <v>3807.0979501684365</v>
      </c>
    </row>
    <row r="24" spans="1:47" x14ac:dyDescent="0.25">
      <c r="A24" s="1" t="s">
        <v>87</v>
      </c>
      <c r="B24" s="1" t="s">
        <v>88</v>
      </c>
      <c r="C24" s="1" t="s">
        <v>89</v>
      </c>
      <c r="D24" s="1" t="s">
        <v>116</v>
      </c>
      <c r="E24" s="1" t="s">
        <v>92</v>
      </c>
      <c r="F24" s="1" t="s">
        <v>90</v>
      </c>
      <c r="G24" s="1" t="s">
        <v>53</v>
      </c>
      <c r="H24" s="1" t="s">
        <v>54</v>
      </c>
      <c r="I24" s="2">
        <v>160</v>
      </c>
      <c r="J24" s="2">
        <v>37.9</v>
      </c>
      <c r="K24" s="2">
        <f t="shared" si="0"/>
        <v>13.68</v>
      </c>
      <c r="L24" s="2">
        <f t="shared" si="1"/>
        <v>0</v>
      </c>
      <c r="R24" s="7">
        <v>2</v>
      </c>
      <c r="S24" s="5">
        <v>2933.75</v>
      </c>
      <c r="T24" s="8">
        <v>11.68</v>
      </c>
      <c r="U24" s="5">
        <v>5139.2000000000007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8072.9500000000007</v>
      </c>
      <c r="AT24" s="11">
        <f t="shared" si="6"/>
        <v>0.54129871526360562</v>
      </c>
      <c r="AU24" s="5">
        <f t="shared" si="7"/>
        <v>541.29871526360557</v>
      </c>
    </row>
    <row r="25" spans="1:47" x14ac:dyDescent="0.25">
      <c r="A25" s="1" t="s">
        <v>87</v>
      </c>
      <c r="B25" s="1" t="s">
        <v>88</v>
      </c>
      <c r="C25" s="1" t="s">
        <v>89</v>
      </c>
      <c r="D25" s="1" t="s">
        <v>116</v>
      </c>
      <c r="E25" s="1" t="s">
        <v>93</v>
      </c>
      <c r="F25" s="1" t="s">
        <v>90</v>
      </c>
      <c r="G25" s="1" t="s">
        <v>53</v>
      </c>
      <c r="H25" s="1" t="s">
        <v>54</v>
      </c>
      <c r="I25" s="2">
        <v>160</v>
      </c>
      <c r="J25" s="2">
        <v>40.119999999999997</v>
      </c>
      <c r="K25" s="2">
        <f t="shared" si="0"/>
        <v>8.2899999999999991</v>
      </c>
      <c r="L25" s="2">
        <f t="shared" si="1"/>
        <v>0</v>
      </c>
      <c r="R25" s="7">
        <v>5.93</v>
      </c>
      <c r="S25" s="5">
        <v>8698.5687500000004</v>
      </c>
      <c r="T25" s="8">
        <v>2.36</v>
      </c>
      <c r="U25" s="5">
        <v>1038.4000000000001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9736.96875</v>
      </c>
      <c r="AT25" s="11">
        <f t="shared" si="6"/>
        <v>0.65287270142102638</v>
      </c>
      <c r="AU25" s="5">
        <f t="shared" si="7"/>
        <v>652.87270142102636</v>
      </c>
    </row>
    <row r="26" spans="1:47" x14ac:dyDescent="0.25">
      <c r="A26" s="1" t="s">
        <v>94</v>
      </c>
      <c r="B26" s="1" t="s">
        <v>95</v>
      </c>
      <c r="C26" s="1" t="s">
        <v>96</v>
      </c>
      <c r="D26" s="1" t="s">
        <v>116</v>
      </c>
      <c r="E26" s="1" t="s">
        <v>58</v>
      </c>
      <c r="F26" s="1" t="s">
        <v>90</v>
      </c>
      <c r="G26" s="1" t="s">
        <v>53</v>
      </c>
      <c r="H26" s="1" t="s">
        <v>54</v>
      </c>
      <c r="I26" s="2">
        <v>5.23</v>
      </c>
      <c r="J26" s="2">
        <v>5.03</v>
      </c>
      <c r="K26" s="2">
        <f t="shared" si="0"/>
        <v>5.0200000000000005</v>
      </c>
      <c r="L26" s="2">
        <f t="shared" si="1"/>
        <v>0</v>
      </c>
      <c r="Z26" s="9">
        <v>3.45</v>
      </c>
      <c r="AA26" s="5">
        <v>608.0625</v>
      </c>
      <c r="AB26" s="10">
        <v>1.57</v>
      </c>
      <c r="AC26" s="5">
        <v>249.23750000000001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857.3</v>
      </c>
      <c r="AT26" s="11">
        <f t="shared" si="6"/>
        <v>5.7482752723042881E-2</v>
      </c>
      <c r="AU26" s="5">
        <f t="shared" si="7"/>
        <v>57.482752723042879</v>
      </c>
    </row>
    <row r="27" spans="1:47" x14ac:dyDescent="0.25">
      <c r="A27" s="1" t="s">
        <v>97</v>
      </c>
      <c r="B27" s="1" t="s">
        <v>98</v>
      </c>
      <c r="C27" s="1" t="s">
        <v>99</v>
      </c>
      <c r="D27" s="1" t="s">
        <v>119</v>
      </c>
      <c r="E27" s="1" t="s">
        <v>58</v>
      </c>
      <c r="F27" s="1" t="s">
        <v>90</v>
      </c>
      <c r="G27" s="1" t="s">
        <v>53</v>
      </c>
      <c r="H27" s="1" t="s">
        <v>54</v>
      </c>
      <c r="I27" s="2">
        <v>194.77</v>
      </c>
      <c r="J27" s="2">
        <v>32.89</v>
      </c>
      <c r="K27" s="2">
        <f t="shared" si="0"/>
        <v>32.909999999999997</v>
      </c>
      <c r="L27" s="2">
        <f t="shared" si="1"/>
        <v>0</v>
      </c>
      <c r="N27" s="4">
        <v>15.98</v>
      </c>
      <c r="O27" s="5">
        <v>43265.85</v>
      </c>
      <c r="P27" s="6">
        <v>16.29</v>
      </c>
      <c r="Q27" s="5">
        <v>40602.824999999997</v>
      </c>
      <c r="R27" s="7">
        <v>0.64</v>
      </c>
      <c r="S27" s="5">
        <v>938.8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84807.474999999991</v>
      </c>
      <c r="AT27" s="11">
        <f t="shared" si="6"/>
        <v>5.6864191233997907</v>
      </c>
      <c r="AU27" s="5">
        <f t="shared" si="7"/>
        <v>5686.4191233997908</v>
      </c>
    </row>
    <row r="28" spans="1:47" x14ac:dyDescent="0.25">
      <c r="A28" s="1" t="s">
        <v>97</v>
      </c>
      <c r="B28" s="1" t="s">
        <v>98</v>
      </c>
      <c r="C28" s="1" t="s">
        <v>99</v>
      </c>
      <c r="D28" s="1" t="s">
        <v>119</v>
      </c>
      <c r="E28" s="1" t="s">
        <v>59</v>
      </c>
      <c r="F28" s="1" t="s">
        <v>90</v>
      </c>
      <c r="G28" s="1" t="s">
        <v>53</v>
      </c>
      <c r="H28" s="1" t="s">
        <v>54</v>
      </c>
      <c r="I28" s="2">
        <v>194.77</v>
      </c>
      <c r="J28" s="2">
        <v>38.369999999999997</v>
      </c>
      <c r="K28" s="2">
        <f t="shared" si="0"/>
        <v>38.359999999999992</v>
      </c>
      <c r="L28" s="2">
        <f t="shared" si="1"/>
        <v>0</v>
      </c>
      <c r="N28" s="4">
        <v>17.2</v>
      </c>
      <c r="O28" s="5">
        <v>46569</v>
      </c>
      <c r="P28" s="6">
        <v>21.15</v>
      </c>
      <c r="Q28" s="5">
        <v>52716.375</v>
      </c>
      <c r="R28" s="7">
        <v>0.01</v>
      </c>
      <c r="S28" s="5">
        <v>14.668749999999999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99300.043749999997</v>
      </c>
      <c r="AT28" s="11">
        <f t="shared" si="6"/>
        <v>6.6581591744647017</v>
      </c>
      <c r="AU28" s="5">
        <f t="shared" si="7"/>
        <v>6658.1591744647021</v>
      </c>
    </row>
    <row r="29" spans="1:47" x14ac:dyDescent="0.25">
      <c r="A29" s="1" t="s">
        <v>97</v>
      </c>
      <c r="B29" s="1" t="s">
        <v>98</v>
      </c>
      <c r="C29" s="1" t="s">
        <v>99</v>
      </c>
      <c r="D29" s="1" t="s">
        <v>119</v>
      </c>
      <c r="E29" s="1" t="s">
        <v>100</v>
      </c>
      <c r="F29" s="1" t="s">
        <v>90</v>
      </c>
      <c r="G29" s="1" t="s">
        <v>53</v>
      </c>
      <c r="H29" s="1" t="s">
        <v>54</v>
      </c>
      <c r="I29" s="2">
        <v>194.77</v>
      </c>
      <c r="J29" s="2">
        <v>39.9</v>
      </c>
      <c r="K29" s="2">
        <f t="shared" si="0"/>
        <v>22.46</v>
      </c>
      <c r="L29" s="2">
        <f t="shared" si="1"/>
        <v>0</v>
      </c>
      <c r="P29" s="6">
        <v>9.73</v>
      </c>
      <c r="Q29" s="5">
        <v>24252.025000000001</v>
      </c>
      <c r="R29" s="7">
        <v>12.73</v>
      </c>
      <c r="S29" s="5">
        <v>18673.318749999999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42925.34375</v>
      </c>
      <c r="AT29" s="11">
        <f t="shared" si="6"/>
        <v>2.8781837400360017</v>
      </c>
      <c r="AU29" s="5">
        <f t="shared" si="7"/>
        <v>2878.1837400360018</v>
      </c>
    </row>
    <row r="30" spans="1:47" x14ac:dyDescent="0.25">
      <c r="A30" s="1" t="s">
        <v>97</v>
      </c>
      <c r="B30" s="1" t="s">
        <v>98</v>
      </c>
      <c r="C30" s="1" t="s">
        <v>99</v>
      </c>
      <c r="D30" s="1" t="s">
        <v>119</v>
      </c>
      <c r="E30" s="1" t="s">
        <v>60</v>
      </c>
      <c r="F30" s="1" t="s">
        <v>90</v>
      </c>
      <c r="G30" s="1" t="s">
        <v>53</v>
      </c>
      <c r="H30" s="1" t="s">
        <v>54</v>
      </c>
      <c r="I30" s="2">
        <v>194.77</v>
      </c>
      <c r="J30" s="2">
        <v>39.42</v>
      </c>
      <c r="K30" s="2">
        <f t="shared" si="0"/>
        <v>39.379999999999995</v>
      </c>
      <c r="L30" s="2">
        <f t="shared" si="1"/>
        <v>0</v>
      </c>
      <c r="N30" s="4">
        <v>8.94</v>
      </c>
      <c r="O30" s="5">
        <v>24205.05</v>
      </c>
      <c r="P30" s="6">
        <v>25.68</v>
      </c>
      <c r="Q30" s="5">
        <v>64007.4</v>
      </c>
      <c r="R30" s="7">
        <v>4.76</v>
      </c>
      <c r="S30" s="5">
        <v>6982.3249999999998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95194.774999999994</v>
      </c>
      <c r="AT30" s="11">
        <f t="shared" si="6"/>
        <v>6.3828971326848301</v>
      </c>
      <c r="AU30" s="5">
        <f t="shared" si="7"/>
        <v>6382.8971326848296</v>
      </c>
    </row>
    <row r="31" spans="1:47" x14ac:dyDescent="0.25">
      <c r="A31" s="1" t="s">
        <v>97</v>
      </c>
      <c r="B31" s="1" t="s">
        <v>98</v>
      </c>
      <c r="C31" s="1" t="s">
        <v>99</v>
      </c>
      <c r="D31" s="1" t="s">
        <v>119</v>
      </c>
      <c r="E31" s="1" t="s">
        <v>69</v>
      </c>
      <c r="F31" s="1" t="s">
        <v>90</v>
      </c>
      <c r="G31" s="1" t="s">
        <v>53</v>
      </c>
      <c r="H31" s="1" t="s">
        <v>54</v>
      </c>
      <c r="I31" s="2">
        <v>194.77</v>
      </c>
      <c r="J31" s="2">
        <v>39.4</v>
      </c>
      <c r="K31" s="2">
        <f t="shared" si="0"/>
        <v>21.77</v>
      </c>
      <c r="L31" s="2">
        <f t="shared" si="1"/>
        <v>0</v>
      </c>
      <c r="P31" s="6">
        <v>16.41</v>
      </c>
      <c r="Q31" s="5">
        <v>40901.925000000003</v>
      </c>
      <c r="R31" s="7">
        <v>5.36</v>
      </c>
      <c r="S31" s="5">
        <v>7862.4500000000007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48764.375</v>
      </c>
      <c r="AT31" s="11">
        <f t="shared" si="6"/>
        <v>3.2696961504942661</v>
      </c>
      <c r="AU31" s="5">
        <f t="shared" si="7"/>
        <v>3269.696150494266</v>
      </c>
    </row>
    <row r="32" spans="1:47" x14ac:dyDescent="0.25">
      <c r="A32" s="1" t="s">
        <v>101</v>
      </c>
      <c r="B32" s="1" t="s">
        <v>102</v>
      </c>
      <c r="C32" s="1" t="s">
        <v>103</v>
      </c>
      <c r="D32" s="1" t="s">
        <v>115</v>
      </c>
      <c r="E32" s="1" t="s">
        <v>85</v>
      </c>
      <c r="F32" s="1" t="s">
        <v>104</v>
      </c>
      <c r="G32" s="1" t="s">
        <v>53</v>
      </c>
      <c r="H32" s="1" t="s">
        <v>54</v>
      </c>
      <c r="I32" s="2">
        <v>80</v>
      </c>
      <c r="J32" s="2">
        <v>40.119999999999997</v>
      </c>
      <c r="K32" s="2">
        <f t="shared" si="0"/>
        <v>9.61</v>
      </c>
      <c r="L32" s="2">
        <f t="shared" si="1"/>
        <v>0</v>
      </c>
      <c r="P32" s="6">
        <v>0.71</v>
      </c>
      <c r="Q32" s="5">
        <v>1769.675</v>
      </c>
      <c r="R32" s="7">
        <v>4.09</v>
      </c>
      <c r="S32" s="5">
        <v>5999.5187500000002</v>
      </c>
      <c r="T32" s="8">
        <v>4.8099999999999996</v>
      </c>
      <c r="U32" s="5">
        <v>2116.4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9885.59375</v>
      </c>
      <c r="AT32" s="11">
        <f t="shared" si="6"/>
        <v>0.66283814423388332</v>
      </c>
      <c r="AU32" s="5">
        <f t="shared" si="7"/>
        <v>662.83814423388333</v>
      </c>
    </row>
    <row r="33" spans="1:47" x14ac:dyDescent="0.25">
      <c r="A33" s="1" t="s">
        <v>105</v>
      </c>
      <c r="B33" s="1" t="s">
        <v>102</v>
      </c>
      <c r="C33" s="1" t="s">
        <v>103</v>
      </c>
      <c r="D33" s="1" t="s">
        <v>115</v>
      </c>
      <c r="E33" s="1" t="s">
        <v>76</v>
      </c>
      <c r="F33" s="1" t="s">
        <v>104</v>
      </c>
      <c r="G33" s="1" t="s">
        <v>53</v>
      </c>
      <c r="H33" s="1" t="s">
        <v>54</v>
      </c>
      <c r="I33" s="2">
        <v>80</v>
      </c>
      <c r="J33" s="2">
        <v>38.89</v>
      </c>
      <c r="K33" s="2">
        <f t="shared" si="0"/>
        <v>11.24</v>
      </c>
      <c r="L33" s="2">
        <f t="shared" si="1"/>
        <v>0</v>
      </c>
      <c r="P33" s="6">
        <v>4.7200000000000006</v>
      </c>
      <c r="Q33" s="5">
        <v>11764.6</v>
      </c>
      <c r="R33" s="7">
        <v>6.52</v>
      </c>
      <c r="S33" s="5">
        <v>9564.0250000000015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21328.625</v>
      </c>
      <c r="AT33" s="11">
        <f t="shared" si="6"/>
        <v>1.4301039038813839</v>
      </c>
      <c r="AU33" s="5">
        <f t="shared" si="7"/>
        <v>1430.103903881384</v>
      </c>
    </row>
    <row r="34" spans="1:47" x14ac:dyDescent="0.25">
      <c r="A34" s="1" t="s">
        <v>106</v>
      </c>
      <c r="B34" s="1" t="s">
        <v>71</v>
      </c>
      <c r="C34" s="1" t="s">
        <v>72</v>
      </c>
      <c r="D34" s="1" t="s">
        <v>118</v>
      </c>
      <c r="E34" s="1" t="s">
        <v>51</v>
      </c>
      <c r="F34" s="1" t="s">
        <v>104</v>
      </c>
      <c r="G34" s="1" t="s">
        <v>53</v>
      </c>
      <c r="H34" s="1" t="s">
        <v>54</v>
      </c>
      <c r="I34" s="2">
        <v>154.4</v>
      </c>
      <c r="J34" s="2">
        <v>33.81</v>
      </c>
      <c r="K34" s="2">
        <f t="shared" si="0"/>
        <v>18.32</v>
      </c>
      <c r="L34" s="2">
        <f t="shared" si="1"/>
        <v>0</v>
      </c>
      <c r="R34" s="7">
        <v>9.4</v>
      </c>
      <c r="S34" s="5">
        <v>13788.625</v>
      </c>
      <c r="T34" s="8">
        <v>8.92</v>
      </c>
      <c r="U34" s="5">
        <v>3924.8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17713.424999999999</v>
      </c>
      <c r="AT34" s="11">
        <f t="shared" si="6"/>
        <v>1.1877014220846445</v>
      </c>
      <c r="AU34" s="5">
        <f t="shared" si="7"/>
        <v>1187.7014220846445</v>
      </c>
    </row>
    <row r="35" spans="1:47" x14ac:dyDescent="0.25">
      <c r="A35" s="1" t="s">
        <v>106</v>
      </c>
      <c r="B35" s="1" t="s">
        <v>71</v>
      </c>
      <c r="C35" s="1" t="s">
        <v>72</v>
      </c>
      <c r="D35" s="1" t="s">
        <v>118</v>
      </c>
      <c r="E35" s="1" t="s">
        <v>91</v>
      </c>
      <c r="F35" s="1" t="s">
        <v>104</v>
      </c>
      <c r="G35" s="1" t="s">
        <v>53</v>
      </c>
      <c r="H35" s="1" t="s">
        <v>54</v>
      </c>
      <c r="I35" s="2">
        <v>154.4</v>
      </c>
      <c r="J35" s="2">
        <v>37.22</v>
      </c>
      <c r="K35" s="2">
        <f t="shared" si="0"/>
        <v>37.230000000000004</v>
      </c>
      <c r="L35" s="2">
        <f t="shared" si="1"/>
        <v>0</v>
      </c>
      <c r="P35" s="6">
        <v>6.72</v>
      </c>
      <c r="Q35" s="5">
        <v>16749.599999999999</v>
      </c>
      <c r="R35" s="7">
        <v>26.1</v>
      </c>
      <c r="S35" s="5">
        <v>38285.4375</v>
      </c>
      <c r="T35" s="8">
        <v>4.41</v>
      </c>
      <c r="U35" s="5">
        <v>1940.4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56975.4375</v>
      </c>
      <c r="AT35" s="11">
        <f t="shared" si="6"/>
        <v>3.8202554357864043</v>
      </c>
      <c r="AU35" s="5">
        <f t="shared" si="7"/>
        <v>3820.2554357864042</v>
      </c>
    </row>
    <row r="36" spans="1:47" x14ac:dyDescent="0.25">
      <c r="A36" s="1" t="s">
        <v>106</v>
      </c>
      <c r="B36" s="1" t="s">
        <v>71</v>
      </c>
      <c r="C36" s="1" t="s">
        <v>72</v>
      </c>
      <c r="D36" s="1" t="s">
        <v>118</v>
      </c>
      <c r="E36" s="1" t="s">
        <v>92</v>
      </c>
      <c r="F36" s="1" t="s">
        <v>104</v>
      </c>
      <c r="G36" s="1" t="s">
        <v>53</v>
      </c>
      <c r="H36" s="1" t="s">
        <v>54</v>
      </c>
      <c r="I36" s="2">
        <v>154.4</v>
      </c>
      <c r="J36" s="2">
        <v>38.68</v>
      </c>
      <c r="K36" s="2">
        <f t="shared" si="0"/>
        <v>38.69</v>
      </c>
      <c r="L36" s="2">
        <f t="shared" si="1"/>
        <v>0</v>
      </c>
      <c r="P36" s="6">
        <v>25.56</v>
      </c>
      <c r="Q36" s="5">
        <v>63708.3</v>
      </c>
      <c r="R36" s="7">
        <v>13.13</v>
      </c>
      <c r="S36" s="5">
        <v>19260.068749999999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5"/>
        <v>82968.368749999994</v>
      </c>
      <c r="AT36" s="11">
        <f t="shared" si="6"/>
        <v>5.5631053594896622</v>
      </c>
      <c r="AU36" s="5">
        <f t="shared" si="7"/>
        <v>5563.1053594896621</v>
      </c>
    </row>
    <row r="37" spans="1:47" x14ac:dyDescent="0.25">
      <c r="A37" s="1" t="s">
        <v>106</v>
      </c>
      <c r="B37" s="1" t="s">
        <v>71</v>
      </c>
      <c r="C37" s="1" t="s">
        <v>72</v>
      </c>
      <c r="D37" s="1" t="s">
        <v>118</v>
      </c>
      <c r="E37" s="1" t="s">
        <v>93</v>
      </c>
      <c r="F37" s="1" t="s">
        <v>104</v>
      </c>
      <c r="G37" s="1" t="s">
        <v>53</v>
      </c>
      <c r="H37" s="1" t="s">
        <v>54</v>
      </c>
      <c r="I37" s="2">
        <v>154.4</v>
      </c>
      <c r="J37" s="2">
        <v>39.75</v>
      </c>
      <c r="K37" s="2">
        <f t="shared" si="0"/>
        <v>33.06</v>
      </c>
      <c r="L37" s="2">
        <f t="shared" si="1"/>
        <v>0</v>
      </c>
      <c r="P37" s="6">
        <v>2.2000000000000002</v>
      </c>
      <c r="Q37" s="5">
        <v>5483.5</v>
      </c>
      <c r="R37" s="7">
        <v>18.97</v>
      </c>
      <c r="S37" s="5">
        <v>27826.618750000001</v>
      </c>
      <c r="T37" s="8">
        <v>11.89</v>
      </c>
      <c r="U37" s="5">
        <v>5231.6000000000004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5"/>
        <v>38541.71875</v>
      </c>
      <c r="AT37" s="11">
        <f t="shared" si="6"/>
        <v>2.584257655928281</v>
      </c>
      <c r="AU37" s="5">
        <f t="shared" si="7"/>
        <v>2584.2576559282811</v>
      </c>
    </row>
    <row r="38" spans="1:47" x14ac:dyDescent="0.25">
      <c r="A38" s="1" t="s">
        <v>107</v>
      </c>
      <c r="B38" s="1" t="s">
        <v>108</v>
      </c>
      <c r="C38" s="1" t="s">
        <v>109</v>
      </c>
      <c r="D38" s="1" t="s">
        <v>116</v>
      </c>
      <c r="E38" s="1" t="s">
        <v>81</v>
      </c>
      <c r="F38" s="1" t="s">
        <v>110</v>
      </c>
      <c r="G38" s="1" t="s">
        <v>53</v>
      </c>
      <c r="H38" s="1" t="s">
        <v>54</v>
      </c>
      <c r="I38" s="2">
        <v>160</v>
      </c>
      <c r="J38" s="2">
        <v>37.74</v>
      </c>
      <c r="K38" s="2">
        <f t="shared" si="0"/>
        <v>9.99</v>
      </c>
      <c r="L38" s="2">
        <f t="shared" si="1"/>
        <v>0</v>
      </c>
      <c r="P38" s="6">
        <v>0.12</v>
      </c>
      <c r="Q38" s="5">
        <v>299.10000000000002</v>
      </c>
      <c r="R38" s="7">
        <v>4.6100000000000003</v>
      </c>
      <c r="S38" s="5">
        <v>6762.2937500000007</v>
      </c>
      <c r="T38" s="8">
        <v>5.26</v>
      </c>
      <c r="U38" s="5">
        <v>2314.4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9375.7937500000007</v>
      </c>
      <c r="AT38" s="11">
        <f t="shared" si="6"/>
        <v>0.6286555858083529</v>
      </c>
      <c r="AU38" s="5">
        <f t="shared" si="7"/>
        <v>628.65558580835284</v>
      </c>
    </row>
    <row r="39" spans="1:47" x14ac:dyDescent="0.25">
      <c r="A39" s="1" t="s">
        <v>107</v>
      </c>
      <c r="B39" s="1" t="s">
        <v>108</v>
      </c>
      <c r="C39" s="1" t="s">
        <v>109</v>
      </c>
      <c r="D39" s="1" t="s">
        <v>116</v>
      </c>
      <c r="E39" s="1" t="s">
        <v>64</v>
      </c>
      <c r="F39" s="1" t="s">
        <v>110</v>
      </c>
      <c r="G39" s="1" t="s">
        <v>53</v>
      </c>
      <c r="H39" s="1" t="s">
        <v>54</v>
      </c>
      <c r="I39" s="2">
        <v>160</v>
      </c>
      <c r="J39" s="2">
        <v>38.9</v>
      </c>
      <c r="K39" s="2">
        <f t="shared" si="0"/>
        <v>0.91</v>
      </c>
      <c r="L39" s="2">
        <f t="shared" si="1"/>
        <v>0</v>
      </c>
      <c r="T39" s="8">
        <v>0.91</v>
      </c>
      <c r="U39" s="5">
        <v>400.4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400.4</v>
      </c>
      <c r="AT39" s="11">
        <f t="shared" si="6"/>
        <v>2.6847187904241648E-2</v>
      </c>
      <c r="AU39" s="5">
        <f t="shared" si="7"/>
        <v>26.84718790424165</v>
      </c>
    </row>
    <row r="40" spans="1:47" x14ac:dyDescent="0.25">
      <c r="B40" s="29" t="s">
        <v>120</v>
      </c>
    </row>
    <row r="41" spans="1:47" x14ac:dyDescent="0.25">
      <c r="B41" s="1" t="s">
        <v>111</v>
      </c>
      <c r="C41" s="1" t="s">
        <v>124</v>
      </c>
      <c r="D41" s="1" t="s">
        <v>125</v>
      </c>
      <c r="J41" s="2">
        <v>35.21</v>
      </c>
      <c r="K41" s="2">
        <f t="shared" si="0"/>
        <v>31.15</v>
      </c>
      <c r="L41" s="2">
        <f t="shared" si="1"/>
        <v>0</v>
      </c>
      <c r="AG41" s="9">
        <v>31.15</v>
      </c>
      <c r="AH41" s="5">
        <v>62105.3125</v>
      </c>
      <c r="AL41" s="5" t="str">
        <f>IF(AK41&gt;0,AK41*$AL$1,"")</f>
        <v/>
      </c>
      <c r="AN41" s="5" t="str">
        <f>IF(AM41&gt;0,AM41*$AN$1,"")</f>
        <v/>
      </c>
      <c r="AP41" s="5" t="str">
        <f>IF(AO41&gt;0,AO41*$AP$1,"")</f>
        <v/>
      </c>
      <c r="AS41" s="5">
        <f t="shared" si="5"/>
        <v>62105.3125</v>
      </c>
      <c r="AT41" s="11">
        <f>(AS41/$AS$46)*100</f>
        <v>4.1642182680797895</v>
      </c>
      <c r="AU41" s="5">
        <f>(AT41/100)*$AU$1</f>
        <v>4164.2182680797896</v>
      </c>
    </row>
    <row r="42" spans="1:47" x14ac:dyDescent="0.25">
      <c r="B42" s="29" t="s">
        <v>122</v>
      </c>
    </row>
    <row r="43" spans="1:47" x14ac:dyDescent="0.25">
      <c r="B43" s="1" t="s">
        <v>112</v>
      </c>
      <c r="C43" s="1" t="s">
        <v>126</v>
      </c>
      <c r="D43" s="1" t="s">
        <v>116</v>
      </c>
      <c r="J43" s="2">
        <v>11.82</v>
      </c>
      <c r="K43" s="2">
        <f t="shared" si="0"/>
        <v>8.36</v>
      </c>
      <c r="L43" s="2">
        <f t="shared" si="1"/>
        <v>0</v>
      </c>
      <c r="AG43" s="9">
        <v>8.36</v>
      </c>
      <c r="AH43" s="5">
        <v>16667.75</v>
      </c>
      <c r="AL43" s="5" t="str">
        <f>IF(AK43&gt;0,AK43*$AL$1,"")</f>
        <v/>
      </c>
      <c r="AN43" s="5" t="str">
        <f>IF(AM43&gt;0,AM43*$AN$1,"")</f>
        <v/>
      </c>
      <c r="AP43" s="5" t="str">
        <f>IF(AO43&gt;0,AO43*$AP$1,"")</f>
        <v/>
      </c>
      <c r="AS43" s="5">
        <f t="shared" si="5"/>
        <v>16667.75</v>
      </c>
      <c r="AT43" s="11">
        <f>(AS43/$AS$46)*100</f>
        <v>1.1175879525247847</v>
      </c>
      <c r="AU43" s="5">
        <f>(AT43/100)*$AU$1</f>
        <v>1117.5879525247847</v>
      </c>
    </row>
    <row r="44" spans="1:47" x14ac:dyDescent="0.25">
      <c r="B44" s="29" t="s">
        <v>123</v>
      </c>
    </row>
    <row r="45" spans="1:47" ht="15.75" thickBot="1" x14ac:dyDescent="0.3">
      <c r="B45" s="1" t="s">
        <v>121</v>
      </c>
      <c r="C45" s="1" t="s">
        <v>127</v>
      </c>
      <c r="D45" s="1" t="s">
        <v>128</v>
      </c>
      <c r="J45" s="2">
        <v>7.8699999999999992</v>
      </c>
      <c r="K45" s="2">
        <f t="shared" si="0"/>
        <v>5.73</v>
      </c>
      <c r="L45" s="2">
        <f t="shared" si="1"/>
        <v>0</v>
      </c>
      <c r="AG45" s="9">
        <v>5.73</v>
      </c>
      <c r="AH45" s="5">
        <v>11424.1875</v>
      </c>
      <c r="AL45" s="5" t="str">
        <f>IF(AK45&gt;0,AK45*$AL$1,"")</f>
        <v/>
      </c>
      <c r="AN45" s="5" t="str">
        <f>IF(AM45&gt;0,AM45*$AN$1,"")</f>
        <v/>
      </c>
      <c r="AP45" s="5" t="str">
        <f>IF(AO45&gt;0,AO45*$AP$1,"")</f>
        <v/>
      </c>
      <c r="AS45" s="5">
        <f t="shared" si="5"/>
        <v>11424.1875</v>
      </c>
      <c r="AT45" s="11">
        <f>(AS45/$AS$46)*100</f>
        <v>0.7660022688955761</v>
      </c>
      <c r="AU45" s="5">
        <f>(AT45/100)*$AU$1</f>
        <v>766.00226889557609</v>
      </c>
    </row>
    <row r="46" spans="1:47" ht="15.75" thickTop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>
        <f t="shared" ref="K46:AU46" si="8">SUM(K3:K45)</f>
        <v>787.06000000000006</v>
      </c>
      <c r="L46" s="20">
        <f t="shared" si="8"/>
        <v>1.71</v>
      </c>
      <c r="M46" s="21">
        <f t="shared" si="8"/>
        <v>0</v>
      </c>
      <c r="N46" s="22">
        <f t="shared" si="8"/>
        <v>64.45</v>
      </c>
      <c r="O46" s="23">
        <f t="shared" si="8"/>
        <v>174498.375</v>
      </c>
      <c r="P46" s="24">
        <f t="shared" si="8"/>
        <v>297.45</v>
      </c>
      <c r="Q46" s="23">
        <f t="shared" si="8"/>
        <v>766937.26500000001</v>
      </c>
      <c r="R46" s="25">
        <f t="shared" si="8"/>
        <v>282.30000000000007</v>
      </c>
      <c r="S46" s="23">
        <f t="shared" si="8"/>
        <v>420022.052272</v>
      </c>
      <c r="T46" s="26">
        <f t="shared" si="8"/>
        <v>81.260000000000005</v>
      </c>
      <c r="U46" s="23">
        <f t="shared" si="8"/>
        <v>36987.280000000006</v>
      </c>
      <c r="V46" s="20">
        <f t="shared" si="8"/>
        <v>0</v>
      </c>
      <c r="W46" s="23">
        <f t="shared" si="8"/>
        <v>0</v>
      </c>
      <c r="X46" s="20">
        <f t="shared" si="8"/>
        <v>0</v>
      </c>
      <c r="Y46" s="23">
        <f t="shared" si="8"/>
        <v>0</v>
      </c>
      <c r="Z46" s="27">
        <f t="shared" si="8"/>
        <v>9.4</v>
      </c>
      <c r="AA46" s="23">
        <f t="shared" si="8"/>
        <v>1656.75</v>
      </c>
      <c r="AB46" s="28">
        <f t="shared" si="8"/>
        <v>6.9600000000000009</v>
      </c>
      <c r="AC46" s="23">
        <f t="shared" si="8"/>
        <v>1104.9000000000001</v>
      </c>
      <c r="AD46" s="20">
        <f t="shared" si="8"/>
        <v>0</v>
      </c>
      <c r="AE46" s="20">
        <f t="shared" si="8"/>
        <v>0</v>
      </c>
      <c r="AF46" s="23">
        <f t="shared" si="8"/>
        <v>0</v>
      </c>
      <c r="AG46" s="27">
        <f t="shared" si="8"/>
        <v>45.239999999999995</v>
      </c>
      <c r="AH46" s="23">
        <f t="shared" si="8"/>
        <v>90197.25</v>
      </c>
      <c r="AI46" s="20">
        <f t="shared" si="8"/>
        <v>0</v>
      </c>
      <c r="AJ46" s="23">
        <f t="shared" si="8"/>
        <v>0</v>
      </c>
      <c r="AK46" s="21">
        <f t="shared" si="8"/>
        <v>0</v>
      </c>
      <c r="AL46" s="23">
        <f t="shared" si="8"/>
        <v>0</v>
      </c>
      <c r="AM46" s="21">
        <f t="shared" si="8"/>
        <v>0.69000000000000006</v>
      </c>
      <c r="AN46" s="23">
        <f t="shared" si="8"/>
        <v>5722.17</v>
      </c>
      <c r="AO46" s="20">
        <f t="shared" si="8"/>
        <v>0</v>
      </c>
      <c r="AP46" s="23">
        <f t="shared" si="8"/>
        <v>0</v>
      </c>
      <c r="AQ46" s="20">
        <f t="shared" si="8"/>
        <v>1.02</v>
      </c>
      <c r="AR46" s="20">
        <f t="shared" si="8"/>
        <v>0</v>
      </c>
      <c r="AS46" s="23">
        <f t="shared" si="8"/>
        <v>1491403.8722719999</v>
      </c>
      <c r="AT46" s="20">
        <f t="shared" si="8"/>
        <v>100.00000000000003</v>
      </c>
      <c r="AU46" s="23">
        <f t="shared" si="8"/>
        <v>100000</v>
      </c>
    </row>
    <row r="49" spans="2:3" x14ac:dyDescent="0.25">
      <c r="B49" s="29" t="s">
        <v>113</v>
      </c>
      <c r="C49" s="1">
        <f>SUM(K46,L46)</f>
        <v>788.7700000000001</v>
      </c>
    </row>
  </sheetData>
  <autoFilter ref="A2:AU46" xr:uid="{00000000-0001-0000-0000-000000000000}"/>
  <conditionalFormatting sqref="I51:I84">
    <cfRule type="notContainsText" dxfId="11" priority="4" operator="notContains" text="#########">
      <formula>ISERROR(SEARCH("#########",I51))</formula>
    </cfRule>
  </conditionalFormatting>
  <conditionalFormatting sqref="J46">
    <cfRule type="notContainsText" dxfId="10" priority="41" operator="notContains" text="#########">
      <formula>ISERROR(SEARCH("#########",J46))</formula>
    </cfRule>
  </conditionalFormatting>
  <conditionalFormatting sqref="J51">
    <cfRule type="notContainsText" dxfId="9" priority="43" operator="notContains" text="#########">
      <formula>ISERROR(SEARCH("#########",J51))</formula>
    </cfRule>
  </conditionalFormatting>
  <conditionalFormatting sqref="J56:J57">
    <cfRule type="notContainsText" dxfId="8" priority="44" operator="notContains" text="#########">
      <formula>ISERROR(SEARCH("#########",J56))</formula>
    </cfRule>
  </conditionalFormatting>
  <conditionalFormatting sqref="J60:J62">
    <cfRule type="notContainsText" dxfId="7" priority="46" operator="notContains" text="#########">
      <formula>ISERROR(SEARCH("#########",J60))</formula>
    </cfRule>
  </conditionalFormatting>
  <conditionalFormatting sqref="J64">
    <cfRule type="notContainsText" dxfId="6" priority="49" operator="notContains" text="#########">
      <formula>ISERROR(SEARCH("#########",J64))</formula>
    </cfRule>
  </conditionalFormatting>
  <conditionalFormatting sqref="J66:J67">
    <cfRule type="notContainsText" dxfId="5" priority="50" operator="notContains" text="#########">
      <formula>ISERROR(SEARCH("#########",J66))</formula>
    </cfRule>
  </conditionalFormatting>
  <conditionalFormatting sqref="J69">
    <cfRule type="notContainsText" dxfId="4" priority="52" operator="notContains" text="#########">
      <formula>ISERROR(SEARCH("#########",J69))</formula>
    </cfRule>
  </conditionalFormatting>
  <conditionalFormatting sqref="J72">
    <cfRule type="notContainsText" dxfId="3" priority="53" operator="notContains" text="#########">
      <formula>ISERROR(SEARCH("#########",J72))</formula>
    </cfRule>
  </conditionalFormatting>
  <conditionalFormatting sqref="J74:J75">
    <cfRule type="notContainsText" dxfId="2" priority="54" operator="notContains" text="#########">
      <formula>ISERROR(SEARCH("#########",J74))</formula>
    </cfRule>
  </conditionalFormatting>
  <conditionalFormatting sqref="J78">
    <cfRule type="notContainsText" dxfId="1" priority="56" operator="notContains" text="#########">
      <formula>ISERROR(SEARCH("#########",J78))</formula>
    </cfRule>
  </conditionalFormatting>
  <conditionalFormatting sqref="J81">
    <cfRule type="notContainsText" dxfId="0" priority="57" operator="notContains" text="#########">
      <formula>ISERROR(SEARCH("#########",J81))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E1A54-8E31-4FD1-9BD0-0E46E693E5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E333B-2CE5-4BEF-AC3D-7AF0FBCA3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2024-06-19T16:23:46Z</dcterms:created>
  <dcterms:modified xsi:type="dcterms:W3CDTF">2024-08-19T20:33:37Z</dcterms:modified>
</cp:coreProperties>
</file>