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25\3_Tabular_Report\Group3\CD87\Tabular\"/>
    </mc:Choice>
  </mc:AlternateContent>
  <xr:revisionPtr revIDLastSave="0" documentId="13_ncr:1_{AAF4AC63-1760-48E8-94C9-8177BFC723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1" i="1" l="1"/>
  <c r="AQ61" i="1"/>
  <c r="AO61" i="1"/>
  <c r="AM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AS60" i="1"/>
  <c r="AP60" i="1"/>
  <c r="AN60" i="1"/>
  <c r="AL60" i="1"/>
  <c r="L60" i="1"/>
  <c r="K60" i="1"/>
  <c r="AS58" i="1"/>
  <c r="AP58" i="1"/>
  <c r="AN58" i="1"/>
  <c r="AL58" i="1"/>
  <c r="L58" i="1"/>
  <c r="K58" i="1"/>
  <c r="AS57" i="1"/>
  <c r="AP57" i="1"/>
  <c r="AN57" i="1"/>
  <c r="AL57" i="1"/>
  <c r="L57" i="1"/>
  <c r="K57" i="1"/>
  <c r="AS56" i="1"/>
  <c r="AP56" i="1"/>
  <c r="AN56" i="1"/>
  <c r="AL56" i="1"/>
  <c r="L56" i="1"/>
  <c r="K56" i="1"/>
  <c r="AS54" i="1"/>
  <c r="AP54" i="1"/>
  <c r="AN54" i="1"/>
  <c r="AL54" i="1"/>
  <c r="L54" i="1"/>
  <c r="K54" i="1"/>
  <c r="AS52" i="1"/>
  <c r="AP52" i="1"/>
  <c r="AN52" i="1"/>
  <c r="AL52" i="1"/>
  <c r="L52" i="1"/>
  <c r="K52" i="1"/>
  <c r="AS51" i="1"/>
  <c r="AP51" i="1"/>
  <c r="AN51" i="1"/>
  <c r="AL51" i="1"/>
  <c r="L51" i="1"/>
  <c r="K51" i="1"/>
  <c r="AS50" i="1"/>
  <c r="AP50" i="1"/>
  <c r="AN50" i="1"/>
  <c r="AL50" i="1"/>
  <c r="L50" i="1"/>
  <c r="K50" i="1"/>
  <c r="AS49" i="1"/>
  <c r="AP49" i="1"/>
  <c r="AN49" i="1"/>
  <c r="AL49" i="1"/>
  <c r="L49" i="1"/>
  <c r="K49" i="1"/>
  <c r="AS48" i="1"/>
  <c r="AP48" i="1"/>
  <c r="AN48" i="1"/>
  <c r="AL48" i="1"/>
  <c r="L48" i="1"/>
  <c r="K48" i="1"/>
  <c r="AS47" i="1"/>
  <c r="AP47" i="1"/>
  <c r="AN47" i="1"/>
  <c r="AL47" i="1"/>
  <c r="L47" i="1"/>
  <c r="K47" i="1"/>
  <c r="AS46" i="1"/>
  <c r="AP46" i="1"/>
  <c r="AN46" i="1"/>
  <c r="AL46" i="1"/>
  <c r="L46" i="1"/>
  <c r="K46" i="1"/>
  <c r="AS45" i="1"/>
  <c r="AP45" i="1"/>
  <c r="AN45" i="1"/>
  <c r="AL45" i="1"/>
  <c r="L45" i="1"/>
  <c r="K45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K61" i="1" l="1"/>
  <c r="AP61" i="1"/>
  <c r="AN61" i="1"/>
  <c r="AL61" i="1"/>
  <c r="L61" i="1"/>
  <c r="AS61" i="1"/>
  <c r="AT14" i="1" s="1"/>
  <c r="AU14" i="1" s="1"/>
  <c r="C64" i="1" l="1"/>
  <c r="AT29" i="1"/>
  <c r="AU29" i="1" s="1"/>
  <c r="AT3" i="1"/>
  <c r="AT26" i="1"/>
  <c r="AU26" i="1" s="1"/>
  <c r="AT23" i="1"/>
  <c r="AU23" i="1" s="1"/>
  <c r="AT21" i="1"/>
  <c r="AU21" i="1" s="1"/>
  <c r="AT52" i="1"/>
  <c r="AU52" i="1" s="1"/>
  <c r="AT49" i="1"/>
  <c r="AU49" i="1" s="1"/>
  <c r="AT46" i="1"/>
  <c r="AU46" i="1" s="1"/>
  <c r="AT43" i="1"/>
  <c r="AU43" i="1" s="1"/>
  <c r="AT40" i="1"/>
  <c r="AU40" i="1" s="1"/>
  <c r="AT56" i="1"/>
  <c r="AU56" i="1" s="1"/>
  <c r="AT51" i="1"/>
  <c r="AU51" i="1" s="1"/>
  <c r="AT48" i="1"/>
  <c r="AU48" i="1" s="1"/>
  <c r="AT45" i="1"/>
  <c r="AU45" i="1" s="1"/>
  <c r="AT42" i="1"/>
  <c r="AU42" i="1" s="1"/>
  <c r="AT39" i="1"/>
  <c r="AU39" i="1" s="1"/>
  <c r="AT36" i="1"/>
  <c r="AU36" i="1" s="1"/>
  <c r="AT33" i="1"/>
  <c r="AU33" i="1" s="1"/>
  <c r="AT30" i="1"/>
  <c r="AU30" i="1" s="1"/>
  <c r="AT28" i="1"/>
  <c r="AU28" i="1" s="1"/>
  <c r="AT25" i="1"/>
  <c r="AU25" i="1" s="1"/>
  <c r="AT22" i="1"/>
  <c r="AU22" i="1" s="1"/>
  <c r="AT54" i="1"/>
  <c r="AU54" i="1" s="1"/>
  <c r="AT50" i="1"/>
  <c r="AU50" i="1" s="1"/>
  <c r="AT47" i="1"/>
  <c r="AU47" i="1" s="1"/>
  <c r="AT44" i="1"/>
  <c r="AU44" i="1" s="1"/>
  <c r="AT41" i="1"/>
  <c r="AU41" i="1" s="1"/>
  <c r="AT38" i="1"/>
  <c r="AU38" i="1" s="1"/>
  <c r="AT35" i="1"/>
  <c r="AU35" i="1" s="1"/>
  <c r="AT32" i="1"/>
  <c r="AU32" i="1" s="1"/>
  <c r="AT27" i="1"/>
  <c r="AU27" i="1" s="1"/>
  <c r="AT24" i="1"/>
  <c r="AU24" i="1" s="1"/>
  <c r="AT60" i="1"/>
  <c r="AU60" i="1" s="1"/>
  <c r="AT15" i="1"/>
  <c r="AU15" i="1" s="1"/>
  <c r="AT58" i="1"/>
  <c r="AU58" i="1" s="1"/>
  <c r="AT16" i="1"/>
  <c r="AU16" i="1" s="1"/>
  <c r="AT57" i="1"/>
  <c r="AU57" i="1" s="1"/>
  <c r="AT12" i="1"/>
  <c r="AU12" i="1" s="1"/>
  <c r="AT17" i="1"/>
  <c r="AU17" i="1" s="1"/>
  <c r="AT37" i="1"/>
  <c r="AU37" i="1" s="1"/>
  <c r="AT20" i="1"/>
  <c r="AU20" i="1" s="1"/>
  <c r="AT10" i="1"/>
  <c r="AU10" i="1" s="1"/>
  <c r="AT13" i="1"/>
  <c r="AU13" i="1" s="1"/>
  <c r="AT11" i="1"/>
  <c r="AU11" i="1" s="1"/>
  <c r="AT34" i="1"/>
  <c r="AU34" i="1" s="1"/>
  <c r="AT19" i="1"/>
  <c r="AU19" i="1" s="1"/>
  <c r="AT8" i="1"/>
  <c r="AU8" i="1" s="1"/>
  <c r="AT9" i="1"/>
  <c r="AU9" i="1" s="1"/>
  <c r="AT7" i="1"/>
  <c r="AU7" i="1" s="1"/>
  <c r="AT31" i="1"/>
  <c r="AU31" i="1" s="1"/>
  <c r="AT18" i="1"/>
  <c r="AU18" i="1" s="1"/>
  <c r="AT6" i="1"/>
  <c r="AU6" i="1" s="1"/>
  <c r="AT4" i="1"/>
  <c r="AU4" i="1" s="1"/>
  <c r="AT5" i="1"/>
  <c r="AU5" i="1" s="1"/>
  <c r="AU3" i="1" l="1"/>
  <c r="AU61" i="1" s="1"/>
  <c r="AT61" i="1"/>
</calcChain>
</file>

<file path=xl/sharedStrings.xml><?xml version="1.0" encoding="utf-8"?>
<sst xmlns="http://schemas.openxmlformats.org/spreadsheetml/2006/main" count="467" uniqueCount="184">
  <si>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</si>
  <si>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</si>
  <si>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</si>
  <si>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</si>
  <si>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</si>
  <si>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</si>
  <si>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</si>
  <si>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</si>
  <si>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</si>
  <si>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</si>
  <si>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</si>
  <si>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</si>
  <si>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</si>
  <si>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</si>
  <si>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</si>
  <si>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</si>
  <si>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</si>
  <si>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</si>
  <si>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</si>
  <si>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</si>
  <si>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</si>
  <si>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</si>
  <si>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</si>
  <si>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</si>
  <si>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</si>
  <si>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</si>
  <si>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</si>
  <si>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</si>
  <si>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</si>
  <si>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</si>
  <si>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</si>
  <si>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</si>
  <si>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</si>
  <si>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</si>
  <si>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</si>
  <si>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</si>
  <si>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</si>
  <si>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</si>
  <si>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</si>
  <si>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</si>
  <si>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</si>
  <si>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</si>
  <si>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</si>
  <si>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</si>
  <si>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</si>
  <si>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</si>
  <si>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</si>
  <si>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</si>
  <si>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11-024-0030</t>
  </si>
  <si>
    <t>NELSON/JOHN H/TRUST &amp;      JANICE NELSON TRUST</t>
  </si>
  <si>
    <t>142 PLEASANT VIEW RD</t>
  </si>
  <si>
    <t>SLAYTON MN 56172-1931</t>
  </si>
  <si>
    <t>SWSE</t>
  </si>
  <si>
    <t>24</t>
  </si>
  <si>
    <t>108</t>
  </si>
  <si>
    <t>041</t>
  </si>
  <si>
    <t>11-025-0010</t>
  </si>
  <si>
    <t>FRISVOLD/BRIAN K &amp; LAURA J</t>
  </si>
  <si>
    <t>110 13TH ST NW</t>
  </si>
  <si>
    <t>OWATONNA MN 55060</t>
  </si>
  <si>
    <t>NENE</t>
  </si>
  <si>
    <t>25</t>
  </si>
  <si>
    <t>11-025-0011</t>
  </si>
  <si>
    <t>FRISVOLD/BRUCE D &amp; CARLA R</t>
  </si>
  <si>
    <t>1958 180TH AVE</t>
  </si>
  <si>
    <t>SLAYTON MN 56172</t>
  </si>
  <si>
    <t>SENE</t>
  </si>
  <si>
    <t>11-025-0020</t>
  </si>
  <si>
    <t>NWNE</t>
  </si>
  <si>
    <t>11-025-0030</t>
  </si>
  <si>
    <t>NENW</t>
  </si>
  <si>
    <t>11-025-0040</t>
  </si>
  <si>
    <t>FRISVOLD/BRUCE D &amp; CARLA RA</t>
  </si>
  <si>
    <t>SENW</t>
  </si>
  <si>
    <t>SWNE</t>
  </si>
  <si>
    <t>11-025-0060</t>
  </si>
  <si>
    <t>NESW</t>
  </si>
  <si>
    <t>NWSE</t>
  </si>
  <si>
    <t>11-025-0070</t>
  </si>
  <si>
    <t>KOEHLY/NEIL W/&amp;      HEATHER J WRIGHT</t>
  </si>
  <si>
    <t>878 OLIVE ST</t>
  </si>
  <si>
    <t>CIRCLE PINES MN 55014-2165</t>
  </si>
  <si>
    <t>SESE</t>
  </si>
  <si>
    <t>NESE</t>
  </si>
  <si>
    <t>SESW</t>
  </si>
  <si>
    <t>36</t>
  </si>
  <si>
    <t>11-036-0010</t>
  </si>
  <si>
    <t>11-036-0020</t>
  </si>
  <si>
    <t>ANDERSON/DEL/REV LIVING TRS   SANDRA G ANDERSON REV LVG TRST</t>
  </si>
  <si>
    <t>30 N SHORE DR</t>
  </si>
  <si>
    <t>GARVIN MN 56132-1162</t>
  </si>
  <si>
    <t>11-036-0030</t>
  </si>
  <si>
    <t>11-036-0060</t>
  </si>
  <si>
    <t>TAKLE/JAY CARROLL</t>
  </si>
  <si>
    <t>27472 310TH AVE</t>
  </si>
  <si>
    <t>WESTBROOK  MN 56183</t>
  </si>
  <si>
    <t>11-036-0100</t>
  </si>
  <si>
    <t>SCHMIDT/MARLA J</t>
  </si>
  <si>
    <t>1734 186TH ST</t>
  </si>
  <si>
    <t>SLAYTON MN 56172-1928</t>
  </si>
  <si>
    <t>11-131-0060</t>
  </si>
  <si>
    <t>RECHTZIGEL/CAROL M</t>
  </si>
  <si>
    <t>SWSW</t>
  </si>
  <si>
    <t>30</t>
  </si>
  <si>
    <t>040</t>
  </si>
  <si>
    <t>11-131-0070</t>
  </si>
  <si>
    <t>HOHN/DENNIS &amp; LINDA</t>
  </si>
  <si>
    <t>11-131-0080</t>
  </si>
  <si>
    <t>11-160-0250</t>
  </si>
  <si>
    <t>SCHMITZ/KAREN A/TRUST</t>
  </si>
  <si>
    <t>68 LAKEVIEW DR</t>
  </si>
  <si>
    <t>11-160-0260</t>
  </si>
  <si>
    <t>FABRO/QUENTIN J &amp; MARY LYNN</t>
  </si>
  <si>
    <t>70 LAKEVIEW DR</t>
  </si>
  <si>
    <t>11-161-0240</t>
  </si>
  <si>
    <t>STOFFEL/VERLA GAYLE</t>
  </si>
  <si>
    <t>11-161-0250</t>
  </si>
  <si>
    <t>FICK/LOREN/TRUST</t>
  </si>
  <si>
    <t>11-161-0260</t>
  </si>
  <si>
    <t>67 LAKEVIEW DR</t>
  </si>
  <si>
    <t>11-161-0270</t>
  </si>
  <si>
    <t>FORD/ANGELA</t>
  </si>
  <si>
    <t>69 LAKEVIEW DR</t>
  </si>
  <si>
    <t>11-161-0280</t>
  </si>
  <si>
    <t>MATHIOWETZ/ROBERT A</t>
  </si>
  <si>
    <t>11-161-0290</t>
  </si>
  <si>
    <t>THOVSON/JAMES A</t>
  </si>
  <si>
    <t>11-161-0300</t>
  </si>
  <si>
    <t>11-161-0310</t>
  </si>
  <si>
    <t>KOOIKER/MELISSA</t>
  </si>
  <si>
    <t>75 LAKEVIEW DR</t>
  </si>
  <si>
    <t>11-161-0320</t>
  </si>
  <si>
    <t>77 LAKEVIEW DR</t>
  </si>
  <si>
    <t>11-161-0330</t>
  </si>
  <si>
    <t>EHRESMANN/SCOTT A</t>
  </si>
  <si>
    <t>79 LAKEVIEW DR</t>
  </si>
  <si>
    <t>11-161-0340</t>
  </si>
  <si>
    <t>MECHTENBERG/LARRY &amp; DARLENE</t>
  </si>
  <si>
    <t>11-161-0350</t>
  </si>
  <si>
    <t>WAKEFIELD/LESLIE F &amp; LINDA L</t>
  </si>
  <si>
    <t>83 LAKEVIEW DR</t>
  </si>
  <si>
    <t>11-161-0360</t>
  </si>
  <si>
    <t>SEIFERT/CHRISTOPHER J</t>
  </si>
  <si>
    <t>85 LAKEVIEW DR</t>
  </si>
  <si>
    <t>11-161-0370</t>
  </si>
  <si>
    <t>MALONE/JAMES &amp; DIANE</t>
  </si>
  <si>
    <t>87 LAKEVIEW DR</t>
  </si>
  <si>
    <t>11-161-0380</t>
  </si>
  <si>
    <t>11-161-0390</t>
  </si>
  <si>
    <t>SUCKOW/WARREN &amp; BONITA</t>
  </si>
  <si>
    <t>91 LAKEVIEW DR</t>
  </si>
  <si>
    <t>11-180-1030</t>
  </si>
  <si>
    <t>KRUEGER/RODNEY J</t>
  </si>
  <si>
    <t>1799 191ST ST</t>
  </si>
  <si>
    <t>NWNW</t>
  </si>
  <si>
    <t>31</t>
  </si>
  <si>
    <t>11-210-0000</t>
  </si>
  <si>
    <t>11.210.ROW</t>
  </si>
  <si>
    <t>11-510-0030</t>
  </si>
  <si>
    <t>1960,1996 180TH AVE</t>
  </si>
  <si>
    <t>SWNW</t>
  </si>
  <si>
    <t>CR 104</t>
  </si>
  <si>
    <t>201ST ST</t>
  </si>
  <si>
    <t>180TH AVE</t>
  </si>
  <si>
    <t>191ST ST</t>
  </si>
  <si>
    <t>TOTAL WATERSHED ACRES:</t>
  </si>
  <si>
    <t>MURRAY CTY RDS</t>
  </si>
  <si>
    <t>SHETEK TWP RDS</t>
  </si>
  <si>
    <t>LAKE SARAH TWP RDS</t>
  </si>
  <si>
    <t>48 PLEASANT VIEW RD</t>
  </si>
  <si>
    <t>PO BOX 310</t>
  </si>
  <si>
    <t>ADRIAN MN 56110-0310</t>
  </si>
  <si>
    <t>64 LAKEVIEW DR</t>
  </si>
  <si>
    <t>SLAYTON MN 56172-1926</t>
  </si>
  <si>
    <t>989 124TH AVE</t>
  </si>
  <si>
    <t>LUVERNE MN 56156</t>
  </si>
  <si>
    <t>1415 US HWY 59 NW</t>
  </si>
  <si>
    <t>82 LAKEVIEW DR</t>
  </si>
  <si>
    <t>SHETEK TWP C/O JAMES REINERT, 2278 231ST ST</t>
  </si>
  <si>
    <t>TRACY MN 56175</t>
  </si>
  <si>
    <t>MURRAY TWP C/O PATRICIA DOLD, 1374 225TH AVE</t>
  </si>
  <si>
    <t>CURRIE MN 56123</t>
  </si>
  <si>
    <t>LAKE SARAH TWP C/O TREVOR HUMPHREY, 76 PLEASANT VIEW RD</t>
  </si>
  <si>
    <t>SLAYTON, MN 56172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</si>
</sst>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6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topLeftCell="A30" workbookViewId="0">
      <selection activeCell="D62" sqref="D62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53.5546875" style="1" bestFit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customWidth="1"/>
    <col min="29" max="29" width="17.6640625" style="5" customWidth="1"/>
    <col min="30" max="31" width="17.6640625" style="2" hidden="1" customWidth="1"/>
    <col min="32" max="32" width="17.6640625" style="5" hidden="1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hidden="1" customWidth="1"/>
    <col min="38" max="38" width="17.6640625" style="5" hidden="1" customWidth="1"/>
    <col min="39" max="39" width="17.6640625" style="3" hidden="1" customWidth="1"/>
    <col min="40" max="40" width="17.6640625" style="5" hidden="1" customWidth="1"/>
    <col min="41" max="41" width="17.6640625" style="2" hidden="1" customWidth="1"/>
    <col min="42" max="42" width="17.6640625" style="5" hidden="1" customWidth="1"/>
    <col min="43" max="43" width="17.6640625" style="2" hidden="1" customWidth="1"/>
    <col min="44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0</v>
      </c>
      <c r="AN1" s="5">
        <v>0</v>
      </c>
      <c r="AP1" s="5">
        <v>0</v>
      </c>
      <c r="AU1" s="5" t="s">
        <v>0</v>
      </c>
    </row>
    <row r="2" spans="1:47" ht="68.099999999999994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108.84</v>
      </c>
      <c r="J3" s="2">
        <v>39.43</v>
      </c>
      <c r="K3" s="2">
        <f t="shared" ref="K3:K32" si="0">SUM(N3,P3,R3,T3,V3,X3,Z3,AB3,AE3,AG3,AI3)</f>
        <v>5.9300000000000006</v>
      </c>
      <c r="L3" s="2">
        <f t="shared" ref="L3:L32" si="1">SUM(M3,AD3,AK3,AM3,AO3,AQ3,AR3)</f>
        <v>0</v>
      </c>
      <c r="P3" s="6">
        <v>2.75</v>
      </c>
      <c r="Q3" s="5">
        <v>4602.8125</v>
      </c>
      <c r="R3" s="7">
        <v>2.74</v>
      </c>
      <c r="S3" s="5">
        <v>2911.25</v>
      </c>
      <c r="T3" s="8">
        <v>0.44</v>
      </c>
      <c r="U3" s="5">
        <v>140.25</v>
      </c>
      <c r="AL3" s="5" t="str">
        <f t="shared" ref="AL3:AL32" si="2">IF(AK3&gt;0,AK3*$AL$1,"")</f>
        <v/>
      </c>
      <c r="AN3" s="5" t="str">
        <f t="shared" ref="AN3:AN32" si="3">IF(AM3&gt;0,AM3*$AN$1,"")</f>
        <v/>
      </c>
      <c r="AP3" s="5" t="str">
        <f t="shared" ref="AP3:AP32" si="4">IF(AO3&gt;0,AO3*$AP$1,"")</f>
        <v/>
      </c>
      <c r="AS3" s="5">
        <f t="shared" ref="AS3:AS32" si="5">SUM(O3,Q3,S3,U3,W3,Y3,AA3,AC3,AF3,AH3,AJ3)</f>
        <v>7654.3125</v>
      </c>
      <c r="AT3" s="11">
        <f t="shared" ref="AT3:AT32" si="6">(AS3/$AS$61)*100</f>
        <v>1.161557434539876</v>
      </c>
      <c r="AU3" s="5">
        <f t="shared" ref="AU3:AU32" si="7">(AT3/100)*$AU$1</f>
        <v>1161.5574345398759</v>
      </c>
    </row>
    <row r="4" spans="1:47" x14ac:dyDescent="0.3">
      <c r="A4" s="1" t="s">
        <v>56</v>
      </c>
      <c r="B4" s="1" t="s">
        <v>57</v>
      </c>
      <c r="C4" s="1" t="s">
        <v>58</v>
      </c>
      <c r="D4" s="1" t="s">
        <v>59</v>
      </c>
      <c r="E4" s="1" t="s">
        <v>60</v>
      </c>
      <c r="F4" s="1" t="s">
        <v>61</v>
      </c>
      <c r="G4" s="1" t="s">
        <v>54</v>
      </c>
      <c r="H4" s="1" t="s">
        <v>55</v>
      </c>
      <c r="I4" s="2">
        <v>40</v>
      </c>
      <c r="J4" s="2">
        <v>38.01</v>
      </c>
      <c r="K4" s="2">
        <f t="shared" si="0"/>
        <v>30.92</v>
      </c>
      <c r="L4" s="2">
        <f t="shared" si="1"/>
        <v>0.84</v>
      </c>
      <c r="P4" s="6">
        <v>7.07</v>
      </c>
      <c r="Q4" s="5">
        <v>11860.192499999999</v>
      </c>
      <c r="R4" s="7">
        <v>22.57</v>
      </c>
      <c r="S4" s="5">
        <v>23984.875</v>
      </c>
      <c r="T4" s="8">
        <v>1.28</v>
      </c>
      <c r="U4" s="5">
        <v>408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R4" s="2">
        <v>0.84</v>
      </c>
      <c r="AS4" s="5">
        <f t="shared" si="5"/>
        <v>36253.067499999997</v>
      </c>
      <c r="AT4" s="11">
        <f t="shared" si="6"/>
        <v>5.5014764656526571</v>
      </c>
      <c r="AU4" s="5">
        <f t="shared" si="7"/>
        <v>5501.4764656526568</v>
      </c>
    </row>
    <row r="5" spans="1:47" x14ac:dyDescent="0.3">
      <c r="A5" s="1" t="s">
        <v>62</v>
      </c>
      <c r="B5" s="1" t="s">
        <v>63</v>
      </c>
      <c r="C5" s="1" t="s">
        <v>64</v>
      </c>
      <c r="D5" s="1" t="s">
        <v>65</v>
      </c>
      <c r="E5" s="1" t="s">
        <v>66</v>
      </c>
      <c r="F5" s="1" t="s">
        <v>61</v>
      </c>
      <c r="G5" s="1" t="s">
        <v>54</v>
      </c>
      <c r="H5" s="1" t="s">
        <v>55</v>
      </c>
      <c r="I5" s="2">
        <v>40</v>
      </c>
      <c r="J5" s="2">
        <v>39.299999999999997</v>
      </c>
      <c r="K5" s="2">
        <f t="shared" si="0"/>
        <v>30.37</v>
      </c>
      <c r="L5" s="2">
        <f t="shared" si="1"/>
        <v>3.25</v>
      </c>
      <c r="P5" s="6">
        <v>0.61</v>
      </c>
      <c r="Q5" s="5">
        <v>1020.9875</v>
      </c>
      <c r="R5" s="7">
        <v>29.76</v>
      </c>
      <c r="S5" s="5">
        <v>31620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R5" s="2">
        <v>3.25</v>
      </c>
      <c r="AS5" s="5">
        <f t="shared" si="5"/>
        <v>32640.987499999999</v>
      </c>
      <c r="AT5" s="11">
        <f t="shared" si="6"/>
        <v>4.9533360052059754</v>
      </c>
      <c r="AU5" s="5">
        <f t="shared" si="7"/>
        <v>4953.3360052059752</v>
      </c>
    </row>
    <row r="6" spans="1:47" x14ac:dyDescent="0.3">
      <c r="A6" s="1" t="s">
        <v>67</v>
      </c>
      <c r="B6" s="1" t="s">
        <v>49</v>
      </c>
      <c r="C6" s="1" t="s">
        <v>50</v>
      </c>
      <c r="D6" s="1" t="s">
        <v>51</v>
      </c>
      <c r="E6" s="1" t="s">
        <v>68</v>
      </c>
      <c r="F6" s="1" t="s">
        <v>61</v>
      </c>
      <c r="G6" s="1" t="s">
        <v>54</v>
      </c>
      <c r="H6" s="1" t="s">
        <v>55</v>
      </c>
      <c r="I6" s="2">
        <v>40</v>
      </c>
      <c r="J6" s="2">
        <v>39.270000000000003</v>
      </c>
      <c r="K6" s="2">
        <f t="shared" si="0"/>
        <v>38.119999999999997</v>
      </c>
      <c r="L6" s="2">
        <f t="shared" si="1"/>
        <v>1.1399999999999999</v>
      </c>
      <c r="P6" s="6">
        <v>27.61</v>
      </c>
      <c r="Q6" s="5">
        <v>48829.982500000013</v>
      </c>
      <c r="R6" s="7">
        <v>8.94</v>
      </c>
      <c r="S6" s="5">
        <v>10221.25</v>
      </c>
      <c r="T6" s="8">
        <v>1.57</v>
      </c>
      <c r="U6" s="5">
        <v>552.71249999999998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R6" s="2">
        <v>1.1399999999999999</v>
      </c>
      <c r="AS6" s="5">
        <f t="shared" si="5"/>
        <v>59603.945000000014</v>
      </c>
      <c r="AT6" s="11">
        <f t="shared" si="6"/>
        <v>9.0450194504935464</v>
      </c>
      <c r="AU6" s="5">
        <f t="shared" si="7"/>
        <v>9045.0194504935462</v>
      </c>
    </row>
    <row r="7" spans="1:47" x14ac:dyDescent="0.3">
      <c r="A7" s="1" t="s">
        <v>69</v>
      </c>
      <c r="B7" s="1" t="s">
        <v>49</v>
      </c>
      <c r="C7" s="1" t="s">
        <v>50</v>
      </c>
      <c r="D7" s="1" t="s">
        <v>51</v>
      </c>
      <c r="E7" s="1" t="s">
        <v>70</v>
      </c>
      <c r="F7" s="1" t="s">
        <v>61</v>
      </c>
      <c r="G7" s="1" t="s">
        <v>54</v>
      </c>
      <c r="H7" s="1" t="s">
        <v>55</v>
      </c>
      <c r="I7" s="2">
        <v>40</v>
      </c>
      <c r="J7" s="2">
        <v>39.36</v>
      </c>
      <c r="K7" s="2">
        <f t="shared" si="0"/>
        <v>15.26</v>
      </c>
      <c r="L7" s="2">
        <f t="shared" si="1"/>
        <v>0.42</v>
      </c>
      <c r="P7" s="6">
        <v>2.37</v>
      </c>
      <c r="Q7" s="5">
        <v>3966.7874999999999</v>
      </c>
      <c r="R7" s="7">
        <v>10.31</v>
      </c>
      <c r="S7" s="5">
        <v>10954.375</v>
      </c>
      <c r="T7" s="8">
        <v>2.58</v>
      </c>
      <c r="U7" s="5">
        <v>822.375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R7" s="2">
        <v>0.42</v>
      </c>
      <c r="AS7" s="5">
        <f t="shared" si="5"/>
        <v>15743.5375</v>
      </c>
      <c r="AT7" s="11">
        <f t="shared" si="6"/>
        <v>2.3891137223731502</v>
      </c>
      <c r="AU7" s="5">
        <f t="shared" si="7"/>
        <v>2389.1137223731503</v>
      </c>
    </row>
    <row r="8" spans="1:47" x14ac:dyDescent="0.3">
      <c r="A8" s="1" t="s">
        <v>71</v>
      </c>
      <c r="B8" s="1" t="s">
        <v>72</v>
      </c>
      <c r="C8" s="1" t="s">
        <v>64</v>
      </c>
      <c r="D8" s="1" t="s">
        <v>65</v>
      </c>
      <c r="E8" s="1" t="s">
        <v>73</v>
      </c>
      <c r="F8" s="1" t="s">
        <v>61</v>
      </c>
      <c r="G8" s="1" t="s">
        <v>54</v>
      </c>
      <c r="H8" s="1" t="s">
        <v>55</v>
      </c>
      <c r="I8" s="2">
        <v>80</v>
      </c>
      <c r="J8" s="2">
        <v>40</v>
      </c>
      <c r="K8" s="2">
        <f t="shared" si="0"/>
        <v>27.869999999999997</v>
      </c>
      <c r="L8" s="2">
        <f t="shared" si="1"/>
        <v>0.33</v>
      </c>
      <c r="P8" s="6">
        <v>1.51</v>
      </c>
      <c r="Q8" s="5">
        <v>2527.3625000000002</v>
      </c>
      <c r="R8" s="7">
        <v>7.43</v>
      </c>
      <c r="S8" s="5">
        <v>7894.375</v>
      </c>
      <c r="T8" s="8">
        <v>18.93</v>
      </c>
      <c r="U8" s="5">
        <v>6033.9375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R8" s="2">
        <v>0.33</v>
      </c>
      <c r="AS8" s="5">
        <f t="shared" si="5"/>
        <v>16455.674999999999</v>
      </c>
      <c r="AT8" s="11">
        <f t="shared" si="6"/>
        <v>2.4971820312564939</v>
      </c>
      <c r="AU8" s="5">
        <f t="shared" si="7"/>
        <v>2497.1820312564937</v>
      </c>
    </row>
    <row r="9" spans="1:47" x14ac:dyDescent="0.3">
      <c r="A9" s="1" t="s">
        <v>71</v>
      </c>
      <c r="B9" s="1" t="s">
        <v>72</v>
      </c>
      <c r="C9" s="1" t="s">
        <v>64</v>
      </c>
      <c r="D9" s="1" t="s">
        <v>65</v>
      </c>
      <c r="E9" s="1" t="s">
        <v>74</v>
      </c>
      <c r="F9" s="1" t="s">
        <v>61</v>
      </c>
      <c r="G9" s="1" t="s">
        <v>54</v>
      </c>
      <c r="H9" s="1" t="s">
        <v>55</v>
      </c>
      <c r="I9" s="2">
        <v>80</v>
      </c>
      <c r="J9" s="2">
        <v>40</v>
      </c>
      <c r="K9" s="2">
        <f t="shared" si="0"/>
        <v>37.410000000000004</v>
      </c>
      <c r="L9" s="2">
        <f t="shared" si="1"/>
        <v>2.59</v>
      </c>
      <c r="N9" s="4">
        <v>16.18</v>
      </c>
      <c r="O9" s="5">
        <v>29872.325000000001</v>
      </c>
      <c r="P9" s="6">
        <v>14.92</v>
      </c>
      <c r="Q9" s="5">
        <v>24972.35</v>
      </c>
      <c r="R9" s="7">
        <v>6.31</v>
      </c>
      <c r="S9" s="5">
        <v>6704.375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R9" s="2">
        <v>2.59</v>
      </c>
      <c r="AS9" s="5">
        <f t="shared" si="5"/>
        <v>61549.05</v>
      </c>
      <c r="AT9" s="11">
        <f t="shared" si="6"/>
        <v>9.3401930763039207</v>
      </c>
      <c r="AU9" s="5">
        <f t="shared" si="7"/>
        <v>9340.1930763039218</v>
      </c>
    </row>
    <row r="10" spans="1:47" x14ac:dyDescent="0.3">
      <c r="A10" s="1" t="s">
        <v>75</v>
      </c>
      <c r="B10" s="1" t="s">
        <v>49</v>
      </c>
      <c r="C10" s="1" t="s">
        <v>50</v>
      </c>
      <c r="D10" s="1" t="s">
        <v>51</v>
      </c>
      <c r="E10" s="1" t="s">
        <v>76</v>
      </c>
      <c r="F10" s="1" t="s">
        <v>61</v>
      </c>
      <c r="G10" s="1" t="s">
        <v>54</v>
      </c>
      <c r="H10" s="1" t="s">
        <v>55</v>
      </c>
      <c r="I10" s="2">
        <v>80</v>
      </c>
      <c r="J10" s="2">
        <v>40</v>
      </c>
      <c r="K10" s="2">
        <f t="shared" si="0"/>
        <v>16.240000000000002</v>
      </c>
      <c r="L10" s="2">
        <f t="shared" si="1"/>
        <v>0.01</v>
      </c>
      <c r="P10" s="6">
        <v>1.37</v>
      </c>
      <c r="Q10" s="5">
        <v>2293.0374999999999</v>
      </c>
      <c r="R10" s="7">
        <v>6.6499999999999986</v>
      </c>
      <c r="S10" s="5">
        <v>7065.625</v>
      </c>
      <c r="T10" s="8">
        <v>8.2200000000000006</v>
      </c>
      <c r="U10" s="5">
        <v>2620.125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R10" s="2">
        <v>0.01</v>
      </c>
      <c r="AS10" s="5">
        <f t="shared" si="5"/>
        <v>11978.7875</v>
      </c>
      <c r="AT10" s="11">
        <f t="shared" si="6"/>
        <v>1.8178052800167661</v>
      </c>
      <c r="AU10" s="5">
        <f t="shared" si="7"/>
        <v>1817.8052800167661</v>
      </c>
    </row>
    <row r="11" spans="1:47" x14ac:dyDescent="0.3">
      <c r="A11" s="1" t="s">
        <v>75</v>
      </c>
      <c r="B11" s="1" t="s">
        <v>49</v>
      </c>
      <c r="C11" s="1" t="s">
        <v>50</v>
      </c>
      <c r="D11" s="1" t="s">
        <v>51</v>
      </c>
      <c r="E11" s="1" t="s">
        <v>77</v>
      </c>
      <c r="F11" s="1" t="s">
        <v>61</v>
      </c>
      <c r="G11" s="1" t="s">
        <v>54</v>
      </c>
      <c r="H11" s="1" t="s">
        <v>55</v>
      </c>
      <c r="I11" s="2">
        <v>80</v>
      </c>
      <c r="J11" s="2">
        <v>40</v>
      </c>
      <c r="K11" s="2">
        <f t="shared" si="0"/>
        <v>39.239999999999995</v>
      </c>
      <c r="L11" s="2">
        <f t="shared" si="1"/>
        <v>0.76</v>
      </c>
      <c r="N11" s="4">
        <v>7.22</v>
      </c>
      <c r="O11" s="5">
        <v>13329.924999999999</v>
      </c>
      <c r="P11" s="6">
        <v>30.65</v>
      </c>
      <c r="Q11" s="5">
        <v>51300.4375</v>
      </c>
      <c r="R11" s="7">
        <v>1.37</v>
      </c>
      <c r="S11" s="5">
        <v>1455.625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R11" s="2">
        <v>0.76</v>
      </c>
      <c r="AS11" s="5">
        <f t="shared" si="5"/>
        <v>66085.987500000003</v>
      </c>
      <c r="AT11" s="11">
        <f t="shared" si="6"/>
        <v>10.028682536744391</v>
      </c>
      <c r="AU11" s="5">
        <f t="shared" si="7"/>
        <v>10028.682536744391</v>
      </c>
    </row>
    <row r="12" spans="1:47" x14ac:dyDescent="0.3">
      <c r="A12" s="1" t="s">
        <v>78</v>
      </c>
      <c r="B12" s="1" t="s">
        <v>79</v>
      </c>
      <c r="C12" s="1" t="s">
        <v>80</v>
      </c>
      <c r="D12" s="1" t="s">
        <v>81</v>
      </c>
      <c r="E12" s="1" t="s">
        <v>82</v>
      </c>
      <c r="F12" s="1" t="s">
        <v>61</v>
      </c>
      <c r="G12" s="1" t="s">
        <v>54</v>
      </c>
      <c r="H12" s="1" t="s">
        <v>55</v>
      </c>
      <c r="I12" s="2">
        <v>160</v>
      </c>
      <c r="J12" s="2">
        <v>38.17</v>
      </c>
      <c r="K12" s="2">
        <f t="shared" si="0"/>
        <v>37.869999999999997</v>
      </c>
      <c r="L12" s="2">
        <f t="shared" si="1"/>
        <v>0.27</v>
      </c>
      <c r="P12" s="6">
        <v>1.7</v>
      </c>
      <c r="Q12" s="5">
        <v>3387.670000000001</v>
      </c>
      <c r="R12" s="7">
        <v>25.16</v>
      </c>
      <c r="S12" s="5">
        <v>30334.375</v>
      </c>
      <c r="T12" s="8">
        <v>11.01</v>
      </c>
      <c r="U12" s="5">
        <v>3977.3625000000002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R12" s="2">
        <v>0.27</v>
      </c>
      <c r="AS12" s="5">
        <f t="shared" si="5"/>
        <v>37699.407500000001</v>
      </c>
      <c r="AT12" s="11">
        <f t="shared" si="6"/>
        <v>5.7209614918875289</v>
      </c>
      <c r="AU12" s="5">
        <f t="shared" si="7"/>
        <v>5720.9614918875286</v>
      </c>
    </row>
    <row r="13" spans="1:47" x14ac:dyDescent="0.3">
      <c r="A13" s="1" t="s">
        <v>78</v>
      </c>
      <c r="B13" s="1" t="s">
        <v>79</v>
      </c>
      <c r="C13" s="1" t="s">
        <v>80</v>
      </c>
      <c r="D13" s="1" t="s">
        <v>81</v>
      </c>
      <c r="E13" s="1" t="s">
        <v>83</v>
      </c>
      <c r="F13" s="1" t="s">
        <v>61</v>
      </c>
      <c r="G13" s="1" t="s">
        <v>54</v>
      </c>
      <c r="H13" s="1" t="s">
        <v>55</v>
      </c>
      <c r="I13" s="2">
        <v>160</v>
      </c>
      <c r="J13" s="2">
        <v>38.96</v>
      </c>
      <c r="K13" s="2">
        <f t="shared" si="0"/>
        <v>11.589999999999998</v>
      </c>
      <c r="L13" s="2">
        <f t="shared" si="1"/>
        <v>7.31</v>
      </c>
      <c r="P13" s="6">
        <v>2</v>
      </c>
      <c r="Q13" s="5">
        <v>3347.5</v>
      </c>
      <c r="R13" s="7">
        <v>8.6599999999999984</v>
      </c>
      <c r="S13" s="5">
        <v>9209.75</v>
      </c>
      <c r="T13" s="8">
        <v>0.93</v>
      </c>
      <c r="U13" s="5">
        <v>355.72500000000002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R13" s="2">
        <v>7.31</v>
      </c>
      <c r="AS13" s="5">
        <f t="shared" si="5"/>
        <v>12912.975</v>
      </c>
      <c r="AT13" s="11">
        <f t="shared" si="6"/>
        <v>1.9595701264192644</v>
      </c>
      <c r="AU13" s="5">
        <f t="shared" si="7"/>
        <v>1959.5701264192644</v>
      </c>
    </row>
    <row r="14" spans="1:47" x14ac:dyDescent="0.3">
      <c r="A14" s="1" t="s">
        <v>78</v>
      </c>
      <c r="B14" s="1" t="s">
        <v>79</v>
      </c>
      <c r="C14" s="1" t="s">
        <v>80</v>
      </c>
      <c r="D14" s="1" t="s">
        <v>81</v>
      </c>
      <c r="E14" s="1" t="s">
        <v>84</v>
      </c>
      <c r="F14" s="1" t="s">
        <v>61</v>
      </c>
      <c r="G14" s="1" t="s">
        <v>54</v>
      </c>
      <c r="H14" s="1" t="s">
        <v>55</v>
      </c>
      <c r="I14" s="2">
        <v>160</v>
      </c>
      <c r="J14" s="2">
        <v>39.08</v>
      </c>
      <c r="K14" s="2">
        <f t="shared" si="0"/>
        <v>7.61</v>
      </c>
      <c r="L14" s="2">
        <f t="shared" si="1"/>
        <v>0</v>
      </c>
      <c r="P14" s="6">
        <v>0.83</v>
      </c>
      <c r="Q14" s="5">
        <v>1389.2125000000001</v>
      </c>
      <c r="R14" s="7">
        <v>3.06</v>
      </c>
      <c r="S14" s="5">
        <v>3251.25</v>
      </c>
      <c r="T14" s="8">
        <v>3.72</v>
      </c>
      <c r="U14" s="5">
        <v>1185.75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5826.2124999999996</v>
      </c>
      <c r="AT14" s="11">
        <f t="shared" si="6"/>
        <v>0.88413955460848459</v>
      </c>
      <c r="AU14" s="5">
        <f t="shared" si="7"/>
        <v>884.13955460848456</v>
      </c>
    </row>
    <row r="15" spans="1:47" x14ac:dyDescent="0.3">
      <c r="A15" s="1" t="s">
        <v>78</v>
      </c>
      <c r="B15" s="1" t="s">
        <v>79</v>
      </c>
      <c r="C15" s="1" t="s">
        <v>80</v>
      </c>
      <c r="D15" s="1" t="s">
        <v>81</v>
      </c>
      <c r="E15" s="1" t="s">
        <v>52</v>
      </c>
      <c r="F15" s="1" t="s">
        <v>61</v>
      </c>
      <c r="G15" s="1" t="s">
        <v>54</v>
      </c>
      <c r="H15" s="1" t="s">
        <v>55</v>
      </c>
      <c r="I15" s="2">
        <v>160</v>
      </c>
      <c r="J15" s="2">
        <v>39.08</v>
      </c>
      <c r="K15" s="2">
        <f t="shared" si="0"/>
        <v>39.090000000000003</v>
      </c>
      <c r="L15" s="2">
        <f t="shared" si="1"/>
        <v>0</v>
      </c>
      <c r="P15" s="6">
        <v>22.34</v>
      </c>
      <c r="Q15" s="5">
        <v>37391.574999999997</v>
      </c>
      <c r="R15" s="7">
        <v>16.23</v>
      </c>
      <c r="S15" s="5">
        <v>17244.375</v>
      </c>
      <c r="T15" s="8">
        <v>0.52</v>
      </c>
      <c r="U15" s="5">
        <v>165.75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54801.7</v>
      </c>
      <c r="AT15" s="11">
        <f t="shared" si="6"/>
        <v>8.3162690392408081</v>
      </c>
      <c r="AU15" s="5">
        <f t="shared" si="7"/>
        <v>8316.2690392408076</v>
      </c>
    </row>
    <row r="16" spans="1:47" x14ac:dyDescent="0.3">
      <c r="A16" s="1" t="s">
        <v>86</v>
      </c>
      <c r="B16" s="1" t="s">
        <v>79</v>
      </c>
      <c r="C16" s="1" t="s">
        <v>80</v>
      </c>
      <c r="D16" s="1" t="s">
        <v>81</v>
      </c>
      <c r="E16" s="1" t="s">
        <v>60</v>
      </c>
      <c r="F16" s="1" t="s">
        <v>85</v>
      </c>
      <c r="G16" s="1" t="s">
        <v>54</v>
      </c>
      <c r="H16" s="1" t="s">
        <v>55</v>
      </c>
      <c r="I16" s="2">
        <v>46.6</v>
      </c>
      <c r="J16" s="2">
        <v>27.01</v>
      </c>
      <c r="K16" s="2">
        <f t="shared" si="0"/>
        <v>22.25</v>
      </c>
      <c r="L16" s="2">
        <f t="shared" si="1"/>
        <v>0</v>
      </c>
      <c r="P16" s="6">
        <v>14.92</v>
      </c>
      <c r="Q16" s="5">
        <v>29749.232499999998</v>
      </c>
      <c r="R16" s="7">
        <v>7.33</v>
      </c>
      <c r="S16" s="5">
        <v>9146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38895.232499999998</v>
      </c>
      <c r="AT16" s="11">
        <f t="shared" si="6"/>
        <v>5.902430359164458</v>
      </c>
      <c r="AU16" s="5">
        <f t="shared" si="7"/>
        <v>5902.4303591644584</v>
      </c>
    </row>
    <row r="17" spans="1:47" x14ac:dyDescent="0.3">
      <c r="A17" s="1" t="s">
        <v>87</v>
      </c>
      <c r="B17" s="1" t="s">
        <v>88</v>
      </c>
      <c r="C17" s="1" t="s">
        <v>89</v>
      </c>
      <c r="D17" s="1" t="s">
        <v>90</v>
      </c>
      <c r="E17" s="1" t="s">
        <v>68</v>
      </c>
      <c r="F17" s="1" t="s">
        <v>85</v>
      </c>
      <c r="G17" s="1" t="s">
        <v>54</v>
      </c>
      <c r="H17" s="1" t="s">
        <v>55</v>
      </c>
      <c r="I17" s="2">
        <v>40</v>
      </c>
      <c r="J17" s="2">
        <v>39.24</v>
      </c>
      <c r="K17" s="2">
        <f t="shared" si="0"/>
        <v>39.22</v>
      </c>
      <c r="L17" s="2">
        <f t="shared" si="1"/>
        <v>0</v>
      </c>
      <c r="N17" s="4">
        <v>1.4</v>
      </c>
      <c r="O17" s="5">
        <v>3278.94</v>
      </c>
      <c r="P17" s="6">
        <v>33.42</v>
      </c>
      <c r="Q17" s="5">
        <v>56934.28</v>
      </c>
      <c r="R17" s="7">
        <v>4.4000000000000004</v>
      </c>
      <c r="S17" s="5">
        <v>4738.75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64951.97</v>
      </c>
      <c r="AT17" s="11">
        <f t="shared" si="6"/>
        <v>9.8565930828550563</v>
      </c>
      <c r="AU17" s="5">
        <f t="shared" si="7"/>
        <v>9856.5930828550554</v>
      </c>
    </row>
    <row r="18" spans="1:47" x14ac:dyDescent="0.3">
      <c r="A18" s="1" t="s">
        <v>91</v>
      </c>
      <c r="B18" s="1" t="s">
        <v>88</v>
      </c>
      <c r="C18" s="1" t="s">
        <v>89</v>
      </c>
      <c r="D18" s="1" t="s">
        <v>90</v>
      </c>
      <c r="E18" s="1" t="s">
        <v>70</v>
      </c>
      <c r="F18" s="1" t="s">
        <v>85</v>
      </c>
      <c r="G18" s="1" t="s">
        <v>54</v>
      </c>
      <c r="H18" s="1" t="s">
        <v>55</v>
      </c>
      <c r="I18" s="2">
        <v>40</v>
      </c>
      <c r="J18" s="2">
        <v>39.06</v>
      </c>
      <c r="K18" s="2">
        <f t="shared" si="0"/>
        <v>11.19</v>
      </c>
      <c r="L18" s="2">
        <f t="shared" si="1"/>
        <v>0</v>
      </c>
      <c r="N18" s="4">
        <v>0.83000000000000007</v>
      </c>
      <c r="O18" s="5">
        <v>2145.3425000000002</v>
      </c>
      <c r="P18" s="6">
        <v>7.7600000000000007</v>
      </c>
      <c r="Q18" s="5">
        <v>17889.04</v>
      </c>
      <c r="R18" s="7">
        <v>2.6</v>
      </c>
      <c r="S18" s="5">
        <v>3208.75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23243.1325</v>
      </c>
      <c r="AT18" s="11">
        <f t="shared" si="6"/>
        <v>3.5271924627287445</v>
      </c>
      <c r="AU18" s="5">
        <f t="shared" si="7"/>
        <v>3527.1924627287449</v>
      </c>
    </row>
    <row r="19" spans="1:47" x14ac:dyDescent="0.3">
      <c r="A19" s="1" t="s">
        <v>92</v>
      </c>
      <c r="B19" s="1" t="s">
        <v>93</v>
      </c>
      <c r="C19" s="1" t="s">
        <v>94</v>
      </c>
      <c r="D19" s="1" t="s">
        <v>95</v>
      </c>
      <c r="E19" s="1" t="s">
        <v>73</v>
      </c>
      <c r="F19" s="1" t="s">
        <v>85</v>
      </c>
      <c r="G19" s="1" t="s">
        <v>54</v>
      </c>
      <c r="H19" s="1" t="s">
        <v>55</v>
      </c>
      <c r="I19" s="2">
        <v>84.6</v>
      </c>
      <c r="J19" s="2">
        <v>37.39</v>
      </c>
      <c r="K19" s="2">
        <f t="shared" si="0"/>
        <v>14.67</v>
      </c>
      <c r="L19" s="2">
        <f t="shared" si="1"/>
        <v>11.65</v>
      </c>
      <c r="N19" s="4">
        <v>3.63</v>
      </c>
      <c r="O19" s="5">
        <v>9297.7150000000001</v>
      </c>
      <c r="P19" s="6">
        <v>10.85</v>
      </c>
      <c r="Q19" s="5">
        <v>24744.720000000001</v>
      </c>
      <c r="R19" s="7">
        <v>0.15</v>
      </c>
      <c r="S19" s="5">
        <v>223.125</v>
      </c>
      <c r="AB19" s="10">
        <v>0.04</v>
      </c>
      <c r="AC19" s="5">
        <v>6.44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R19" s="2">
        <v>11.65</v>
      </c>
      <c r="AS19" s="5">
        <f t="shared" si="5"/>
        <v>34272</v>
      </c>
      <c r="AT19" s="11">
        <f t="shared" si="6"/>
        <v>5.2008454575836343</v>
      </c>
      <c r="AU19" s="5">
        <f t="shared" si="7"/>
        <v>5200.845457583634</v>
      </c>
    </row>
    <row r="20" spans="1:47" x14ac:dyDescent="0.3">
      <c r="A20" s="1" t="s">
        <v>92</v>
      </c>
      <c r="B20" s="1" t="s">
        <v>93</v>
      </c>
      <c r="C20" s="1" t="s">
        <v>94</v>
      </c>
      <c r="D20" s="1" t="s">
        <v>95</v>
      </c>
      <c r="E20" s="1" t="s">
        <v>76</v>
      </c>
      <c r="F20" s="1" t="s">
        <v>85</v>
      </c>
      <c r="G20" s="1" t="s">
        <v>54</v>
      </c>
      <c r="H20" s="1" t="s">
        <v>55</v>
      </c>
      <c r="I20" s="2">
        <v>84.6</v>
      </c>
      <c r="J20" s="2">
        <v>18.11</v>
      </c>
      <c r="K20" s="2">
        <f t="shared" si="0"/>
        <v>2.8</v>
      </c>
      <c r="L20" s="2">
        <f t="shared" si="1"/>
        <v>0.03</v>
      </c>
      <c r="P20" s="6">
        <v>2.15</v>
      </c>
      <c r="Q20" s="5">
        <v>4324.9699999999993</v>
      </c>
      <c r="R20" s="7">
        <v>0.65</v>
      </c>
      <c r="S20" s="5">
        <v>898.875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R20" s="2">
        <v>0.03</v>
      </c>
      <c r="AS20" s="5">
        <f t="shared" si="5"/>
        <v>5223.8449999999993</v>
      </c>
      <c r="AT20" s="11">
        <f t="shared" si="6"/>
        <v>0.79272906569126322</v>
      </c>
      <c r="AU20" s="5">
        <f t="shared" si="7"/>
        <v>792.72906569126314</v>
      </c>
    </row>
    <row r="21" spans="1:47" x14ac:dyDescent="0.3">
      <c r="A21" s="1" t="s">
        <v>92</v>
      </c>
      <c r="B21" s="1" t="s">
        <v>93</v>
      </c>
      <c r="C21" s="1" t="s">
        <v>94</v>
      </c>
      <c r="D21" s="1" t="s">
        <v>95</v>
      </c>
      <c r="E21" s="1" t="s">
        <v>77</v>
      </c>
      <c r="F21" s="1" t="s">
        <v>85</v>
      </c>
      <c r="G21" s="1" t="s">
        <v>54</v>
      </c>
      <c r="H21" s="1" t="s">
        <v>55</v>
      </c>
      <c r="I21" s="2">
        <v>84.6</v>
      </c>
      <c r="J21" s="2">
        <v>0.63</v>
      </c>
      <c r="K21" s="2">
        <f t="shared" si="0"/>
        <v>0.32</v>
      </c>
      <c r="L21" s="2">
        <f t="shared" si="1"/>
        <v>0.31</v>
      </c>
      <c r="P21" s="6">
        <v>0.32</v>
      </c>
      <c r="Q21" s="5">
        <v>642.72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R21" s="2">
        <v>0.31</v>
      </c>
      <c r="AS21" s="5">
        <f t="shared" si="5"/>
        <v>642.72</v>
      </c>
      <c r="AT21" s="11">
        <f t="shared" si="6"/>
        <v>9.7534062572891961E-2</v>
      </c>
      <c r="AU21" s="5">
        <f t="shared" si="7"/>
        <v>97.534062572891969</v>
      </c>
    </row>
    <row r="22" spans="1:47" x14ac:dyDescent="0.3">
      <c r="A22" s="1" t="s">
        <v>92</v>
      </c>
      <c r="B22" s="1" t="s">
        <v>93</v>
      </c>
      <c r="C22" s="1" t="s">
        <v>94</v>
      </c>
      <c r="D22" s="1" t="s">
        <v>95</v>
      </c>
      <c r="E22" s="1" t="s">
        <v>74</v>
      </c>
      <c r="F22" s="1" t="s">
        <v>85</v>
      </c>
      <c r="G22" s="1" t="s">
        <v>54</v>
      </c>
      <c r="H22" s="1" t="s">
        <v>55</v>
      </c>
      <c r="I22" s="2">
        <v>84.6</v>
      </c>
      <c r="J22" s="2">
        <v>28.47</v>
      </c>
      <c r="K22" s="2">
        <f t="shared" si="0"/>
        <v>27.57</v>
      </c>
      <c r="L22" s="2">
        <f t="shared" si="1"/>
        <v>0.8</v>
      </c>
      <c r="N22" s="4">
        <v>4.8900000000000006</v>
      </c>
      <c r="O22" s="5">
        <v>11498.445</v>
      </c>
      <c r="P22" s="6">
        <v>19.68</v>
      </c>
      <c r="Q22" s="5">
        <v>37860.224999999999</v>
      </c>
      <c r="R22" s="7">
        <v>3</v>
      </c>
      <c r="S22" s="5">
        <v>3567.875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R22" s="2">
        <v>0.8</v>
      </c>
      <c r="AS22" s="5">
        <f t="shared" si="5"/>
        <v>52926.544999999998</v>
      </c>
      <c r="AT22" s="11">
        <f t="shared" si="6"/>
        <v>8.0317104676950795</v>
      </c>
      <c r="AU22" s="5">
        <f t="shared" si="7"/>
        <v>8031.7104676950803</v>
      </c>
    </row>
    <row r="23" spans="1:47" x14ac:dyDescent="0.3">
      <c r="A23" s="1" t="s">
        <v>96</v>
      </c>
      <c r="B23" s="1" t="s">
        <v>97</v>
      </c>
      <c r="C23" s="1" t="s">
        <v>98</v>
      </c>
      <c r="D23" s="1" t="s">
        <v>99</v>
      </c>
      <c r="E23" s="1" t="s">
        <v>73</v>
      </c>
      <c r="F23" s="1" t="s">
        <v>85</v>
      </c>
      <c r="G23" s="1" t="s">
        <v>54</v>
      </c>
      <c r="H23" s="1" t="s">
        <v>55</v>
      </c>
      <c r="I23" s="2">
        <v>5.0199999999999996</v>
      </c>
      <c r="J23" s="2">
        <v>2.38</v>
      </c>
      <c r="K23" s="2">
        <f t="shared" si="0"/>
        <v>2.0100000000000002</v>
      </c>
      <c r="L23" s="2">
        <f t="shared" si="1"/>
        <v>0</v>
      </c>
      <c r="Z23" s="9">
        <v>0.66</v>
      </c>
      <c r="AA23" s="5">
        <v>117.81</v>
      </c>
      <c r="AB23" s="10">
        <v>1.35</v>
      </c>
      <c r="AC23" s="5">
        <v>217.35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335.15999999999997</v>
      </c>
      <c r="AT23" s="11">
        <f t="shared" si="6"/>
        <v>5.0861209254310528E-2</v>
      </c>
      <c r="AU23" s="5">
        <f t="shared" si="7"/>
        <v>50.861209254310531</v>
      </c>
    </row>
    <row r="24" spans="1:47" x14ac:dyDescent="0.3">
      <c r="A24" s="1" t="s">
        <v>96</v>
      </c>
      <c r="B24" s="1" t="s">
        <v>97</v>
      </c>
      <c r="C24" s="1" t="s">
        <v>98</v>
      </c>
      <c r="D24" s="1" t="s">
        <v>99</v>
      </c>
      <c r="E24" s="1" t="s">
        <v>76</v>
      </c>
      <c r="F24" s="1" t="s">
        <v>85</v>
      </c>
      <c r="G24" s="1" t="s">
        <v>54</v>
      </c>
      <c r="H24" s="1" t="s">
        <v>55</v>
      </c>
      <c r="I24" s="2">
        <v>5.0199999999999996</v>
      </c>
      <c r="J24" s="2">
        <v>2.64</v>
      </c>
      <c r="K24" s="2">
        <f t="shared" si="0"/>
        <v>0.41000000000000003</v>
      </c>
      <c r="L24" s="2">
        <f t="shared" si="1"/>
        <v>0</v>
      </c>
      <c r="Z24" s="9">
        <v>0.4</v>
      </c>
      <c r="AA24" s="5">
        <v>71.400000000000006</v>
      </c>
      <c r="AB24" s="10">
        <v>0.01</v>
      </c>
      <c r="AC24" s="5">
        <v>1.61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73.010000000000005</v>
      </c>
      <c r="AT24" s="11">
        <f t="shared" si="6"/>
        <v>1.107941546621677E-2</v>
      </c>
      <c r="AU24" s="5">
        <f t="shared" si="7"/>
        <v>11.079415466216769</v>
      </c>
    </row>
    <row r="25" spans="1:47" x14ac:dyDescent="0.3">
      <c r="A25" s="1" t="s">
        <v>100</v>
      </c>
      <c r="B25" s="1" t="s">
        <v>101</v>
      </c>
      <c r="C25" s="1" t="s">
        <v>169</v>
      </c>
      <c r="D25" s="1" t="s">
        <v>65</v>
      </c>
      <c r="E25" s="1" t="s">
        <v>102</v>
      </c>
      <c r="F25" s="1" t="s">
        <v>103</v>
      </c>
      <c r="G25" s="1" t="s">
        <v>54</v>
      </c>
      <c r="H25" s="1" t="s">
        <v>104</v>
      </c>
      <c r="J25" s="2">
        <v>1.86</v>
      </c>
      <c r="K25" s="2">
        <f t="shared" si="0"/>
        <v>0.12</v>
      </c>
      <c r="L25" s="2">
        <f t="shared" si="1"/>
        <v>0</v>
      </c>
      <c r="R25" s="7">
        <v>0.06</v>
      </c>
      <c r="S25" s="5">
        <v>76.5</v>
      </c>
      <c r="AB25" s="10">
        <v>0.06</v>
      </c>
      <c r="AC25" s="5">
        <v>8.2799999999999994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84.78</v>
      </c>
      <c r="AT25" s="11">
        <f t="shared" si="6"/>
        <v>1.2865536819967917E-2</v>
      </c>
      <c r="AU25" s="5">
        <f t="shared" si="7"/>
        <v>12.865536819967916</v>
      </c>
    </row>
    <row r="26" spans="1:47" x14ac:dyDescent="0.3">
      <c r="A26" s="1" t="s">
        <v>105</v>
      </c>
      <c r="B26" s="1" t="s">
        <v>106</v>
      </c>
      <c r="C26" s="1" t="s">
        <v>170</v>
      </c>
      <c r="D26" s="1" t="s">
        <v>171</v>
      </c>
      <c r="E26" s="1" t="s">
        <v>102</v>
      </c>
      <c r="F26" s="1" t="s">
        <v>103</v>
      </c>
      <c r="G26" s="1" t="s">
        <v>54</v>
      </c>
      <c r="H26" s="1" t="s">
        <v>104</v>
      </c>
      <c r="J26" s="2">
        <v>1.69</v>
      </c>
      <c r="K26" s="2">
        <f t="shared" si="0"/>
        <v>0.18</v>
      </c>
      <c r="L26" s="2">
        <f t="shared" si="1"/>
        <v>0</v>
      </c>
      <c r="R26" s="7">
        <v>0.09</v>
      </c>
      <c r="S26" s="5">
        <v>114.75</v>
      </c>
      <c r="AB26" s="10">
        <v>0.09</v>
      </c>
      <c r="AC26" s="5">
        <v>12.42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127.17</v>
      </c>
      <c r="AT26" s="11">
        <f t="shared" si="6"/>
        <v>1.9298305229951879E-2</v>
      </c>
      <c r="AU26" s="5">
        <f t="shared" si="7"/>
        <v>19.298305229951879</v>
      </c>
    </row>
    <row r="27" spans="1:47" x14ac:dyDescent="0.3">
      <c r="A27" s="1" t="s">
        <v>107</v>
      </c>
      <c r="B27" s="1" t="s">
        <v>101</v>
      </c>
      <c r="C27" s="1" t="s">
        <v>169</v>
      </c>
      <c r="D27" s="1" t="s">
        <v>65</v>
      </c>
      <c r="E27" s="1" t="s">
        <v>102</v>
      </c>
      <c r="F27" s="1" t="s">
        <v>103</v>
      </c>
      <c r="G27" s="1" t="s">
        <v>54</v>
      </c>
      <c r="H27" s="1" t="s">
        <v>104</v>
      </c>
      <c r="J27" s="2">
        <v>1.22</v>
      </c>
      <c r="K27" s="2">
        <f t="shared" si="0"/>
        <v>0.2</v>
      </c>
      <c r="L27" s="2">
        <f t="shared" si="1"/>
        <v>0</v>
      </c>
      <c r="P27" s="6">
        <v>0.01</v>
      </c>
      <c r="Q27" s="5">
        <v>20.085000000000001</v>
      </c>
      <c r="R27" s="7">
        <v>0.16</v>
      </c>
      <c r="S27" s="5">
        <v>204</v>
      </c>
      <c r="AB27" s="10">
        <v>0.03</v>
      </c>
      <c r="AC27" s="5">
        <v>4.1399999999999997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228.22499999999999</v>
      </c>
      <c r="AT27" s="11">
        <f t="shared" si="6"/>
        <v>3.4633606283760061E-2</v>
      </c>
      <c r="AU27" s="5">
        <f t="shared" si="7"/>
        <v>34.633606283760059</v>
      </c>
    </row>
    <row r="28" spans="1:47" x14ac:dyDescent="0.3">
      <c r="A28" s="1" t="s">
        <v>108</v>
      </c>
      <c r="B28" s="1" t="s">
        <v>109</v>
      </c>
      <c r="C28" s="1" t="s">
        <v>110</v>
      </c>
      <c r="D28" s="1" t="s">
        <v>65</v>
      </c>
      <c r="E28" s="1" t="s">
        <v>77</v>
      </c>
      <c r="F28" s="1" t="s">
        <v>85</v>
      </c>
      <c r="G28" s="1" t="s">
        <v>54</v>
      </c>
      <c r="H28" s="1" t="s">
        <v>55</v>
      </c>
      <c r="J28" s="2">
        <v>0.56000000000000005</v>
      </c>
      <c r="K28" s="2">
        <f t="shared" si="0"/>
        <v>0.27</v>
      </c>
      <c r="L28" s="2">
        <f t="shared" si="1"/>
        <v>0</v>
      </c>
      <c r="Z28" s="9">
        <v>0.27</v>
      </c>
      <c r="AA28" s="5">
        <v>41.31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41.31</v>
      </c>
      <c r="AT28" s="11">
        <f t="shared" si="6"/>
        <v>6.2688762211945588E-3</v>
      </c>
      <c r="AU28" s="5">
        <f t="shared" si="7"/>
        <v>6.2688762211945583</v>
      </c>
    </row>
    <row r="29" spans="1:47" x14ac:dyDescent="0.3">
      <c r="A29" s="1" t="s">
        <v>111</v>
      </c>
      <c r="B29" s="1" t="s">
        <v>112</v>
      </c>
      <c r="C29" s="1" t="s">
        <v>113</v>
      </c>
      <c r="D29" s="1" t="s">
        <v>65</v>
      </c>
      <c r="E29" s="1" t="s">
        <v>77</v>
      </c>
      <c r="F29" s="1" t="s">
        <v>85</v>
      </c>
      <c r="G29" s="1" t="s">
        <v>54</v>
      </c>
      <c r="H29" s="1" t="s">
        <v>55</v>
      </c>
      <c r="J29" s="2">
        <v>0.44</v>
      </c>
      <c r="K29" s="2">
        <f t="shared" si="0"/>
        <v>0.1</v>
      </c>
      <c r="L29" s="2">
        <f t="shared" si="1"/>
        <v>0</v>
      </c>
      <c r="Z29" s="9">
        <v>0.1</v>
      </c>
      <c r="AA29" s="5">
        <v>15.3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15.3</v>
      </c>
      <c r="AT29" s="11">
        <f t="shared" si="6"/>
        <v>2.3218060078498367E-3</v>
      </c>
      <c r="AU29" s="5">
        <f t="shared" si="7"/>
        <v>2.3218060078498368</v>
      </c>
    </row>
    <row r="30" spans="1:47" x14ac:dyDescent="0.3">
      <c r="A30" s="1" t="s">
        <v>114</v>
      </c>
      <c r="B30" s="1" t="s">
        <v>115</v>
      </c>
      <c r="C30" s="1" t="s">
        <v>172</v>
      </c>
      <c r="D30" s="1" t="s">
        <v>173</v>
      </c>
      <c r="E30" s="1" t="s">
        <v>76</v>
      </c>
      <c r="F30" s="1" t="s">
        <v>85</v>
      </c>
      <c r="G30" s="1" t="s">
        <v>54</v>
      </c>
      <c r="H30" s="1" t="s">
        <v>55</v>
      </c>
      <c r="J30" s="2">
        <v>0.15</v>
      </c>
      <c r="K30" s="2">
        <f t="shared" si="0"/>
        <v>0.11</v>
      </c>
      <c r="L30" s="2">
        <f t="shared" si="1"/>
        <v>0</v>
      </c>
      <c r="Z30" s="9">
        <v>0.11</v>
      </c>
      <c r="AA30" s="5">
        <v>16.829999999999998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16.829999999999998</v>
      </c>
      <c r="AT30" s="11">
        <f t="shared" si="6"/>
        <v>2.5539866086348199E-3</v>
      </c>
      <c r="AU30" s="5">
        <f t="shared" si="7"/>
        <v>2.55398660863482</v>
      </c>
    </row>
    <row r="31" spans="1:47" x14ac:dyDescent="0.3">
      <c r="A31" s="1" t="s">
        <v>114</v>
      </c>
      <c r="B31" s="1" t="s">
        <v>115</v>
      </c>
      <c r="C31" s="1" t="s">
        <v>172</v>
      </c>
      <c r="D31" s="1" t="s">
        <v>173</v>
      </c>
      <c r="E31" s="1" t="s">
        <v>77</v>
      </c>
      <c r="F31" s="1" t="s">
        <v>85</v>
      </c>
      <c r="G31" s="1" t="s">
        <v>54</v>
      </c>
      <c r="H31" s="1" t="s">
        <v>55</v>
      </c>
      <c r="J31" s="2">
        <v>0.26</v>
      </c>
      <c r="K31" s="2">
        <f t="shared" si="0"/>
        <v>7.0000000000000007E-2</v>
      </c>
      <c r="L31" s="2">
        <f t="shared" si="1"/>
        <v>0</v>
      </c>
      <c r="Z31" s="9">
        <v>7.0000000000000007E-2</v>
      </c>
      <c r="AA31" s="5">
        <v>10.71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10.71</v>
      </c>
      <c r="AT31" s="11">
        <f t="shared" si="6"/>
        <v>1.6252642054948856E-3</v>
      </c>
      <c r="AU31" s="5">
        <f t="shared" si="7"/>
        <v>1.6252642054948856</v>
      </c>
    </row>
    <row r="32" spans="1:47" x14ac:dyDescent="0.3">
      <c r="A32" s="1" t="s">
        <v>116</v>
      </c>
      <c r="B32" s="1" t="s">
        <v>117</v>
      </c>
      <c r="C32" s="1" t="s">
        <v>174</v>
      </c>
      <c r="D32" s="1" t="s">
        <v>175</v>
      </c>
      <c r="E32" s="1" t="s">
        <v>77</v>
      </c>
      <c r="F32" s="1" t="s">
        <v>85</v>
      </c>
      <c r="G32" s="1" t="s">
        <v>54</v>
      </c>
      <c r="H32" s="1" t="s">
        <v>55</v>
      </c>
      <c r="J32" s="2">
        <v>0.42</v>
      </c>
      <c r="K32" s="2">
        <f t="shared" si="0"/>
        <v>0.35</v>
      </c>
      <c r="L32" s="2">
        <f t="shared" si="1"/>
        <v>0</v>
      </c>
      <c r="Z32" s="9">
        <v>0.35</v>
      </c>
      <c r="AA32" s="5">
        <v>53.55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53.55</v>
      </c>
      <c r="AT32" s="11">
        <f t="shared" si="6"/>
        <v>8.1263210274744278E-3</v>
      </c>
      <c r="AU32" s="5">
        <f t="shared" si="7"/>
        <v>8.1263210274744289</v>
      </c>
    </row>
    <row r="33" spans="1:47" x14ac:dyDescent="0.3">
      <c r="A33" s="1" t="s">
        <v>118</v>
      </c>
      <c r="B33" s="1" t="s">
        <v>109</v>
      </c>
      <c r="C33" s="1" t="s">
        <v>119</v>
      </c>
      <c r="D33" s="1" t="s">
        <v>65</v>
      </c>
      <c r="E33" s="1" t="s">
        <v>77</v>
      </c>
      <c r="F33" s="1" t="s">
        <v>85</v>
      </c>
      <c r="G33" s="1" t="s">
        <v>54</v>
      </c>
      <c r="H33" s="1" t="s">
        <v>55</v>
      </c>
      <c r="J33" s="2">
        <v>0.39</v>
      </c>
      <c r="K33" s="2">
        <f t="shared" ref="K33:K60" si="8">SUM(N33,P33,R33,T33,V33,X33,Z33,AB33,AE33,AG33,AI33)</f>
        <v>0.39</v>
      </c>
      <c r="L33" s="2">
        <f t="shared" ref="L33:L60" si="9">SUM(M33,AD33,AK33,AM33,AO33,AQ33,AR33)</f>
        <v>0</v>
      </c>
      <c r="Z33" s="9">
        <v>0.39</v>
      </c>
      <c r="AA33" s="5">
        <v>59.67</v>
      </c>
      <c r="AL33" s="5" t="str">
        <f t="shared" ref="AL33:AL60" si="10">IF(AK33&gt;0,AK33*$AL$1,"")</f>
        <v/>
      </c>
      <c r="AN33" s="5" t="str">
        <f t="shared" ref="AN33:AN60" si="11">IF(AM33&gt;0,AM33*$AN$1,"")</f>
        <v/>
      </c>
      <c r="AP33" s="5" t="str">
        <f t="shared" ref="AP33:AP60" si="12">IF(AO33&gt;0,AO33*$AP$1,"")</f>
        <v/>
      </c>
      <c r="AS33" s="5">
        <f t="shared" ref="AS33:AS60" si="13">SUM(O33,Q33,S33,U33,W33,Y33,AA33,AC33,AF33,AH33,AJ33)</f>
        <v>59.67</v>
      </c>
      <c r="AT33" s="11">
        <f t="shared" ref="AT33:AT52" si="14">(AS33/$AS$61)*100</f>
        <v>9.0550434306143623E-3</v>
      </c>
      <c r="AU33" s="5">
        <f t="shared" ref="AU33:AU60" si="15">(AT33/100)*$AU$1</f>
        <v>9.0550434306143632</v>
      </c>
    </row>
    <row r="34" spans="1:47" x14ac:dyDescent="0.3">
      <c r="A34" s="1" t="s">
        <v>120</v>
      </c>
      <c r="B34" s="1" t="s">
        <v>121</v>
      </c>
      <c r="C34" s="1" t="s">
        <v>122</v>
      </c>
      <c r="D34" s="1" t="s">
        <v>65</v>
      </c>
      <c r="E34" s="1" t="s">
        <v>77</v>
      </c>
      <c r="F34" s="1" t="s">
        <v>85</v>
      </c>
      <c r="G34" s="1" t="s">
        <v>54</v>
      </c>
      <c r="H34" s="1" t="s">
        <v>55</v>
      </c>
      <c r="J34" s="2">
        <v>0.41</v>
      </c>
      <c r="K34" s="2">
        <f t="shared" si="8"/>
        <v>0.41</v>
      </c>
      <c r="L34" s="2">
        <f t="shared" si="9"/>
        <v>0</v>
      </c>
      <c r="Z34" s="9">
        <v>0.41</v>
      </c>
      <c r="AA34" s="5">
        <v>62.73</v>
      </c>
      <c r="AL34" s="5" t="str">
        <f t="shared" si="10"/>
        <v/>
      </c>
      <c r="AN34" s="5" t="str">
        <f t="shared" si="11"/>
        <v/>
      </c>
      <c r="AP34" s="5" t="str">
        <f t="shared" si="12"/>
        <v/>
      </c>
      <c r="AS34" s="5">
        <f t="shared" si="13"/>
        <v>62.73</v>
      </c>
      <c r="AT34" s="11">
        <f t="shared" si="14"/>
        <v>9.5194046321843296E-3</v>
      </c>
      <c r="AU34" s="5">
        <f t="shared" si="15"/>
        <v>9.5194046321843295</v>
      </c>
    </row>
    <row r="35" spans="1:47" x14ac:dyDescent="0.3">
      <c r="A35" s="1" t="s">
        <v>123</v>
      </c>
      <c r="B35" s="1" t="s">
        <v>124</v>
      </c>
      <c r="C35" s="1" t="s">
        <v>132</v>
      </c>
      <c r="D35" s="1" t="s">
        <v>173</v>
      </c>
      <c r="E35" s="1" t="s">
        <v>77</v>
      </c>
      <c r="F35" s="1" t="s">
        <v>85</v>
      </c>
      <c r="G35" s="1" t="s">
        <v>54</v>
      </c>
      <c r="H35" s="1" t="s">
        <v>55</v>
      </c>
      <c r="J35" s="2">
        <v>0.43</v>
      </c>
      <c r="K35" s="2">
        <f t="shared" si="8"/>
        <v>0.43</v>
      </c>
      <c r="L35" s="2">
        <f t="shared" si="9"/>
        <v>0</v>
      </c>
      <c r="Z35" s="9">
        <v>0.43</v>
      </c>
      <c r="AA35" s="5">
        <v>65.789999999999992</v>
      </c>
      <c r="AL35" s="5" t="str">
        <f t="shared" si="10"/>
        <v/>
      </c>
      <c r="AN35" s="5" t="str">
        <f t="shared" si="11"/>
        <v/>
      </c>
      <c r="AP35" s="5" t="str">
        <f t="shared" si="12"/>
        <v/>
      </c>
      <c r="AS35" s="5">
        <f t="shared" si="13"/>
        <v>65.789999999999992</v>
      </c>
      <c r="AT35" s="11">
        <f t="shared" si="14"/>
        <v>9.9837658337542951E-3</v>
      </c>
      <c r="AU35" s="5">
        <f t="shared" si="15"/>
        <v>9.9837658337542958</v>
      </c>
    </row>
    <row r="36" spans="1:47" x14ac:dyDescent="0.3">
      <c r="A36" s="1" t="s">
        <v>125</v>
      </c>
      <c r="B36" s="1" t="s">
        <v>126</v>
      </c>
      <c r="C36" s="1" t="s">
        <v>176</v>
      </c>
      <c r="D36" s="1" t="s">
        <v>65</v>
      </c>
      <c r="E36" s="1" t="s">
        <v>77</v>
      </c>
      <c r="F36" s="1" t="s">
        <v>85</v>
      </c>
      <c r="G36" s="1" t="s">
        <v>54</v>
      </c>
      <c r="H36" s="1" t="s">
        <v>55</v>
      </c>
      <c r="J36" s="2">
        <v>0.3</v>
      </c>
      <c r="K36" s="2">
        <f t="shared" si="8"/>
        <v>0.3</v>
      </c>
      <c r="L36" s="2">
        <f t="shared" si="9"/>
        <v>0</v>
      </c>
      <c r="Z36" s="9">
        <v>0.3</v>
      </c>
      <c r="AA36" s="5">
        <v>45.9</v>
      </c>
      <c r="AL36" s="5" t="str">
        <f t="shared" si="10"/>
        <v/>
      </c>
      <c r="AN36" s="5" t="str">
        <f t="shared" si="11"/>
        <v/>
      </c>
      <c r="AP36" s="5" t="str">
        <f t="shared" si="12"/>
        <v/>
      </c>
      <c r="AS36" s="5">
        <f t="shared" si="13"/>
        <v>45.9</v>
      </c>
      <c r="AT36" s="11">
        <f t="shared" si="14"/>
        <v>6.9654180235495088E-3</v>
      </c>
      <c r="AU36" s="5">
        <f t="shared" si="15"/>
        <v>6.9654180235495087</v>
      </c>
    </row>
    <row r="37" spans="1:47" x14ac:dyDescent="0.3">
      <c r="A37" s="1" t="s">
        <v>125</v>
      </c>
      <c r="B37" s="1" t="s">
        <v>126</v>
      </c>
      <c r="C37" s="1" t="s">
        <v>176</v>
      </c>
      <c r="D37" s="1" t="s">
        <v>65</v>
      </c>
      <c r="E37" s="1" t="s">
        <v>74</v>
      </c>
      <c r="F37" s="1" t="s">
        <v>85</v>
      </c>
      <c r="G37" s="1" t="s">
        <v>54</v>
      </c>
      <c r="H37" s="1" t="s">
        <v>55</v>
      </c>
      <c r="J37" s="2">
        <v>0.08</v>
      </c>
      <c r="K37" s="2">
        <f t="shared" si="8"/>
        <v>0.08</v>
      </c>
      <c r="L37" s="2">
        <f t="shared" si="9"/>
        <v>0</v>
      </c>
      <c r="Z37" s="9">
        <v>0.08</v>
      </c>
      <c r="AA37" s="5">
        <v>12.24</v>
      </c>
      <c r="AL37" s="5" t="str">
        <f t="shared" si="10"/>
        <v/>
      </c>
      <c r="AN37" s="5" t="str">
        <f t="shared" si="11"/>
        <v/>
      </c>
      <c r="AP37" s="5" t="str">
        <f t="shared" si="12"/>
        <v/>
      </c>
      <c r="AS37" s="5">
        <f t="shared" si="13"/>
        <v>12.24</v>
      </c>
      <c r="AT37" s="11">
        <f t="shared" si="14"/>
        <v>1.8574448062798692E-3</v>
      </c>
      <c r="AU37" s="5">
        <f t="shared" si="15"/>
        <v>1.8574448062798692</v>
      </c>
    </row>
    <row r="38" spans="1:47" x14ac:dyDescent="0.3">
      <c r="A38" s="1" t="s">
        <v>127</v>
      </c>
      <c r="B38" s="1" t="s">
        <v>126</v>
      </c>
      <c r="C38" s="1" t="s">
        <v>176</v>
      </c>
      <c r="D38" s="1" t="s">
        <v>65</v>
      </c>
      <c r="E38" s="1" t="s">
        <v>77</v>
      </c>
      <c r="F38" s="1" t="s">
        <v>85</v>
      </c>
      <c r="G38" s="1" t="s">
        <v>54</v>
      </c>
      <c r="H38" s="1" t="s">
        <v>55</v>
      </c>
      <c r="J38" s="2">
        <v>0.05</v>
      </c>
      <c r="K38" s="2">
        <f t="shared" si="8"/>
        <v>0.05</v>
      </c>
      <c r="L38" s="2">
        <f t="shared" si="9"/>
        <v>0</v>
      </c>
      <c r="Z38" s="9">
        <v>0.05</v>
      </c>
      <c r="AA38" s="5">
        <v>7.65</v>
      </c>
      <c r="AL38" s="5" t="str">
        <f t="shared" si="10"/>
        <v/>
      </c>
      <c r="AN38" s="5" t="str">
        <f t="shared" si="11"/>
        <v/>
      </c>
      <c r="AP38" s="5" t="str">
        <f t="shared" si="12"/>
        <v/>
      </c>
      <c r="AS38" s="5">
        <f t="shared" si="13"/>
        <v>7.65</v>
      </c>
      <c r="AT38" s="11">
        <f t="shared" si="14"/>
        <v>1.1609030039249184E-3</v>
      </c>
      <c r="AU38" s="5">
        <f t="shared" si="15"/>
        <v>1.1609030039249184</v>
      </c>
    </row>
    <row r="39" spans="1:47" x14ac:dyDescent="0.3">
      <c r="A39" s="1" t="s">
        <v>127</v>
      </c>
      <c r="B39" s="1" t="s">
        <v>126</v>
      </c>
      <c r="C39" s="1" t="s">
        <v>176</v>
      </c>
      <c r="D39" s="1" t="s">
        <v>65</v>
      </c>
      <c r="E39" s="1" t="s">
        <v>74</v>
      </c>
      <c r="F39" s="1" t="s">
        <v>85</v>
      </c>
      <c r="G39" s="1" t="s">
        <v>54</v>
      </c>
      <c r="H39" s="1" t="s">
        <v>55</v>
      </c>
      <c r="J39" s="2">
        <v>0.36</v>
      </c>
      <c r="K39" s="2">
        <f t="shared" si="8"/>
        <v>0.36</v>
      </c>
      <c r="L39" s="2">
        <f t="shared" si="9"/>
        <v>0</v>
      </c>
      <c r="Z39" s="9">
        <v>0.36</v>
      </c>
      <c r="AA39" s="5">
        <v>55.08</v>
      </c>
      <c r="AL39" s="5" t="str">
        <f t="shared" si="10"/>
        <v/>
      </c>
      <c r="AN39" s="5" t="str">
        <f t="shared" si="11"/>
        <v/>
      </c>
      <c r="AP39" s="5" t="str">
        <f t="shared" si="12"/>
        <v/>
      </c>
      <c r="AS39" s="5">
        <f t="shared" si="13"/>
        <v>55.08</v>
      </c>
      <c r="AT39" s="11">
        <f t="shared" si="14"/>
        <v>8.3585016282594106E-3</v>
      </c>
      <c r="AU39" s="5">
        <f t="shared" si="15"/>
        <v>8.3585016282594111</v>
      </c>
    </row>
    <row r="40" spans="1:47" x14ac:dyDescent="0.3">
      <c r="A40" s="1" t="s">
        <v>128</v>
      </c>
      <c r="B40" s="1" t="s">
        <v>129</v>
      </c>
      <c r="C40" s="1" t="s">
        <v>130</v>
      </c>
      <c r="D40" s="1" t="s">
        <v>65</v>
      </c>
      <c r="E40" s="1" t="s">
        <v>74</v>
      </c>
      <c r="F40" s="1" t="s">
        <v>85</v>
      </c>
      <c r="G40" s="1" t="s">
        <v>54</v>
      </c>
      <c r="H40" s="1" t="s">
        <v>55</v>
      </c>
      <c r="J40" s="2">
        <v>0.41</v>
      </c>
      <c r="K40" s="2">
        <f t="shared" si="8"/>
        <v>0.41</v>
      </c>
      <c r="L40" s="2">
        <f t="shared" si="9"/>
        <v>0</v>
      </c>
      <c r="Z40" s="9">
        <v>0.41</v>
      </c>
      <c r="AA40" s="5">
        <v>62.73</v>
      </c>
      <c r="AL40" s="5" t="str">
        <f t="shared" si="10"/>
        <v/>
      </c>
      <c r="AN40" s="5" t="str">
        <f t="shared" si="11"/>
        <v/>
      </c>
      <c r="AP40" s="5" t="str">
        <f t="shared" si="12"/>
        <v/>
      </c>
      <c r="AS40" s="5">
        <f t="shared" si="13"/>
        <v>62.73</v>
      </c>
      <c r="AT40" s="11">
        <f t="shared" si="14"/>
        <v>9.5194046321843296E-3</v>
      </c>
      <c r="AU40" s="5">
        <f t="shared" si="15"/>
        <v>9.5194046321843295</v>
      </c>
    </row>
    <row r="41" spans="1:47" x14ac:dyDescent="0.3">
      <c r="A41" s="1" t="s">
        <v>131</v>
      </c>
      <c r="B41" s="1" t="s">
        <v>124</v>
      </c>
      <c r="C41" s="1" t="s">
        <v>132</v>
      </c>
      <c r="D41" s="1" t="s">
        <v>65</v>
      </c>
      <c r="E41" s="1" t="s">
        <v>74</v>
      </c>
      <c r="F41" s="1" t="s">
        <v>85</v>
      </c>
      <c r="G41" s="1" t="s">
        <v>54</v>
      </c>
      <c r="H41" s="1" t="s">
        <v>55</v>
      </c>
      <c r="J41" s="2">
        <v>0.45</v>
      </c>
      <c r="K41" s="2">
        <f t="shared" si="8"/>
        <v>0.45</v>
      </c>
      <c r="L41" s="2">
        <f t="shared" si="9"/>
        <v>0</v>
      </c>
      <c r="Z41" s="9">
        <v>0.45</v>
      </c>
      <c r="AA41" s="5">
        <v>68.850000000000009</v>
      </c>
      <c r="AL41" s="5" t="str">
        <f t="shared" si="10"/>
        <v/>
      </c>
      <c r="AN41" s="5" t="str">
        <f t="shared" si="11"/>
        <v/>
      </c>
      <c r="AP41" s="5" t="str">
        <f t="shared" si="12"/>
        <v/>
      </c>
      <c r="AS41" s="5">
        <f t="shared" si="13"/>
        <v>68.850000000000009</v>
      </c>
      <c r="AT41" s="11">
        <f t="shared" si="14"/>
        <v>1.0448127035324266E-2</v>
      </c>
      <c r="AU41" s="5">
        <f t="shared" si="15"/>
        <v>10.448127035324266</v>
      </c>
    </row>
    <row r="42" spans="1:47" x14ac:dyDescent="0.3">
      <c r="A42" s="1" t="s">
        <v>133</v>
      </c>
      <c r="B42" s="1" t="s">
        <v>134</v>
      </c>
      <c r="C42" s="1" t="s">
        <v>135</v>
      </c>
      <c r="D42" s="1" t="s">
        <v>65</v>
      </c>
      <c r="E42" s="1" t="s">
        <v>74</v>
      </c>
      <c r="F42" s="1" t="s">
        <v>85</v>
      </c>
      <c r="G42" s="1" t="s">
        <v>54</v>
      </c>
      <c r="H42" s="1" t="s">
        <v>55</v>
      </c>
      <c r="J42" s="2">
        <v>0.41</v>
      </c>
      <c r="K42" s="2">
        <f t="shared" si="8"/>
        <v>0.41</v>
      </c>
      <c r="L42" s="2">
        <f t="shared" si="9"/>
        <v>0</v>
      </c>
      <c r="Z42" s="9">
        <v>0.41</v>
      </c>
      <c r="AA42" s="5">
        <v>62.73</v>
      </c>
      <c r="AL42" s="5" t="str">
        <f t="shared" si="10"/>
        <v/>
      </c>
      <c r="AN42" s="5" t="str">
        <f t="shared" si="11"/>
        <v/>
      </c>
      <c r="AP42" s="5" t="str">
        <f t="shared" si="12"/>
        <v/>
      </c>
      <c r="AS42" s="5">
        <f t="shared" si="13"/>
        <v>62.73</v>
      </c>
      <c r="AT42" s="11">
        <f t="shared" si="14"/>
        <v>9.5194046321843296E-3</v>
      </c>
      <c r="AU42" s="5">
        <f t="shared" si="15"/>
        <v>9.5194046321843295</v>
      </c>
    </row>
    <row r="43" spans="1:47" x14ac:dyDescent="0.3">
      <c r="A43" s="1" t="s">
        <v>136</v>
      </c>
      <c r="B43" s="1" t="s">
        <v>137</v>
      </c>
      <c r="C43" s="1" t="s">
        <v>177</v>
      </c>
      <c r="D43" s="1" t="s">
        <v>173</v>
      </c>
      <c r="E43" s="1" t="s">
        <v>74</v>
      </c>
      <c r="F43" s="1" t="s">
        <v>85</v>
      </c>
      <c r="G43" s="1" t="s">
        <v>54</v>
      </c>
      <c r="H43" s="1" t="s">
        <v>55</v>
      </c>
      <c r="J43" s="2">
        <v>0.4</v>
      </c>
      <c r="K43" s="2">
        <f t="shared" si="8"/>
        <v>0.4</v>
      </c>
      <c r="L43" s="2">
        <f t="shared" si="9"/>
        <v>0</v>
      </c>
      <c r="Z43" s="9">
        <v>0.4</v>
      </c>
      <c r="AA43" s="5">
        <v>61.2</v>
      </c>
      <c r="AL43" s="5" t="str">
        <f t="shared" si="10"/>
        <v/>
      </c>
      <c r="AN43" s="5" t="str">
        <f t="shared" si="11"/>
        <v/>
      </c>
      <c r="AP43" s="5" t="str">
        <f t="shared" si="12"/>
        <v/>
      </c>
      <c r="AS43" s="5">
        <f t="shared" si="13"/>
        <v>61.2</v>
      </c>
      <c r="AT43" s="11">
        <f t="shared" si="14"/>
        <v>9.2872240313993468E-3</v>
      </c>
      <c r="AU43" s="5">
        <f t="shared" si="15"/>
        <v>9.2872240313993473</v>
      </c>
    </row>
    <row r="44" spans="1:47" x14ac:dyDescent="0.3">
      <c r="A44" s="1" t="s">
        <v>138</v>
      </c>
      <c r="B44" s="1" t="s">
        <v>139</v>
      </c>
      <c r="C44" s="1" t="s">
        <v>140</v>
      </c>
      <c r="D44" s="1" t="s">
        <v>65</v>
      </c>
      <c r="E44" s="1" t="s">
        <v>74</v>
      </c>
      <c r="F44" s="1" t="s">
        <v>85</v>
      </c>
      <c r="G44" s="1" t="s">
        <v>54</v>
      </c>
      <c r="H44" s="1" t="s">
        <v>55</v>
      </c>
      <c r="J44" s="2">
        <v>0.41</v>
      </c>
      <c r="K44" s="2">
        <f t="shared" si="8"/>
        <v>0.41</v>
      </c>
      <c r="L44" s="2">
        <f t="shared" si="9"/>
        <v>0</v>
      </c>
      <c r="Z44" s="9">
        <v>0.41</v>
      </c>
      <c r="AA44" s="5">
        <v>62.73</v>
      </c>
      <c r="AL44" s="5" t="str">
        <f t="shared" si="10"/>
        <v/>
      </c>
      <c r="AN44" s="5" t="str">
        <f t="shared" si="11"/>
        <v/>
      </c>
      <c r="AP44" s="5" t="str">
        <f t="shared" si="12"/>
        <v/>
      </c>
      <c r="AS44" s="5">
        <f t="shared" si="13"/>
        <v>62.73</v>
      </c>
      <c r="AT44" s="11">
        <f t="shared" si="14"/>
        <v>9.5194046321843296E-3</v>
      </c>
      <c r="AU44" s="5">
        <f t="shared" si="15"/>
        <v>9.5194046321843295</v>
      </c>
    </row>
    <row r="45" spans="1:47" x14ac:dyDescent="0.3">
      <c r="A45" s="1" t="s">
        <v>141</v>
      </c>
      <c r="B45" s="1" t="s">
        <v>142</v>
      </c>
      <c r="C45" s="1" t="s">
        <v>143</v>
      </c>
      <c r="D45" s="1" t="s">
        <v>65</v>
      </c>
      <c r="E45" s="1" t="s">
        <v>74</v>
      </c>
      <c r="F45" s="1" t="s">
        <v>85</v>
      </c>
      <c r="G45" s="1" t="s">
        <v>54</v>
      </c>
      <c r="H45" s="1" t="s">
        <v>55</v>
      </c>
      <c r="J45" s="2">
        <v>0.41</v>
      </c>
      <c r="K45" s="2">
        <f t="shared" si="8"/>
        <v>0.41</v>
      </c>
      <c r="L45" s="2">
        <f t="shared" si="9"/>
        <v>0</v>
      </c>
      <c r="Z45" s="9">
        <v>0.41</v>
      </c>
      <c r="AA45" s="5">
        <v>62.73</v>
      </c>
      <c r="AL45" s="5" t="str">
        <f t="shared" si="10"/>
        <v/>
      </c>
      <c r="AN45" s="5" t="str">
        <f t="shared" si="11"/>
        <v/>
      </c>
      <c r="AP45" s="5" t="str">
        <f t="shared" si="12"/>
        <v/>
      </c>
      <c r="AS45" s="5">
        <f t="shared" si="13"/>
        <v>62.73</v>
      </c>
      <c r="AT45" s="11">
        <f t="shared" si="14"/>
        <v>9.5194046321843296E-3</v>
      </c>
      <c r="AU45" s="5">
        <f t="shared" si="15"/>
        <v>9.5194046321843295</v>
      </c>
    </row>
    <row r="46" spans="1:47" x14ac:dyDescent="0.3">
      <c r="A46" s="1" t="s">
        <v>144</v>
      </c>
      <c r="B46" s="1" t="s">
        <v>145</v>
      </c>
      <c r="C46" s="1" t="s">
        <v>146</v>
      </c>
      <c r="D46" s="1" t="s">
        <v>65</v>
      </c>
      <c r="E46" s="1" t="s">
        <v>74</v>
      </c>
      <c r="F46" s="1" t="s">
        <v>85</v>
      </c>
      <c r="G46" s="1" t="s">
        <v>54</v>
      </c>
      <c r="H46" s="1" t="s">
        <v>55</v>
      </c>
      <c r="J46" s="2">
        <v>0.41</v>
      </c>
      <c r="K46" s="2">
        <f t="shared" si="8"/>
        <v>0.41</v>
      </c>
      <c r="L46" s="2">
        <f t="shared" si="9"/>
        <v>0</v>
      </c>
      <c r="Z46" s="9">
        <v>0.41</v>
      </c>
      <c r="AA46" s="5">
        <v>62.73</v>
      </c>
      <c r="AL46" s="5" t="str">
        <f t="shared" si="10"/>
        <v/>
      </c>
      <c r="AN46" s="5" t="str">
        <f t="shared" si="11"/>
        <v/>
      </c>
      <c r="AP46" s="5" t="str">
        <f t="shared" si="12"/>
        <v/>
      </c>
      <c r="AS46" s="5">
        <f t="shared" si="13"/>
        <v>62.73</v>
      </c>
      <c r="AT46" s="11">
        <f t="shared" si="14"/>
        <v>9.5194046321843296E-3</v>
      </c>
      <c r="AU46" s="5">
        <f t="shared" si="15"/>
        <v>9.5194046321843295</v>
      </c>
    </row>
    <row r="47" spans="1:47" x14ac:dyDescent="0.3">
      <c r="A47" s="1" t="s">
        <v>147</v>
      </c>
      <c r="B47" s="1" t="s">
        <v>145</v>
      </c>
      <c r="C47" s="1" t="s">
        <v>146</v>
      </c>
      <c r="D47" s="1" t="s">
        <v>173</v>
      </c>
      <c r="E47" s="1" t="s">
        <v>74</v>
      </c>
      <c r="F47" s="1" t="s">
        <v>85</v>
      </c>
      <c r="G47" s="1" t="s">
        <v>54</v>
      </c>
      <c r="H47" s="1" t="s">
        <v>55</v>
      </c>
      <c r="J47" s="2">
        <v>0.4</v>
      </c>
      <c r="K47" s="2">
        <f t="shared" si="8"/>
        <v>0.4</v>
      </c>
      <c r="L47" s="2">
        <f t="shared" si="9"/>
        <v>0</v>
      </c>
      <c r="Z47" s="9">
        <v>0.4</v>
      </c>
      <c r="AA47" s="5">
        <v>61.2</v>
      </c>
      <c r="AL47" s="5" t="str">
        <f t="shared" si="10"/>
        <v/>
      </c>
      <c r="AN47" s="5" t="str">
        <f t="shared" si="11"/>
        <v/>
      </c>
      <c r="AP47" s="5" t="str">
        <f t="shared" si="12"/>
        <v/>
      </c>
      <c r="AS47" s="5">
        <f t="shared" si="13"/>
        <v>61.2</v>
      </c>
      <c r="AT47" s="11">
        <f t="shared" si="14"/>
        <v>9.2872240313993468E-3</v>
      </c>
      <c r="AU47" s="5">
        <f t="shared" si="15"/>
        <v>9.2872240313993473</v>
      </c>
    </row>
    <row r="48" spans="1:47" x14ac:dyDescent="0.3">
      <c r="A48" s="1" t="s">
        <v>148</v>
      </c>
      <c r="B48" s="1" t="s">
        <v>149</v>
      </c>
      <c r="C48" s="1" t="s">
        <v>150</v>
      </c>
      <c r="D48" s="1" t="s">
        <v>65</v>
      </c>
      <c r="E48" s="1" t="s">
        <v>74</v>
      </c>
      <c r="F48" s="1" t="s">
        <v>85</v>
      </c>
      <c r="G48" s="1" t="s">
        <v>54</v>
      </c>
      <c r="H48" s="1" t="s">
        <v>55</v>
      </c>
      <c r="J48" s="2">
        <v>0.63</v>
      </c>
      <c r="K48" s="2">
        <f t="shared" si="8"/>
        <v>0.28999999999999998</v>
      </c>
      <c r="L48" s="2">
        <f t="shared" si="9"/>
        <v>0</v>
      </c>
      <c r="Z48" s="9">
        <v>0.28999999999999998</v>
      </c>
      <c r="AA48" s="5">
        <v>44.37</v>
      </c>
      <c r="AL48" s="5" t="str">
        <f t="shared" si="10"/>
        <v/>
      </c>
      <c r="AN48" s="5" t="str">
        <f t="shared" si="11"/>
        <v/>
      </c>
      <c r="AP48" s="5" t="str">
        <f t="shared" si="12"/>
        <v/>
      </c>
      <c r="AS48" s="5">
        <f t="shared" si="13"/>
        <v>44.37</v>
      </c>
      <c r="AT48" s="11">
        <f t="shared" si="14"/>
        <v>6.7332374227645252E-3</v>
      </c>
      <c r="AU48" s="5">
        <f t="shared" si="15"/>
        <v>6.7332374227645246</v>
      </c>
    </row>
    <row r="49" spans="1:47" x14ac:dyDescent="0.3">
      <c r="A49" s="1" t="s">
        <v>151</v>
      </c>
      <c r="B49" s="1" t="s">
        <v>152</v>
      </c>
      <c r="C49" s="1" t="s">
        <v>153</v>
      </c>
      <c r="D49" s="1" t="s">
        <v>65</v>
      </c>
      <c r="E49" s="1" t="s">
        <v>154</v>
      </c>
      <c r="F49" s="1" t="s">
        <v>155</v>
      </c>
      <c r="G49" s="1" t="s">
        <v>54</v>
      </c>
      <c r="H49" s="1" t="s">
        <v>104</v>
      </c>
      <c r="I49" s="1">
        <v>5.34</v>
      </c>
      <c r="J49" s="2">
        <v>0.48</v>
      </c>
      <c r="K49" s="2">
        <f t="shared" si="8"/>
        <v>6.0000000000000005E-2</v>
      </c>
      <c r="L49" s="2">
        <f t="shared" si="9"/>
        <v>0</v>
      </c>
      <c r="Z49" s="9">
        <v>0.05</v>
      </c>
      <c r="AA49" s="5">
        <v>7.65</v>
      </c>
      <c r="AB49" s="10">
        <v>0.01</v>
      </c>
      <c r="AC49" s="5">
        <v>1.38</v>
      </c>
      <c r="AL49" s="5" t="str">
        <f t="shared" si="10"/>
        <v/>
      </c>
      <c r="AN49" s="5" t="str">
        <f t="shared" si="11"/>
        <v/>
      </c>
      <c r="AP49" s="5" t="str">
        <f t="shared" si="12"/>
        <v/>
      </c>
      <c r="AS49" s="5">
        <f t="shared" si="13"/>
        <v>9.0300000000000011</v>
      </c>
      <c r="AT49" s="11">
        <f t="shared" si="14"/>
        <v>1.3703208007113743E-3</v>
      </c>
      <c r="AU49" s="5">
        <f t="shared" si="15"/>
        <v>1.3703208007113743</v>
      </c>
    </row>
    <row r="50" spans="1:47" x14ac:dyDescent="0.3">
      <c r="A50" s="1" t="s">
        <v>151</v>
      </c>
      <c r="B50" s="1" t="s">
        <v>152</v>
      </c>
      <c r="C50" s="1" t="s">
        <v>153</v>
      </c>
      <c r="D50" s="1" t="s">
        <v>65</v>
      </c>
      <c r="E50" s="1" t="s">
        <v>60</v>
      </c>
      <c r="F50" s="1" t="s">
        <v>85</v>
      </c>
      <c r="G50" s="1" t="s">
        <v>54</v>
      </c>
      <c r="H50" s="1" t="s">
        <v>55</v>
      </c>
      <c r="I50" s="1">
        <v>5.34</v>
      </c>
      <c r="J50" s="2">
        <v>4.4800000000000004</v>
      </c>
      <c r="K50" s="2">
        <f t="shared" si="8"/>
        <v>2.17</v>
      </c>
      <c r="L50" s="2">
        <f t="shared" si="9"/>
        <v>0</v>
      </c>
      <c r="R50" s="7">
        <v>0.11</v>
      </c>
      <c r="S50" s="5">
        <v>140.25</v>
      </c>
      <c r="Z50" s="9">
        <v>0.92</v>
      </c>
      <c r="AA50" s="5">
        <v>140.76</v>
      </c>
      <c r="AB50" s="10">
        <v>1.1399999999999999</v>
      </c>
      <c r="AC50" s="5">
        <v>157.32</v>
      </c>
      <c r="AL50" s="5" t="str">
        <f t="shared" si="10"/>
        <v/>
      </c>
      <c r="AN50" s="5" t="str">
        <f t="shared" si="11"/>
        <v/>
      </c>
      <c r="AP50" s="5" t="str">
        <f t="shared" si="12"/>
        <v/>
      </c>
      <c r="AS50" s="5">
        <f t="shared" si="13"/>
        <v>438.33</v>
      </c>
      <c r="AT50" s="11">
        <f t="shared" si="14"/>
        <v>6.6517465844497956E-2</v>
      </c>
      <c r="AU50" s="5">
        <f t="shared" si="15"/>
        <v>66.517465844497963</v>
      </c>
    </row>
    <row r="51" spans="1:47" x14ac:dyDescent="0.3">
      <c r="A51" s="1" t="s">
        <v>156</v>
      </c>
      <c r="B51" s="1" t="s">
        <v>157</v>
      </c>
      <c r="C51" s="1" t="s">
        <v>178</v>
      </c>
      <c r="D51" s="1" t="s">
        <v>179</v>
      </c>
      <c r="E51" s="1" t="s">
        <v>154</v>
      </c>
      <c r="F51" s="1" t="s">
        <v>103</v>
      </c>
      <c r="G51" s="1" t="s">
        <v>54</v>
      </c>
      <c r="H51" s="1" t="s">
        <v>104</v>
      </c>
      <c r="I51" s="1"/>
      <c r="J51" s="2">
        <v>0.09</v>
      </c>
      <c r="K51" s="2">
        <f t="shared" si="8"/>
        <v>0.03</v>
      </c>
      <c r="L51" s="2">
        <f t="shared" si="9"/>
        <v>0</v>
      </c>
      <c r="R51" s="7">
        <v>0.03</v>
      </c>
      <c r="S51" s="5">
        <v>31.875</v>
      </c>
      <c r="AL51" s="5" t="str">
        <f t="shared" si="10"/>
        <v/>
      </c>
      <c r="AN51" s="5" t="str">
        <f t="shared" si="11"/>
        <v/>
      </c>
      <c r="AP51" s="5" t="str">
        <f t="shared" si="12"/>
        <v/>
      </c>
      <c r="AS51" s="5">
        <f t="shared" si="13"/>
        <v>31.875</v>
      </c>
      <c r="AT51" s="11">
        <f t="shared" si="14"/>
        <v>4.8370958496871596E-3</v>
      </c>
      <c r="AU51" s="5">
        <f t="shared" si="15"/>
        <v>4.8370958496871594</v>
      </c>
    </row>
    <row r="52" spans="1:47" x14ac:dyDescent="0.3">
      <c r="A52" s="1" t="s">
        <v>158</v>
      </c>
      <c r="B52" s="1" t="s">
        <v>63</v>
      </c>
      <c r="C52" s="1" t="s">
        <v>159</v>
      </c>
      <c r="D52" s="1" t="s">
        <v>65</v>
      </c>
      <c r="E52" s="1" t="s">
        <v>160</v>
      </c>
      <c r="F52" s="1" t="s">
        <v>103</v>
      </c>
      <c r="G52" s="1" t="s">
        <v>54</v>
      </c>
      <c r="H52" s="1" t="s">
        <v>104</v>
      </c>
      <c r="I52" s="1">
        <v>108.67</v>
      </c>
      <c r="J52" s="2">
        <v>25.64</v>
      </c>
      <c r="K52" s="2">
        <f t="shared" si="8"/>
        <v>1.0899999999999999</v>
      </c>
      <c r="L52" s="2">
        <f t="shared" si="9"/>
        <v>0</v>
      </c>
      <c r="R52" s="7">
        <v>0.83</v>
      </c>
      <c r="S52" s="5">
        <v>881.875</v>
      </c>
      <c r="AB52" s="10">
        <v>0.26</v>
      </c>
      <c r="AC52" s="5">
        <v>29.9</v>
      </c>
      <c r="AL52" s="5" t="str">
        <f t="shared" si="10"/>
        <v/>
      </c>
      <c r="AN52" s="5" t="str">
        <f t="shared" si="11"/>
        <v/>
      </c>
      <c r="AP52" s="5" t="str">
        <f t="shared" si="12"/>
        <v/>
      </c>
      <c r="AS52" s="5">
        <f t="shared" si="13"/>
        <v>911.77499999999998</v>
      </c>
      <c r="AT52" s="11">
        <f t="shared" si="14"/>
        <v>0.13836370410505128</v>
      </c>
      <c r="AU52" s="5">
        <f t="shared" si="15"/>
        <v>138.36370410505128</v>
      </c>
    </row>
    <row r="53" spans="1:47" x14ac:dyDescent="0.3">
      <c r="B53" s="29" t="s">
        <v>166</v>
      </c>
    </row>
    <row r="54" spans="1:47" x14ac:dyDescent="0.3">
      <c r="B54" s="1" t="s">
        <v>161</v>
      </c>
      <c r="C54" s="1" t="s">
        <v>180</v>
      </c>
      <c r="D54" s="1" t="s">
        <v>181</v>
      </c>
      <c r="J54" s="2">
        <v>3.92</v>
      </c>
      <c r="K54" s="2">
        <f t="shared" si="8"/>
        <v>1.64</v>
      </c>
      <c r="L54" s="2">
        <f t="shared" si="9"/>
        <v>0</v>
      </c>
      <c r="AG54" s="9">
        <v>1.64</v>
      </c>
      <c r="AH54" s="5">
        <v>2634.66</v>
      </c>
      <c r="AL54" s="5" t="str">
        <f t="shared" si="10"/>
        <v/>
      </c>
      <c r="AN54" s="5" t="str">
        <f t="shared" si="11"/>
        <v/>
      </c>
      <c r="AP54" s="5" t="str">
        <f t="shared" si="12"/>
        <v/>
      </c>
      <c r="AS54" s="5">
        <f t="shared" si="13"/>
        <v>2634.66</v>
      </c>
      <c r="AT54" s="11">
        <f>(AS54/$AS$61)*100</f>
        <v>0.3998149945517418</v>
      </c>
      <c r="AU54" s="5">
        <f t="shared" si="15"/>
        <v>399.81499455174179</v>
      </c>
    </row>
    <row r="55" spans="1:47" x14ac:dyDescent="0.3">
      <c r="B55" s="29" t="s">
        <v>168</v>
      </c>
    </row>
    <row r="56" spans="1:47" x14ac:dyDescent="0.3">
      <c r="B56" s="1" t="s">
        <v>162</v>
      </c>
      <c r="C56" s="1" t="s">
        <v>182</v>
      </c>
      <c r="D56" s="1" t="s">
        <v>183</v>
      </c>
      <c r="J56" s="2">
        <v>5.04</v>
      </c>
      <c r="K56" s="2">
        <f t="shared" si="8"/>
        <v>2.5</v>
      </c>
      <c r="L56" s="2">
        <f t="shared" si="9"/>
        <v>0</v>
      </c>
      <c r="AG56" s="9">
        <v>2.5</v>
      </c>
      <c r="AH56" s="5">
        <v>3360.2624999999998</v>
      </c>
      <c r="AL56" s="5" t="str">
        <f t="shared" si="10"/>
        <v/>
      </c>
      <c r="AN56" s="5" t="str">
        <f t="shared" si="11"/>
        <v/>
      </c>
      <c r="AP56" s="5" t="str">
        <f t="shared" si="12"/>
        <v/>
      </c>
      <c r="AS56" s="5">
        <f t="shared" si="13"/>
        <v>3360.2624999999998</v>
      </c>
      <c r="AT56" s="11">
        <f>(AS56/$AS$61)*100</f>
        <v>0.50992664447402025</v>
      </c>
      <c r="AU56" s="5">
        <f t="shared" si="15"/>
        <v>509.92664447402029</v>
      </c>
    </row>
    <row r="57" spans="1:47" x14ac:dyDescent="0.3">
      <c r="B57" s="1" t="s">
        <v>163</v>
      </c>
      <c r="C57" s="1" t="s">
        <v>182</v>
      </c>
      <c r="D57" s="1" t="s">
        <v>183</v>
      </c>
      <c r="J57" s="2">
        <v>3.140000000000001</v>
      </c>
      <c r="K57" s="2">
        <f t="shared" si="8"/>
        <v>0.98</v>
      </c>
      <c r="L57" s="2">
        <f t="shared" si="9"/>
        <v>0</v>
      </c>
      <c r="AG57" s="9">
        <v>0.98</v>
      </c>
      <c r="AH57" s="5">
        <v>1403.01</v>
      </c>
      <c r="AL57" s="5" t="str">
        <f t="shared" si="10"/>
        <v/>
      </c>
      <c r="AN57" s="5" t="str">
        <f t="shared" si="11"/>
        <v/>
      </c>
      <c r="AP57" s="5" t="str">
        <f t="shared" si="12"/>
        <v/>
      </c>
      <c r="AS57" s="5">
        <f t="shared" si="13"/>
        <v>1403.01</v>
      </c>
      <c r="AT57" s="11">
        <f>(AS57/$AS$61)*100</f>
        <v>0.21290961091983002</v>
      </c>
      <c r="AU57" s="5">
        <f t="shared" si="15"/>
        <v>212.90961091983002</v>
      </c>
    </row>
    <row r="58" spans="1:47" x14ac:dyDescent="0.3">
      <c r="B58" s="1" t="s">
        <v>164</v>
      </c>
      <c r="C58" s="1" t="s">
        <v>182</v>
      </c>
      <c r="D58" s="1" t="s">
        <v>183</v>
      </c>
      <c r="J58" s="2">
        <v>4</v>
      </c>
      <c r="K58" s="2">
        <f t="shared" si="8"/>
        <v>4.3600000000000003</v>
      </c>
      <c r="L58" s="2">
        <f t="shared" si="9"/>
        <v>0</v>
      </c>
      <c r="AG58" s="9">
        <v>4.3600000000000003</v>
      </c>
      <c r="AH58" s="5">
        <v>6259.9949999999999</v>
      </c>
      <c r="AL58" s="5" t="str">
        <f t="shared" si="10"/>
        <v/>
      </c>
      <c r="AN58" s="5" t="str">
        <f t="shared" si="11"/>
        <v/>
      </c>
      <c r="AP58" s="5" t="str">
        <f t="shared" si="12"/>
        <v/>
      </c>
      <c r="AS58" s="5">
        <f t="shared" si="13"/>
        <v>6259.9949999999999</v>
      </c>
      <c r="AT58" s="11">
        <f>(AS58/$AS$61)*100</f>
        <v>0.94996692811176053</v>
      </c>
      <c r="AU58" s="5">
        <f t="shared" si="15"/>
        <v>949.96692811176058</v>
      </c>
    </row>
    <row r="59" spans="1:47" x14ac:dyDescent="0.3">
      <c r="B59" s="29" t="s">
        <v>167</v>
      </c>
    </row>
    <row r="60" spans="1:47" ht="15" thickBot="1" x14ac:dyDescent="0.35">
      <c r="B60" s="1" t="s">
        <v>163</v>
      </c>
      <c r="C60" s="1" t="s">
        <v>178</v>
      </c>
      <c r="D60" s="1" t="s">
        <v>179</v>
      </c>
      <c r="J60" s="2">
        <v>4.1399999999999997</v>
      </c>
      <c r="K60" s="2">
        <f t="shared" si="8"/>
        <v>1.82</v>
      </c>
      <c r="L60" s="2">
        <f t="shared" si="9"/>
        <v>0</v>
      </c>
      <c r="AG60" s="9">
        <v>1.82</v>
      </c>
      <c r="AH60" s="5">
        <v>2715.38</v>
      </c>
      <c r="AL60" s="5" t="str">
        <f t="shared" si="10"/>
        <v/>
      </c>
      <c r="AN60" s="5" t="str">
        <f t="shared" si="11"/>
        <v/>
      </c>
      <c r="AP60" s="5" t="str">
        <f t="shared" si="12"/>
        <v/>
      </c>
      <c r="AS60" s="5">
        <f t="shared" si="13"/>
        <v>2715.38</v>
      </c>
      <c r="AT60" s="11">
        <f>(AS60/$AS$61)*100</f>
        <v>0.41206441814348294</v>
      </c>
      <c r="AU60" s="5">
        <f t="shared" si="15"/>
        <v>412.06441814348295</v>
      </c>
    </row>
    <row r="61" spans="1:47" ht="15" thickTop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>
        <f t="shared" ref="K61:AU61" si="16">SUM(K3:K60)</f>
        <v>479.62000000000018</v>
      </c>
      <c r="L61" s="20">
        <f t="shared" si="16"/>
        <v>29.71</v>
      </c>
      <c r="M61" s="21">
        <f t="shared" si="16"/>
        <v>0</v>
      </c>
      <c r="N61" s="22">
        <f t="shared" si="16"/>
        <v>34.149999999999991</v>
      </c>
      <c r="O61" s="23">
        <f t="shared" si="16"/>
        <v>69422.692500000005</v>
      </c>
      <c r="P61" s="24">
        <f t="shared" si="16"/>
        <v>204.83999999999997</v>
      </c>
      <c r="Q61" s="23">
        <f t="shared" si="16"/>
        <v>369055.18</v>
      </c>
      <c r="R61" s="25">
        <f t="shared" si="16"/>
        <v>168.60000000000005</v>
      </c>
      <c r="S61" s="23">
        <f t="shared" si="16"/>
        <v>186084.125</v>
      </c>
      <c r="T61" s="26">
        <f t="shared" si="16"/>
        <v>49.2</v>
      </c>
      <c r="U61" s="23">
        <f t="shared" si="16"/>
        <v>16261.987500000001</v>
      </c>
      <c r="V61" s="20">
        <f t="shared" si="16"/>
        <v>0</v>
      </c>
      <c r="W61" s="23">
        <f t="shared" si="16"/>
        <v>0</v>
      </c>
      <c r="X61" s="20">
        <f t="shared" si="16"/>
        <v>0</v>
      </c>
      <c r="Y61" s="23">
        <f t="shared" si="16"/>
        <v>0</v>
      </c>
      <c r="Z61" s="27">
        <f t="shared" si="16"/>
        <v>8.5400000000000027</v>
      </c>
      <c r="AA61" s="23">
        <f t="shared" si="16"/>
        <v>1333.65</v>
      </c>
      <c r="AB61" s="28">
        <f t="shared" si="16"/>
        <v>2.99</v>
      </c>
      <c r="AC61" s="23">
        <f t="shared" si="16"/>
        <v>438.83999999999992</v>
      </c>
      <c r="AD61" s="20">
        <f t="shared" si="16"/>
        <v>0</v>
      </c>
      <c r="AE61" s="20">
        <f t="shared" si="16"/>
        <v>0</v>
      </c>
      <c r="AF61" s="23">
        <f t="shared" si="16"/>
        <v>0</v>
      </c>
      <c r="AG61" s="27">
        <f t="shared" si="16"/>
        <v>11.3</v>
      </c>
      <c r="AH61" s="23">
        <f t="shared" si="16"/>
        <v>16373.307499999999</v>
      </c>
      <c r="AI61" s="20">
        <f t="shared" si="16"/>
        <v>0</v>
      </c>
      <c r="AJ61" s="23">
        <f t="shared" si="16"/>
        <v>0</v>
      </c>
      <c r="AK61" s="21">
        <f t="shared" si="16"/>
        <v>0</v>
      </c>
      <c r="AL61" s="23">
        <f t="shared" si="16"/>
        <v>0</v>
      </c>
      <c r="AM61" s="21">
        <f t="shared" si="16"/>
        <v>0</v>
      </c>
      <c r="AN61" s="23">
        <f t="shared" si="16"/>
        <v>0</v>
      </c>
      <c r="AO61" s="20">
        <f t="shared" si="16"/>
        <v>0</v>
      </c>
      <c r="AP61" s="23">
        <f t="shared" si="16"/>
        <v>0</v>
      </c>
      <c r="AQ61" s="20">
        <f t="shared" si="16"/>
        <v>0</v>
      </c>
      <c r="AR61" s="20">
        <f t="shared" si="16"/>
        <v>29.71</v>
      </c>
      <c r="AS61" s="23">
        <f t="shared" si="16"/>
        <v>658969.78249999997</v>
      </c>
      <c r="AT61" s="20">
        <f t="shared" si="16"/>
        <v>100.00000000000003</v>
      </c>
      <c r="AU61" s="23">
        <f t="shared" si="16"/>
        <v>100000.00000000001</v>
      </c>
    </row>
    <row r="64" spans="1:47" x14ac:dyDescent="0.3">
      <c r="B64" s="29" t="s">
        <v>165</v>
      </c>
      <c r="C64" s="1">
        <f>SUM(K61,L61)</f>
        <v>509.33000000000015</v>
      </c>
    </row>
  </sheetData>
  <conditionalFormatting sqref="I25:I28 I30:I48 I53:I57">
    <cfRule type="notContainsText" dxfId="5" priority="17" operator="notContains" text="#########">
      <formula>ISERROR(SEARCH("#########",I25))</formula>
    </cfRule>
  </conditionalFormatting>
  <conditionalFormatting sqref="I62:I63">
    <cfRule type="notContainsText" dxfId="4" priority="51" operator="notContains" text="#########">
      <formula>ISERROR(SEARCH("#########",I62))</formula>
    </cfRule>
  </conditionalFormatting>
  <conditionalFormatting sqref="I66:I85">
    <cfRule type="notContainsText" dxfId="3" priority="53" operator="notContains" text="#########">
      <formula>ISERROR(SEARCH("#########",I66))</formula>
    </cfRule>
  </conditionalFormatting>
  <conditionalFormatting sqref="J72">
    <cfRule type="notContainsText" dxfId="2" priority="74" operator="notContains" text="#########">
      <formula>ISERROR(SEARCH("#########",J72))</formula>
    </cfRule>
  </conditionalFormatting>
  <conditionalFormatting sqref="J75">
    <cfRule type="notContainsText" dxfId="1" priority="75" operator="notContains" text="#########">
      <formula>ISERROR(SEARCH("#########",J75))</formula>
    </cfRule>
  </conditionalFormatting>
  <conditionalFormatting sqref="J85">
    <cfRule type="notContainsText" dxfId="0" priority="76" operator="notContains" text="#########">
      <formula>ISERROR(SEARCH("#########",J85))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Kayla Boettcher</cp:lastModifiedBy>
  <dcterms:created xsi:type="dcterms:W3CDTF">2024-03-19T20:45:24Z</dcterms:created>
  <dcterms:modified xsi:type="dcterms:W3CDTF">2024-04-19T14:26:45Z</dcterms:modified>
</cp:coreProperties>
</file>