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86\Tabular\"/>
    </mc:Choice>
  </mc:AlternateContent>
  <xr:revisionPtr revIDLastSave="0" documentId="13_ncr:1_{9EFEACB9-C1B6-444F-A139-6B3E9273402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Sheet1!$A$2:$AU$77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7" i="1" l="1"/>
  <c r="AQ77" i="1"/>
  <c r="AO77" i="1"/>
  <c r="AM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4" i="1"/>
  <c r="AP74" i="1"/>
  <c r="AN74" i="1"/>
  <c r="AL74" i="1"/>
  <c r="L74" i="1"/>
  <c r="K74" i="1"/>
  <c r="AS73" i="1"/>
  <c r="AP73" i="1"/>
  <c r="AN73" i="1"/>
  <c r="AL73" i="1"/>
  <c r="L73" i="1"/>
  <c r="K73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L77" i="1" l="1"/>
  <c r="AP77" i="1"/>
  <c r="AS77" i="1"/>
  <c r="AT6" i="1" s="1"/>
  <c r="AU6" i="1" s="1"/>
  <c r="K77" i="1"/>
  <c r="AN77" i="1"/>
  <c r="L77" i="1"/>
  <c r="AT54" i="1" l="1"/>
  <c r="AU54" i="1" s="1"/>
  <c r="AT39" i="1"/>
  <c r="AU39" i="1" s="1"/>
  <c r="AT32" i="1"/>
  <c r="AU32" i="1" s="1"/>
  <c r="AT31" i="1"/>
  <c r="AU31" i="1" s="1"/>
  <c r="AT34" i="1"/>
  <c r="AU34" i="1" s="1"/>
  <c r="AT48" i="1"/>
  <c r="AU48" i="1" s="1"/>
  <c r="AT75" i="1"/>
  <c r="AU75" i="1" s="1"/>
  <c r="AT42" i="1"/>
  <c r="AU42" i="1" s="1"/>
  <c r="AT22" i="1"/>
  <c r="AU22" i="1" s="1"/>
  <c r="AT10" i="1"/>
  <c r="AU10" i="1" s="1"/>
  <c r="AT11" i="1"/>
  <c r="AU11" i="1" s="1"/>
  <c r="AT76" i="1"/>
  <c r="AU76" i="1" s="1"/>
  <c r="AT57" i="1"/>
  <c r="AU57" i="1" s="1"/>
  <c r="AT63" i="1"/>
  <c r="AU63" i="1" s="1"/>
  <c r="AT29" i="1"/>
  <c r="AU29" i="1" s="1"/>
  <c r="AT55" i="1"/>
  <c r="AU55" i="1" s="1"/>
  <c r="AT9" i="1"/>
  <c r="AU9" i="1" s="1"/>
  <c r="AT25" i="1"/>
  <c r="AU25" i="1" s="1"/>
  <c r="AT20" i="1"/>
  <c r="AU20" i="1" s="1"/>
  <c r="AT18" i="1"/>
  <c r="AU18" i="1" s="1"/>
  <c r="AT56" i="1"/>
  <c r="AU56" i="1" s="1"/>
  <c r="AT24" i="1"/>
  <c r="AU24" i="1" s="1"/>
  <c r="AT4" i="1"/>
  <c r="AU4" i="1" s="1"/>
  <c r="AT52" i="1"/>
  <c r="AU52" i="1" s="1"/>
  <c r="AT65" i="1"/>
  <c r="AU65" i="1" s="1"/>
  <c r="AT26" i="1"/>
  <c r="AU26" i="1" s="1"/>
  <c r="AT53" i="1"/>
  <c r="AU53" i="1" s="1"/>
  <c r="AT74" i="1"/>
  <c r="AU74" i="1" s="1"/>
  <c r="AT45" i="1"/>
  <c r="AU45" i="1" s="1"/>
  <c r="AT46" i="1"/>
  <c r="AU46" i="1" s="1"/>
  <c r="AT38" i="1"/>
  <c r="AU38" i="1" s="1"/>
  <c r="AT50" i="1"/>
  <c r="AU50" i="1" s="1"/>
  <c r="AT3" i="1"/>
  <c r="AU3" i="1" s="1"/>
  <c r="AT47" i="1"/>
  <c r="AU47" i="1" s="1"/>
  <c r="AT35" i="1"/>
  <c r="AU35" i="1" s="1"/>
  <c r="AT27" i="1"/>
  <c r="AU27" i="1" s="1"/>
  <c r="AT43" i="1"/>
  <c r="AU43" i="1" s="1"/>
  <c r="AT37" i="1"/>
  <c r="AU37" i="1" s="1"/>
  <c r="AT70" i="1"/>
  <c r="AU70" i="1" s="1"/>
  <c r="AT30" i="1"/>
  <c r="AU30" i="1" s="1"/>
  <c r="AT17" i="1"/>
  <c r="AU17" i="1" s="1"/>
  <c r="AT71" i="1"/>
  <c r="AU71" i="1" s="1"/>
  <c r="AT67" i="1"/>
  <c r="AU67" i="1" s="1"/>
  <c r="AT14" i="1"/>
  <c r="AU14" i="1" s="1"/>
  <c r="AT21" i="1"/>
  <c r="AU21" i="1" s="1"/>
  <c r="AT66" i="1"/>
  <c r="AU66" i="1" s="1"/>
  <c r="AT44" i="1"/>
  <c r="AU44" i="1" s="1"/>
  <c r="AT12" i="1"/>
  <c r="AU12" i="1" s="1"/>
  <c r="AT49" i="1"/>
  <c r="AU49" i="1" s="1"/>
  <c r="AT16" i="1"/>
  <c r="AU16" i="1" s="1"/>
  <c r="AT60" i="1"/>
  <c r="AU60" i="1" s="1"/>
  <c r="AT73" i="1"/>
  <c r="AU73" i="1" s="1"/>
  <c r="AT64" i="1"/>
  <c r="AU64" i="1" s="1"/>
  <c r="AT61" i="1"/>
  <c r="AU61" i="1" s="1"/>
  <c r="AT15" i="1"/>
  <c r="AU15" i="1" s="1"/>
  <c r="AT59" i="1"/>
  <c r="AU59" i="1" s="1"/>
  <c r="AT41" i="1"/>
  <c r="AU41" i="1" s="1"/>
  <c r="AT8" i="1"/>
  <c r="AU8" i="1" s="1"/>
  <c r="AT28" i="1"/>
  <c r="AU28" i="1" s="1"/>
  <c r="AT68" i="1"/>
  <c r="AU68" i="1" s="1"/>
  <c r="AT7" i="1"/>
  <c r="AU7" i="1" s="1"/>
  <c r="AT62" i="1"/>
  <c r="AU62" i="1" s="1"/>
  <c r="AT33" i="1"/>
  <c r="AU33" i="1" s="1"/>
  <c r="AT19" i="1"/>
  <c r="AU19" i="1" s="1"/>
  <c r="AT51" i="1"/>
  <c r="AU51" i="1" s="1"/>
  <c r="AT13" i="1"/>
  <c r="AU13" i="1" s="1"/>
  <c r="AT40" i="1"/>
  <c r="AU40" i="1" s="1"/>
  <c r="AT23" i="1"/>
  <c r="AU23" i="1" s="1"/>
  <c r="AT5" i="1"/>
  <c r="AU5" i="1" s="1"/>
  <c r="AT58" i="1"/>
  <c r="AU58" i="1" s="1"/>
  <c r="AT36" i="1"/>
  <c r="AU36" i="1" s="1"/>
  <c r="C80" i="1"/>
  <c r="AT77" i="1" l="1"/>
  <c r="AU77" i="1"/>
</calcChain>
</file>

<file path=xl/sharedStrings.xml><?xml version="1.0" encoding="utf-8"?>
<sst xmlns="http://schemas.openxmlformats.org/spreadsheetml/2006/main" count="597" uniqueCount="194">
  <si>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</si>
  <si>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</si>
  <si>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</si>
  <si>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</si>
  <si>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</si>
  <si>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</si>
  <si>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</si>
  <si>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</si>
  <si>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</si>
  <si>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</si>
  <si>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</si>
  <si>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</si>
  <si>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</si>
  <si>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</si>
  <si>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</si>
  <si>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</si>
  <si>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</si>
  <si>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</si>
  <si>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</si>
  <si>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</si>
  <si>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</si>
  <si>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</si>
  <si>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</si>
  <si>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</si>
  <si>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</si>
  <si>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</si>
  <si>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</si>
  <si>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</si>
  <si>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</si>
  <si>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</si>
  <si>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</si>
  <si>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</si>
  <si>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</si>
  <si>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</si>
  <si>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</si>
  <si>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</si>
  <si>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</si>
  <si>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</si>
  <si>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</si>
  <si>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</si>
  <si>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</si>
  <si>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</si>
  <si>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</si>
  <si>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</si>
  <si>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</si>
  <si>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</si>
  <si>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</si>
  <si>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</si>
  <si>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11-003-0030</t>
  </si>
  <si>
    <t>FREEBURG/RUSSELL E/REV TRUS</t>
  </si>
  <si>
    <t>2294 US HWY 59</t>
  </si>
  <si>
    <t>GARVIN MN 56132</t>
  </si>
  <si>
    <t>SWSW</t>
  </si>
  <si>
    <t>03</t>
  </si>
  <si>
    <t>108</t>
  </si>
  <si>
    <t>041</t>
  </si>
  <si>
    <t>11-004-0070</t>
  </si>
  <si>
    <t>BAUER/DAVID G/REV LVG TRUST  ET AL</t>
  </si>
  <si>
    <t>1424 231ST ST</t>
  </si>
  <si>
    <t>GARVIN MN 56132-1095</t>
  </si>
  <si>
    <t>04</t>
  </si>
  <si>
    <t>SESW</t>
  </si>
  <si>
    <t>11-005-0030</t>
  </si>
  <si>
    <t>NELSON/TODD A/TRUST &amp;      LAURIE JO NELSON TRUST</t>
  </si>
  <si>
    <t>2034 170TH AVE</t>
  </si>
  <si>
    <t>GARVIN MN 56132-1055</t>
  </si>
  <si>
    <t>SESE</t>
  </si>
  <si>
    <t>05</t>
  </si>
  <si>
    <t>11-005-0041</t>
  </si>
  <si>
    <t>BAUER/BRENDA MARIE</t>
  </si>
  <si>
    <t>1368 231ST ST</t>
  </si>
  <si>
    <t>SWSE</t>
  </si>
  <si>
    <t>11-008-0010</t>
  </si>
  <si>
    <t>BEGIN/GREGORY G &amp; ELLEN V</t>
  </si>
  <si>
    <t>1377 231ST ST</t>
  </si>
  <si>
    <t>NWNE</t>
  </si>
  <si>
    <t>08</t>
  </si>
  <si>
    <t>NENE</t>
  </si>
  <si>
    <t>11-008-0011</t>
  </si>
  <si>
    <t>DNR-PUBLIC HUNTING GROUNDS   ATTN:  TAX SPECIALIST, BOX 30</t>
  </si>
  <si>
    <t>500 LAFAYETTE RD</t>
  </si>
  <si>
    <t>11-008-0040</t>
  </si>
  <si>
    <t>BITTON/SISSA/ET AL (3)</t>
  </si>
  <si>
    <t>2245 140TH AVE</t>
  </si>
  <si>
    <t>SENE</t>
  </si>
  <si>
    <t>NESE</t>
  </si>
  <si>
    <t>SWNE</t>
  </si>
  <si>
    <t>11-009-0010</t>
  </si>
  <si>
    <t>NELSON/TODD A &amp; LAURIE/TRUS</t>
  </si>
  <si>
    <t>09</t>
  </si>
  <si>
    <t>11-009-0011</t>
  </si>
  <si>
    <t>HEY/THOMAS &amp; JENNIFER</t>
  </si>
  <si>
    <t>38 BENJAMINS RD</t>
  </si>
  <si>
    <t>11-009-0020</t>
  </si>
  <si>
    <t>KASS/ELAINE A</t>
  </si>
  <si>
    <t>121 N WASHINGTON AVE</t>
  </si>
  <si>
    <t>BALATON MN 56155</t>
  </si>
  <si>
    <t>SENW</t>
  </si>
  <si>
    <t>NESW</t>
  </si>
  <si>
    <t>11-009-0030</t>
  </si>
  <si>
    <t>BITTON/SISSA/&amp; PER PETERSON</t>
  </si>
  <si>
    <t>SWNW</t>
  </si>
  <si>
    <t>11-009-0040</t>
  </si>
  <si>
    <t>KRUEGER/RODNEY J &amp; VIRGINIA</t>
  </si>
  <si>
    <t>1799 191ST ST</t>
  </si>
  <si>
    <t>SLAYTON MN 56172-1934</t>
  </si>
  <si>
    <t>11-009-0050</t>
  </si>
  <si>
    <t>MOORE/DENNIS R</t>
  </si>
  <si>
    <t>120 CEDAR POINT RD</t>
  </si>
  <si>
    <t>REDWOOD FALLS MN 56283-1201</t>
  </si>
  <si>
    <t>NWSW</t>
  </si>
  <si>
    <t>11-009-0051</t>
  </si>
  <si>
    <t>LAMBERTUS JR/LONNIE L/&amp;    TIFFANY J LAMBERTUS</t>
  </si>
  <si>
    <t>1447 226TH ST</t>
  </si>
  <si>
    <t>NWSE</t>
  </si>
  <si>
    <t>11-009-0052</t>
  </si>
  <si>
    <t>PETERSON/DALE G/REV LVG TRT   SHERILL A PETERSON REV LVG TRT</t>
  </si>
  <si>
    <t>1516 201ST ST</t>
  </si>
  <si>
    <t>GARVIN MN 56132-1104</t>
  </si>
  <si>
    <t>11-009-0060</t>
  </si>
  <si>
    <t>NWNW</t>
  </si>
  <si>
    <t>NENW</t>
  </si>
  <si>
    <t>11-010-0010</t>
  </si>
  <si>
    <t>HOLLAND/T MIKE/&amp;     SHEILA SIEBENAHLER-HOLLAND</t>
  </si>
  <si>
    <t>66 PIONEER TRAIL</t>
  </si>
  <si>
    <t>10</t>
  </si>
  <si>
    <t>11-010-0012</t>
  </si>
  <si>
    <t>11-010-0013</t>
  </si>
  <si>
    <t>11-015-0010</t>
  </si>
  <si>
    <t>BANGASSER FARMS LTD PTNSHP</t>
  </si>
  <si>
    <t>12 SHADY REST RD</t>
  </si>
  <si>
    <t>GARVIN MN 56132-1159</t>
  </si>
  <si>
    <t>15</t>
  </si>
  <si>
    <t>11-015-0020</t>
  </si>
  <si>
    <t>RSVP FAMILY TRUST ET AL (2)</t>
  </si>
  <si>
    <t>807 NUESE LN</t>
  </si>
  <si>
    <t>MARSHALL MN 56258-2535</t>
  </si>
  <si>
    <t>11-015-0021</t>
  </si>
  <si>
    <t>VERLY/FRANCIS D</t>
  </si>
  <si>
    <t>3050 US HWY 59</t>
  </si>
  <si>
    <t>MARSHALL MN 56258-5418</t>
  </si>
  <si>
    <t>11-016-0010</t>
  </si>
  <si>
    <t>NESS/JAY M/ET AL (2)</t>
  </si>
  <si>
    <t>911 ARMSTRONG BLVD SOUTH</t>
  </si>
  <si>
    <t>ST JAMES MN 56081</t>
  </si>
  <si>
    <t>16</t>
  </si>
  <si>
    <t>11-174-0000</t>
  </si>
  <si>
    <t>11.174.ROW</t>
  </si>
  <si>
    <t>11-174-0040</t>
  </si>
  <si>
    <t>ZAMORA/FRANK &amp; NAOMI</t>
  </si>
  <si>
    <t>11-174-0050</t>
  </si>
  <si>
    <t>JV LK SARAH PROPERTIES LLC</t>
  </si>
  <si>
    <t>11-174-0060</t>
  </si>
  <si>
    <t>KRAFT/NATHAN &amp; SHANNON RUDOLPH</t>
  </si>
  <si>
    <t>11-174-0070</t>
  </si>
  <si>
    <t>11-174-0170</t>
  </si>
  <si>
    <t>11-174-0180</t>
  </si>
  <si>
    <t>11-174-0350</t>
  </si>
  <si>
    <t>11-181-0000</t>
  </si>
  <si>
    <t>11.181.ROW</t>
  </si>
  <si>
    <t>11-181-0120</t>
  </si>
  <si>
    <t>RSVP FAMILY TRUST</t>
  </si>
  <si>
    <t>1 ROYAL OAKS RD</t>
  </si>
  <si>
    <t>VERLY/FRANCIS D &amp; SHARON L/ET AL</t>
  </si>
  <si>
    <t>11-181-0140</t>
  </si>
  <si>
    <t>5 ROYAL OAKS RD</t>
  </si>
  <si>
    <t>11-181-0150</t>
  </si>
  <si>
    <t>VERLY/SHARON L</t>
  </si>
  <si>
    <t>7 ROYAL OAKS RD</t>
  </si>
  <si>
    <t>11-181-0160</t>
  </si>
  <si>
    <t>ERDMAN/MICHAEL &amp; BRENDA SNEDEKER</t>
  </si>
  <si>
    <t>9 ROYAL OAKS RD</t>
  </si>
  <si>
    <t>11-181-0170</t>
  </si>
  <si>
    <t>11 ROYAL OAKS RD</t>
  </si>
  <si>
    <t>CR 21</t>
  </si>
  <si>
    <t>CR 30</t>
  </si>
  <si>
    <t>231ST ST</t>
  </si>
  <si>
    <t>221ST ST</t>
  </si>
  <si>
    <t>ROYAL OAKS RD</t>
  </si>
  <si>
    <t>JAYVEE LN</t>
  </si>
  <si>
    <t>TOTAL WATERSHED ACRES:</t>
  </si>
  <si>
    <t>MURRAY CTY RDS</t>
  </si>
  <si>
    <t>LAKE SARAH TWP RDS</t>
  </si>
  <si>
    <t xml:space="preserve">3051 20TH STREET </t>
  </si>
  <si>
    <t>SLAYTON MN 56172</t>
  </si>
  <si>
    <t>LAKE SARAH TWP C/O TREVOR HUMPHREY, 76 PLEASANT VIEW RD</t>
  </si>
  <si>
    <t>SLAYTON, MN 56172</t>
  </si>
  <si>
    <t>ST PAUL MN 55155</t>
  </si>
  <si>
    <t>JV LK SAHAR PROPERTIES LLC PO BOX 505</t>
  </si>
  <si>
    <t>SAINT JAMES MN 56081-0505</t>
  </si>
  <si>
    <t>2510 CARVER AVE E</t>
  </si>
  <si>
    <t>MAPLEWOOD MN 55119</t>
  </si>
  <si>
    <t>4400 E 38TH ST</t>
  </si>
  <si>
    <t>SIOUX FALLS SD 57103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</si>
</sst>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7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0"/>
  <sheetViews>
    <sheetView tabSelected="1" workbookViewId="0">
      <selection activeCell="AE60" sqref="AE60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53.554687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hidden="1" customWidth="1"/>
    <col min="42" max="42" width="17.6640625" style="5" hidden="1" customWidth="1"/>
    <col min="43" max="43" width="17.6640625" style="2" hidden="1" customWidth="1"/>
    <col min="44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232.67</v>
      </c>
      <c r="J3" s="2">
        <v>38.35</v>
      </c>
      <c r="K3" s="2">
        <f t="shared" ref="K3:K33" si="0">SUM(N3,P3,R3,T3,V3,X3,Z3,AB3,AE3,AG3,AI3)</f>
        <v>0.22</v>
      </c>
      <c r="L3" s="2">
        <f t="shared" ref="L3:L33" si="1">SUM(M3,AD3,AK3,AM3,AO3,AQ3,AR3)</f>
        <v>0</v>
      </c>
      <c r="P3" s="6">
        <v>0.22</v>
      </c>
      <c r="Q3" s="5">
        <v>515.51499999999999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3" si="5">SUM(O3,Q3,S3,U3,W3,Y3,AA3,AC3,AF3,AH3,AJ3)</f>
        <v>515.51499999999999</v>
      </c>
      <c r="AT3" s="11">
        <f t="shared" ref="AT3:AT34" si="6">(AS3/$AS$77)*100</f>
        <v>3.9206729779666626E-2</v>
      </c>
      <c r="AU3" s="5">
        <f t="shared" ref="AU3:AU34" si="7">(AT3/100)*$AU$1</f>
        <v>39.206729779666624</v>
      </c>
    </row>
    <row r="4" spans="1:47" x14ac:dyDescent="0.3">
      <c r="A4" s="1" t="s">
        <v>56</v>
      </c>
      <c r="B4" s="1" t="s">
        <v>57</v>
      </c>
      <c r="C4" s="1" t="s">
        <v>58</v>
      </c>
      <c r="D4" s="1" t="s">
        <v>59</v>
      </c>
      <c r="E4" s="1" t="s">
        <v>52</v>
      </c>
      <c r="F4" s="1" t="s">
        <v>60</v>
      </c>
      <c r="G4" s="1" t="s">
        <v>54</v>
      </c>
      <c r="H4" s="1" t="s">
        <v>55</v>
      </c>
      <c r="I4" s="2">
        <v>80</v>
      </c>
      <c r="J4" s="2">
        <v>38.72</v>
      </c>
      <c r="K4" s="2">
        <f t="shared" si="0"/>
        <v>13.690000000000001</v>
      </c>
      <c r="L4" s="2">
        <f t="shared" si="1"/>
        <v>2.54</v>
      </c>
      <c r="P4" s="6">
        <v>3.2</v>
      </c>
      <c r="Q4" s="5">
        <v>8569.6</v>
      </c>
      <c r="R4" s="7">
        <v>1.88</v>
      </c>
      <c r="S4" s="5">
        <v>3196</v>
      </c>
      <c r="T4" s="8">
        <v>1</v>
      </c>
      <c r="U4" s="5">
        <v>492.78750000000002</v>
      </c>
      <c r="Z4" s="9">
        <v>1.9</v>
      </c>
      <c r="AA4" s="5">
        <v>387.6</v>
      </c>
      <c r="AB4" s="10">
        <v>5.71</v>
      </c>
      <c r="AC4" s="5">
        <v>1050.6400000000001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R4" s="2">
        <v>2.54</v>
      </c>
      <c r="AS4" s="5">
        <f t="shared" si="5"/>
        <v>13696.627500000001</v>
      </c>
      <c r="AT4" s="11">
        <f t="shared" si="6"/>
        <v>1.0416767180106317</v>
      </c>
      <c r="AU4" s="5">
        <f t="shared" si="7"/>
        <v>1041.6767180106317</v>
      </c>
    </row>
    <row r="5" spans="1:47" x14ac:dyDescent="0.3">
      <c r="A5" s="1" t="s">
        <v>56</v>
      </c>
      <c r="B5" s="1" t="s">
        <v>57</v>
      </c>
      <c r="C5" s="1" t="s">
        <v>58</v>
      </c>
      <c r="D5" s="1" t="s">
        <v>59</v>
      </c>
      <c r="E5" s="1" t="s">
        <v>61</v>
      </c>
      <c r="F5" s="1" t="s">
        <v>60</v>
      </c>
      <c r="G5" s="1" t="s">
        <v>54</v>
      </c>
      <c r="H5" s="1" t="s">
        <v>55</v>
      </c>
      <c r="I5" s="2">
        <v>80</v>
      </c>
      <c r="J5" s="2">
        <v>37.340000000000003</v>
      </c>
      <c r="K5" s="2">
        <f t="shared" si="0"/>
        <v>4.76</v>
      </c>
      <c r="L5" s="2">
        <f t="shared" si="1"/>
        <v>0</v>
      </c>
      <c r="P5" s="6">
        <v>2.86</v>
      </c>
      <c r="Q5" s="5">
        <v>7408.0174999999999</v>
      </c>
      <c r="R5" s="7">
        <v>1.48</v>
      </c>
      <c r="S5" s="5">
        <v>2513.875</v>
      </c>
      <c r="Z5" s="9">
        <v>0.16</v>
      </c>
      <c r="AA5" s="5">
        <v>32.64</v>
      </c>
      <c r="AB5" s="10">
        <v>0.26</v>
      </c>
      <c r="AC5" s="5">
        <v>47.84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10002.372499999999</v>
      </c>
      <c r="AT5" s="11">
        <f t="shared" si="6"/>
        <v>0.7607156256618498</v>
      </c>
      <c r="AU5" s="5">
        <f t="shared" si="7"/>
        <v>760.7156256618498</v>
      </c>
    </row>
    <row r="6" spans="1:47" x14ac:dyDescent="0.3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67</v>
      </c>
      <c r="G6" s="1" t="s">
        <v>54</v>
      </c>
      <c r="H6" s="1" t="s">
        <v>55</v>
      </c>
      <c r="I6" s="2">
        <v>38.83</v>
      </c>
      <c r="J6" s="2">
        <v>37.71</v>
      </c>
      <c r="K6" s="2">
        <f t="shared" si="0"/>
        <v>16.189999999999998</v>
      </c>
      <c r="L6" s="2">
        <f t="shared" si="1"/>
        <v>0</v>
      </c>
      <c r="P6" s="6">
        <v>2.4500000000000002</v>
      </c>
      <c r="Q6" s="5">
        <v>4231.24</v>
      </c>
      <c r="R6" s="7">
        <v>4.33</v>
      </c>
      <c r="S6" s="5">
        <v>4721.75</v>
      </c>
      <c r="T6" s="8">
        <v>9.4099999999999984</v>
      </c>
      <c r="U6" s="5">
        <v>3022.3874999999989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11975.377499999999</v>
      </c>
      <c r="AT6" s="11">
        <f t="shared" si="6"/>
        <v>0.91076959865765228</v>
      </c>
      <c r="AU6" s="5">
        <f t="shared" si="7"/>
        <v>910.7695986576523</v>
      </c>
    </row>
    <row r="7" spans="1:47" x14ac:dyDescent="0.3">
      <c r="A7" s="1" t="s">
        <v>68</v>
      </c>
      <c r="B7" s="1" t="s">
        <v>69</v>
      </c>
      <c r="C7" s="1" t="s">
        <v>70</v>
      </c>
      <c r="D7" s="1" t="s">
        <v>59</v>
      </c>
      <c r="E7" s="1" t="s">
        <v>71</v>
      </c>
      <c r="F7" s="1" t="s">
        <v>67</v>
      </c>
      <c r="G7" s="1" t="s">
        <v>54</v>
      </c>
      <c r="H7" s="1" t="s">
        <v>55</v>
      </c>
      <c r="I7" s="2">
        <v>8.7799999999999994</v>
      </c>
      <c r="J7" s="2">
        <v>7.49</v>
      </c>
      <c r="K7" s="2">
        <f t="shared" si="0"/>
        <v>4.05</v>
      </c>
      <c r="L7" s="2">
        <f t="shared" si="1"/>
        <v>0</v>
      </c>
      <c r="Z7" s="9">
        <v>3.22</v>
      </c>
      <c r="AA7" s="5">
        <v>410.55</v>
      </c>
      <c r="AB7" s="10">
        <v>0.83</v>
      </c>
      <c r="AC7" s="5">
        <v>95.449999999999989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506</v>
      </c>
      <c r="AT7" s="11">
        <f t="shared" si="6"/>
        <v>3.8483080547629674E-2</v>
      </c>
      <c r="AU7" s="5">
        <f t="shared" si="7"/>
        <v>38.483080547629676</v>
      </c>
    </row>
    <row r="8" spans="1:47" x14ac:dyDescent="0.3">
      <c r="A8" s="1" t="s">
        <v>68</v>
      </c>
      <c r="B8" s="1" t="s">
        <v>69</v>
      </c>
      <c r="C8" s="1" t="s">
        <v>70</v>
      </c>
      <c r="D8" s="1" t="s">
        <v>59</v>
      </c>
      <c r="E8" s="1" t="s">
        <v>66</v>
      </c>
      <c r="F8" s="1" t="s">
        <v>67</v>
      </c>
      <c r="G8" s="1" t="s">
        <v>54</v>
      </c>
      <c r="H8" s="1" t="s">
        <v>55</v>
      </c>
      <c r="I8" s="2">
        <v>8.7799999999999994</v>
      </c>
      <c r="J8" s="2">
        <v>0.91</v>
      </c>
      <c r="K8" s="2">
        <f t="shared" si="0"/>
        <v>0.91</v>
      </c>
      <c r="L8" s="2">
        <f t="shared" si="1"/>
        <v>0</v>
      </c>
      <c r="Z8" s="9">
        <v>0.46</v>
      </c>
      <c r="AA8" s="5">
        <v>58.650000000000013</v>
      </c>
      <c r="AB8" s="10">
        <v>0.45</v>
      </c>
      <c r="AC8" s="5">
        <v>51.75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110.4</v>
      </c>
      <c r="AT8" s="11">
        <f t="shared" si="6"/>
        <v>8.3963084831192025E-3</v>
      </c>
      <c r="AU8" s="5">
        <f t="shared" si="7"/>
        <v>8.3963084831192027</v>
      </c>
    </row>
    <row r="9" spans="1:47" x14ac:dyDescent="0.3">
      <c r="A9" s="1" t="s">
        <v>72</v>
      </c>
      <c r="B9" s="1" t="s">
        <v>73</v>
      </c>
      <c r="C9" s="1" t="s">
        <v>74</v>
      </c>
      <c r="D9" s="1" t="s">
        <v>59</v>
      </c>
      <c r="E9" s="1" t="s">
        <v>75</v>
      </c>
      <c r="F9" s="1" t="s">
        <v>76</v>
      </c>
      <c r="G9" s="1" t="s">
        <v>54</v>
      </c>
      <c r="H9" s="1" t="s">
        <v>55</v>
      </c>
      <c r="I9" s="2">
        <v>7.92</v>
      </c>
      <c r="J9" s="2">
        <v>3.05</v>
      </c>
      <c r="K9" s="2">
        <f t="shared" si="0"/>
        <v>2.6</v>
      </c>
      <c r="L9" s="2">
        <f t="shared" si="1"/>
        <v>0</v>
      </c>
      <c r="Z9" s="9">
        <v>0.78</v>
      </c>
      <c r="AA9" s="5">
        <v>99.45</v>
      </c>
      <c r="AB9" s="10">
        <v>1.82</v>
      </c>
      <c r="AC9" s="5">
        <v>209.3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308.75</v>
      </c>
      <c r="AT9" s="11">
        <f t="shared" si="6"/>
        <v>2.3481523950752297E-2</v>
      </c>
      <c r="AU9" s="5">
        <f t="shared" si="7"/>
        <v>23.481523950752297</v>
      </c>
    </row>
    <row r="10" spans="1:47" x14ac:dyDescent="0.3">
      <c r="A10" s="1" t="s">
        <v>72</v>
      </c>
      <c r="B10" s="1" t="s">
        <v>73</v>
      </c>
      <c r="C10" s="1" t="s">
        <v>74</v>
      </c>
      <c r="D10" s="1" t="s">
        <v>59</v>
      </c>
      <c r="E10" s="1" t="s">
        <v>77</v>
      </c>
      <c r="F10" s="1" t="s">
        <v>76</v>
      </c>
      <c r="G10" s="1" t="s">
        <v>54</v>
      </c>
      <c r="H10" s="1" t="s">
        <v>55</v>
      </c>
      <c r="I10" s="2">
        <v>7.92</v>
      </c>
      <c r="J10" s="2">
        <v>4.33</v>
      </c>
      <c r="K10" s="2">
        <f t="shared" si="0"/>
        <v>4.33</v>
      </c>
      <c r="L10" s="2">
        <f t="shared" si="1"/>
        <v>0</v>
      </c>
      <c r="Z10" s="9">
        <v>2.1800000000000002</v>
      </c>
      <c r="AA10" s="5">
        <v>277.95</v>
      </c>
      <c r="AB10" s="10">
        <v>2.15</v>
      </c>
      <c r="AC10" s="5">
        <v>247.25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525.20000000000005</v>
      </c>
      <c r="AT10" s="11">
        <f t="shared" si="6"/>
        <v>3.9943308109911278E-2</v>
      </c>
      <c r="AU10" s="5">
        <f t="shared" si="7"/>
        <v>39.943308109911278</v>
      </c>
    </row>
    <row r="11" spans="1:47" x14ac:dyDescent="0.3">
      <c r="A11" s="1" t="s">
        <v>78</v>
      </c>
      <c r="B11" s="1" t="s">
        <v>79</v>
      </c>
      <c r="C11" s="1" t="s">
        <v>80</v>
      </c>
      <c r="D11" s="1" t="s">
        <v>187</v>
      </c>
      <c r="E11" s="1" t="s">
        <v>75</v>
      </c>
      <c r="F11" s="1" t="s">
        <v>76</v>
      </c>
      <c r="G11" s="1" t="s">
        <v>54</v>
      </c>
      <c r="H11" s="1" t="s">
        <v>55</v>
      </c>
      <c r="I11" s="2">
        <v>139.88999999999999</v>
      </c>
      <c r="J11" s="2">
        <v>38.369999999999997</v>
      </c>
      <c r="K11" s="2">
        <f t="shared" si="0"/>
        <v>2.65</v>
      </c>
      <c r="L11" s="2">
        <f t="shared" si="1"/>
        <v>0</v>
      </c>
      <c r="P11" s="6">
        <v>2.33</v>
      </c>
      <c r="Q11" s="5">
        <v>3899.8375000000001</v>
      </c>
      <c r="R11" s="7">
        <v>0.32</v>
      </c>
      <c r="S11" s="5">
        <v>340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4239.8374999999996</v>
      </c>
      <c r="AT11" s="11">
        <f t="shared" si="6"/>
        <v>0.3224545613070372</v>
      </c>
      <c r="AU11" s="5">
        <f t="shared" si="7"/>
        <v>322.45456130703718</v>
      </c>
    </row>
    <row r="12" spans="1:47" x14ac:dyDescent="0.3">
      <c r="A12" s="1" t="s">
        <v>78</v>
      </c>
      <c r="B12" s="1" t="s">
        <v>79</v>
      </c>
      <c r="C12" s="1" t="s">
        <v>80</v>
      </c>
      <c r="D12" s="1" t="s">
        <v>187</v>
      </c>
      <c r="E12" s="1" t="s">
        <v>77</v>
      </c>
      <c r="F12" s="1" t="s">
        <v>76</v>
      </c>
      <c r="G12" s="1" t="s">
        <v>54</v>
      </c>
      <c r="H12" s="1" t="s">
        <v>55</v>
      </c>
      <c r="I12" s="2">
        <v>139.88999999999999</v>
      </c>
      <c r="J12" s="2">
        <v>35.39</v>
      </c>
      <c r="K12" s="2">
        <f t="shared" si="0"/>
        <v>35.4</v>
      </c>
      <c r="L12" s="2">
        <f t="shared" si="1"/>
        <v>0</v>
      </c>
      <c r="N12" s="4">
        <v>2.48</v>
      </c>
      <c r="O12" s="5">
        <v>4597.1624999999995</v>
      </c>
      <c r="P12" s="6">
        <v>24.8</v>
      </c>
      <c r="Q12" s="5">
        <v>43711.654999999999</v>
      </c>
      <c r="R12" s="7">
        <v>7.75</v>
      </c>
      <c r="S12" s="5">
        <v>8935.625</v>
      </c>
      <c r="AB12" s="10">
        <v>0.37</v>
      </c>
      <c r="AC12" s="5">
        <v>42.55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57286.9925</v>
      </c>
      <c r="AT12" s="11">
        <f t="shared" si="6"/>
        <v>4.356877365037465</v>
      </c>
      <c r="AU12" s="5">
        <f t="shared" si="7"/>
        <v>4356.8773650374651</v>
      </c>
    </row>
    <row r="13" spans="1:47" x14ac:dyDescent="0.3">
      <c r="A13" s="1" t="s">
        <v>81</v>
      </c>
      <c r="B13" s="1" t="s">
        <v>82</v>
      </c>
      <c r="C13" s="1" t="s">
        <v>83</v>
      </c>
      <c r="D13" s="1" t="s">
        <v>51</v>
      </c>
      <c r="E13" s="1" t="s">
        <v>84</v>
      </c>
      <c r="F13" s="1" t="s">
        <v>76</v>
      </c>
      <c r="G13" s="1" t="s">
        <v>54</v>
      </c>
      <c r="H13" s="1" t="s">
        <v>55</v>
      </c>
      <c r="I13" s="2">
        <v>149.66999999999999</v>
      </c>
      <c r="J13" s="2">
        <v>40.049999999999997</v>
      </c>
      <c r="K13" s="2">
        <f t="shared" si="0"/>
        <v>33.489999999999995</v>
      </c>
      <c r="L13" s="2">
        <f t="shared" si="1"/>
        <v>0</v>
      </c>
      <c r="P13" s="6">
        <v>18.399999999999999</v>
      </c>
      <c r="Q13" s="5">
        <v>42171.805</v>
      </c>
      <c r="R13" s="7">
        <v>15.09</v>
      </c>
      <c r="S13" s="5">
        <v>21315.875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63487.68</v>
      </c>
      <c r="AT13" s="11">
        <f t="shared" si="6"/>
        <v>4.8284614688184542</v>
      </c>
      <c r="AU13" s="5">
        <f t="shared" si="7"/>
        <v>4828.4614688184538</v>
      </c>
    </row>
    <row r="14" spans="1:47" x14ac:dyDescent="0.3">
      <c r="A14" s="1" t="s">
        <v>81</v>
      </c>
      <c r="B14" s="1" t="s">
        <v>82</v>
      </c>
      <c r="C14" s="1" t="s">
        <v>83</v>
      </c>
      <c r="D14" s="1" t="s">
        <v>51</v>
      </c>
      <c r="E14" s="1" t="s">
        <v>85</v>
      </c>
      <c r="F14" s="1" t="s">
        <v>76</v>
      </c>
      <c r="G14" s="1" t="s">
        <v>54</v>
      </c>
      <c r="H14" s="1" t="s">
        <v>55</v>
      </c>
      <c r="I14" s="2">
        <v>149.66999999999999</v>
      </c>
      <c r="J14" s="2">
        <v>33.380000000000003</v>
      </c>
      <c r="K14" s="2">
        <f t="shared" si="0"/>
        <v>2.69</v>
      </c>
      <c r="L14" s="2">
        <f t="shared" si="1"/>
        <v>0</v>
      </c>
      <c r="P14" s="6">
        <v>2.58</v>
      </c>
      <c r="Q14" s="5">
        <v>6045.585</v>
      </c>
      <c r="R14" s="7">
        <v>0.11</v>
      </c>
      <c r="S14" s="5">
        <v>163.625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6209.21</v>
      </c>
      <c r="AT14" s="11">
        <f t="shared" si="6"/>
        <v>0.47223226989554873</v>
      </c>
      <c r="AU14" s="5">
        <f t="shared" si="7"/>
        <v>472.23226989554871</v>
      </c>
    </row>
    <row r="15" spans="1:47" x14ac:dyDescent="0.3">
      <c r="A15" s="1" t="s">
        <v>81</v>
      </c>
      <c r="B15" s="1" t="s">
        <v>82</v>
      </c>
      <c r="C15" s="1" t="s">
        <v>83</v>
      </c>
      <c r="D15" s="1" t="s">
        <v>51</v>
      </c>
      <c r="E15" s="1" t="s">
        <v>86</v>
      </c>
      <c r="F15" s="1" t="s">
        <v>76</v>
      </c>
      <c r="G15" s="1" t="s">
        <v>54</v>
      </c>
      <c r="H15" s="1" t="s">
        <v>55</v>
      </c>
      <c r="I15" s="2">
        <v>149.66999999999999</v>
      </c>
      <c r="J15" s="2">
        <v>37.5</v>
      </c>
      <c r="K15" s="2">
        <f t="shared" si="0"/>
        <v>0.73</v>
      </c>
      <c r="L15" s="2">
        <f t="shared" si="1"/>
        <v>0</v>
      </c>
      <c r="P15" s="6">
        <v>0.57999999999999996</v>
      </c>
      <c r="Q15" s="5">
        <v>970.77499999999998</v>
      </c>
      <c r="R15" s="7">
        <v>0.15</v>
      </c>
      <c r="S15" s="5">
        <v>159.375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1130.1500000000001</v>
      </c>
      <c r="AT15" s="11">
        <f t="shared" si="6"/>
        <v>8.5951884349612012E-2</v>
      </c>
      <c r="AU15" s="5">
        <f t="shared" si="7"/>
        <v>85.951884349612016</v>
      </c>
    </row>
    <row r="16" spans="1:47" x14ac:dyDescent="0.3">
      <c r="A16" s="1" t="s">
        <v>87</v>
      </c>
      <c r="B16" s="1" t="s">
        <v>88</v>
      </c>
      <c r="C16" s="1" t="s">
        <v>64</v>
      </c>
      <c r="D16" s="1" t="s">
        <v>65</v>
      </c>
      <c r="E16" s="1" t="s">
        <v>86</v>
      </c>
      <c r="F16" s="1" t="s">
        <v>89</v>
      </c>
      <c r="G16" s="1" t="s">
        <v>54</v>
      </c>
      <c r="H16" s="1" t="s">
        <v>55</v>
      </c>
      <c r="I16" s="2">
        <v>156</v>
      </c>
      <c r="J16" s="2">
        <v>39.58</v>
      </c>
      <c r="K16" s="2">
        <f t="shared" si="0"/>
        <v>39.589999999999996</v>
      </c>
      <c r="L16" s="2">
        <f t="shared" si="1"/>
        <v>0</v>
      </c>
      <c r="P16" s="6">
        <v>29.15</v>
      </c>
      <c r="Q16" s="5">
        <v>51588.322499999987</v>
      </c>
      <c r="R16" s="7">
        <v>10.44</v>
      </c>
      <c r="S16" s="5">
        <v>12282.5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63870.822499999987</v>
      </c>
      <c r="AT16" s="11">
        <f t="shared" si="6"/>
        <v>4.8576008041716552</v>
      </c>
      <c r="AU16" s="5">
        <f t="shared" si="7"/>
        <v>4857.600804171655</v>
      </c>
    </row>
    <row r="17" spans="1:47" x14ac:dyDescent="0.3">
      <c r="A17" s="1" t="s">
        <v>87</v>
      </c>
      <c r="B17" s="1" t="s">
        <v>88</v>
      </c>
      <c r="C17" s="1" t="s">
        <v>64</v>
      </c>
      <c r="D17" s="1" t="s">
        <v>65</v>
      </c>
      <c r="E17" s="1" t="s">
        <v>75</v>
      </c>
      <c r="F17" s="1" t="s">
        <v>89</v>
      </c>
      <c r="G17" s="1" t="s">
        <v>54</v>
      </c>
      <c r="H17" s="1" t="s">
        <v>55</v>
      </c>
      <c r="I17" s="2">
        <v>156</v>
      </c>
      <c r="J17" s="2">
        <v>33.29</v>
      </c>
      <c r="K17" s="2">
        <f t="shared" si="0"/>
        <v>33.279999999999994</v>
      </c>
      <c r="L17" s="2">
        <f t="shared" si="1"/>
        <v>0</v>
      </c>
      <c r="P17" s="6">
        <v>15.49</v>
      </c>
      <c r="Q17" s="5">
        <v>35527.017500000002</v>
      </c>
      <c r="R17" s="7">
        <v>17.739999999999998</v>
      </c>
      <c r="S17" s="5">
        <v>25971.75</v>
      </c>
      <c r="AB17" s="10">
        <v>0.05</v>
      </c>
      <c r="AC17" s="5">
        <v>8.0500000000000007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61506.817500000005</v>
      </c>
      <c r="AT17" s="11">
        <f t="shared" si="6"/>
        <v>4.6778099052981394</v>
      </c>
      <c r="AU17" s="5">
        <f t="shared" si="7"/>
        <v>4677.8099052981397</v>
      </c>
    </row>
    <row r="18" spans="1:47" x14ac:dyDescent="0.3">
      <c r="A18" s="1" t="s">
        <v>87</v>
      </c>
      <c r="B18" s="1" t="s">
        <v>88</v>
      </c>
      <c r="C18" s="1" t="s">
        <v>64</v>
      </c>
      <c r="D18" s="1" t="s">
        <v>65</v>
      </c>
      <c r="E18" s="1" t="s">
        <v>77</v>
      </c>
      <c r="F18" s="1" t="s">
        <v>89</v>
      </c>
      <c r="G18" s="1" t="s">
        <v>54</v>
      </c>
      <c r="H18" s="1" t="s">
        <v>55</v>
      </c>
      <c r="I18" s="2">
        <v>156</v>
      </c>
      <c r="J18" s="2">
        <v>38.770000000000003</v>
      </c>
      <c r="K18" s="2">
        <f t="shared" si="0"/>
        <v>38.769999999999996</v>
      </c>
      <c r="L18" s="2">
        <f t="shared" si="1"/>
        <v>0</v>
      </c>
      <c r="N18" s="4">
        <v>8.9600000000000009</v>
      </c>
      <c r="O18" s="5">
        <v>23159.360000000001</v>
      </c>
      <c r="P18" s="6">
        <v>29.23</v>
      </c>
      <c r="Q18" s="5">
        <v>68493.197499999995</v>
      </c>
      <c r="R18" s="7">
        <v>0.57999999999999996</v>
      </c>
      <c r="S18" s="5">
        <v>862.74999999999989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92515.307499999995</v>
      </c>
      <c r="AT18" s="11">
        <f t="shared" si="6"/>
        <v>7.0361146846071696</v>
      </c>
      <c r="AU18" s="5">
        <f t="shared" si="7"/>
        <v>7036.1146846071697</v>
      </c>
    </row>
    <row r="19" spans="1:47" x14ac:dyDescent="0.3">
      <c r="A19" s="1" t="s">
        <v>87</v>
      </c>
      <c r="B19" s="1" t="s">
        <v>88</v>
      </c>
      <c r="C19" s="1" t="s">
        <v>64</v>
      </c>
      <c r="D19" s="1" t="s">
        <v>65</v>
      </c>
      <c r="E19" s="1" t="s">
        <v>84</v>
      </c>
      <c r="F19" s="1" t="s">
        <v>89</v>
      </c>
      <c r="G19" s="1" t="s">
        <v>54</v>
      </c>
      <c r="H19" s="1" t="s">
        <v>55</v>
      </c>
      <c r="I19" s="2">
        <v>156</v>
      </c>
      <c r="J19" s="2">
        <v>40.58</v>
      </c>
      <c r="K19" s="2">
        <f t="shared" si="0"/>
        <v>35.51</v>
      </c>
      <c r="L19" s="2">
        <f t="shared" si="1"/>
        <v>0</v>
      </c>
      <c r="N19" s="4">
        <v>0.06</v>
      </c>
      <c r="O19" s="5">
        <v>155.08500000000001</v>
      </c>
      <c r="P19" s="6">
        <v>16.89</v>
      </c>
      <c r="Q19" s="5">
        <v>36772.287499999999</v>
      </c>
      <c r="R19" s="7">
        <v>18.559999999999999</v>
      </c>
      <c r="S19" s="5">
        <v>24956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61883.372499999998</v>
      </c>
      <c r="AT19" s="11">
        <f t="shared" si="6"/>
        <v>4.7064482380957928</v>
      </c>
      <c r="AU19" s="5">
        <f t="shared" si="7"/>
        <v>4706.4482380957934</v>
      </c>
    </row>
    <row r="20" spans="1:47" x14ac:dyDescent="0.3">
      <c r="A20" s="1" t="s">
        <v>90</v>
      </c>
      <c r="B20" s="1" t="s">
        <v>91</v>
      </c>
      <c r="C20" s="1" t="s">
        <v>92</v>
      </c>
      <c r="D20" s="1" t="s">
        <v>51</v>
      </c>
      <c r="E20" s="1" t="s">
        <v>75</v>
      </c>
      <c r="F20" s="1" t="s">
        <v>89</v>
      </c>
      <c r="G20" s="1" t="s">
        <v>54</v>
      </c>
      <c r="H20" s="1" t="s">
        <v>55</v>
      </c>
      <c r="I20" s="2">
        <v>4</v>
      </c>
      <c r="J20" s="2">
        <v>3.45</v>
      </c>
      <c r="K20" s="2">
        <f t="shared" si="0"/>
        <v>3.45</v>
      </c>
      <c r="L20" s="2">
        <f t="shared" si="1"/>
        <v>0</v>
      </c>
      <c r="Z20" s="9">
        <v>1.78</v>
      </c>
      <c r="AA20" s="5">
        <v>317.73</v>
      </c>
      <c r="AB20" s="10">
        <v>1.67</v>
      </c>
      <c r="AC20" s="5">
        <v>268.87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586.6</v>
      </c>
      <c r="AT20" s="11">
        <f t="shared" si="6"/>
        <v>4.4612994168457647E-2</v>
      </c>
      <c r="AU20" s="5">
        <f t="shared" si="7"/>
        <v>44.612994168457647</v>
      </c>
    </row>
    <row r="21" spans="1:47" x14ac:dyDescent="0.3">
      <c r="A21" s="1" t="s">
        <v>93</v>
      </c>
      <c r="B21" s="1" t="s">
        <v>94</v>
      </c>
      <c r="C21" s="1" t="s">
        <v>95</v>
      </c>
      <c r="D21" s="1" t="s">
        <v>96</v>
      </c>
      <c r="E21" s="1" t="s">
        <v>97</v>
      </c>
      <c r="F21" s="1" t="s">
        <v>89</v>
      </c>
      <c r="G21" s="1" t="s">
        <v>54</v>
      </c>
      <c r="H21" s="1" t="s">
        <v>55</v>
      </c>
      <c r="I21" s="2">
        <v>65.53</v>
      </c>
      <c r="J21" s="2">
        <v>32.6</v>
      </c>
      <c r="K21" s="2">
        <f t="shared" si="0"/>
        <v>32.599999999999994</v>
      </c>
      <c r="L21" s="2">
        <f t="shared" si="1"/>
        <v>0</v>
      </c>
      <c r="P21" s="6">
        <v>2.58</v>
      </c>
      <c r="Q21" s="5">
        <v>6045.585</v>
      </c>
      <c r="R21" s="7">
        <v>25.72</v>
      </c>
      <c r="S21" s="5">
        <v>38258.5</v>
      </c>
      <c r="T21" s="8">
        <v>3.41</v>
      </c>
      <c r="U21" s="5">
        <v>1521.7125000000001</v>
      </c>
      <c r="AB21" s="10">
        <v>0.89</v>
      </c>
      <c r="AC21" s="5">
        <v>143.29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45969.087500000001</v>
      </c>
      <c r="AT21" s="11">
        <f t="shared" si="6"/>
        <v>3.4961108635643017</v>
      </c>
      <c r="AU21" s="5">
        <f t="shared" si="7"/>
        <v>3496.1108635643013</v>
      </c>
    </row>
    <row r="22" spans="1:47" x14ac:dyDescent="0.3">
      <c r="A22" s="1" t="s">
        <v>93</v>
      </c>
      <c r="B22" s="1" t="s">
        <v>94</v>
      </c>
      <c r="C22" s="1" t="s">
        <v>95</v>
      </c>
      <c r="D22" s="1" t="s">
        <v>96</v>
      </c>
      <c r="E22" s="1" t="s">
        <v>98</v>
      </c>
      <c r="F22" s="1" t="s">
        <v>89</v>
      </c>
      <c r="G22" s="1" t="s">
        <v>54</v>
      </c>
      <c r="H22" s="1" t="s">
        <v>55</v>
      </c>
      <c r="I22" s="2">
        <v>65.53</v>
      </c>
      <c r="J22" s="2">
        <v>32.93</v>
      </c>
      <c r="K22" s="2">
        <f t="shared" si="0"/>
        <v>26.04</v>
      </c>
      <c r="L22" s="2">
        <f t="shared" si="1"/>
        <v>0</v>
      </c>
      <c r="P22" s="6">
        <v>0.76</v>
      </c>
      <c r="Q22" s="5">
        <v>1526.46</v>
      </c>
      <c r="R22" s="7">
        <v>3.66</v>
      </c>
      <c r="S22" s="5">
        <v>4670.75</v>
      </c>
      <c r="T22" s="8">
        <v>21.62</v>
      </c>
      <c r="U22" s="5">
        <v>8184.8624999999993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14382.072499999998</v>
      </c>
      <c r="AT22" s="11">
        <f t="shared" si="6"/>
        <v>1.0938072222516793</v>
      </c>
      <c r="AU22" s="5">
        <f t="shared" si="7"/>
        <v>1093.8072222516794</v>
      </c>
    </row>
    <row r="23" spans="1:47" x14ac:dyDescent="0.3">
      <c r="A23" s="1" t="s">
        <v>99</v>
      </c>
      <c r="B23" s="1" t="s">
        <v>100</v>
      </c>
      <c r="C23" s="1" t="s">
        <v>83</v>
      </c>
      <c r="D23" s="1" t="s">
        <v>51</v>
      </c>
      <c r="E23" s="1" t="s">
        <v>101</v>
      </c>
      <c r="F23" s="1" t="s">
        <v>89</v>
      </c>
      <c r="G23" s="1" t="s">
        <v>54</v>
      </c>
      <c r="H23" s="1" t="s">
        <v>55</v>
      </c>
      <c r="I23" s="2">
        <v>40</v>
      </c>
      <c r="J23" s="2">
        <v>39.200000000000003</v>
      </c>
      <c r="K23" s="2">
        <f t="shared" si="0"/>
        <v>39.06</v>
      </c>
      <c r="L23" s="2">
        <f t="shared" si="1"/>
        <v>0</v>
      </c>
      <c r="P23" s="6">
        <v>21.87</v>
      </c>
      <c r="Q23" s="5">
        <v>48013.192499999997</v>
      </c>
      <c r="R23" s="7">
        <v>17.190000000000001</v>
      </c>
      <c r="S23" s="5">
        <v>25162.125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73175.317500000005</v>
      </c>
      <c r="AT23" s="11">
        <f t="shared" si="6"/>
        <v>5.5652403902191212</v>
      </c>
      <c r="AU23" s="5">
        <f t="shared" si="7"/>
        <v>5565.2403902191218</v>
      </c>
    </row>
    <row r="24" spans="1:47" x14ac:dyDescent="0.3">
      <c r="A24" s="1" t="s">
        <v>102</v>
      </c>
      <c r="B24" s="1" t="s">
        <v>103</v>
      </c>
      <c r="C24" s="1" t="s">
        <v>104</v>
      </c>
      <c r="D24" s="1" t="s">
        <v>105</v>
      </c>
      <c r="E24" s="1" t="s">
        <v>71</v>
      </c>
      <c r="F24" s="1" t="s">
        <v>89</v>
      </c>
      <c r="G24" s="1" t="s">
        <v>54</v>
      </c>
      <c r="H24" s="1" t="s">
        <v>55</v>
      </c>
      <c r="I24" s="2">
        <v>40</v>
      </c>
      <c r="J24" s="2">
        <v>0.57999999999999996</v>
      </c>
      <c r="K24" s="2">
        <f t="shared" si="0"/>
        <v>0.31</v>
      </c>
      <c r="L24" s="2">
        <f t="shared" si="1"/>
        <v>0</v>
      </c>
      <c r="R24" s="7">
        <v>0.31</v>
      </c>
      <c r="S24" s="5">
        <v>395.25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395.25</v>
      </c>
      <c r="AT24" s="11">
        <f t="shared" si="6"/>
        <v>3.0060153332906382E-2</v>
      </c>
      <c r="AU24" s="5">
        <f t="shared" si="7"/>
        <v>30.060153332906381</v>
      </c>
    </row>
    <row r="25" spans="1:47" x14ac:dyDescent="0.3">
      <c r="A25" s="1" t="s">
        <v>102</v>
      </c>
      <c r="B25" s="1" t="s">
        <v>103</v>
      </c>
      <c r="C25" s="1" t="s">
        <v>104</v>
      </c>
      <c r="D25" s="1" t="s">
        <v>105</v>
      </c>
      <c r="E25" s="1" t="s">
        <v>66</v>
      </c>
      <c r="F25" s="1" t="s">
        <v>89</v>
      </c>
      <c r="G25" s="1" t="s">
        <v>54</v>
      </c>
      <c r="H25" s="1" t="s">
        <v>55</v>
      </c>
      <c r="I25" s="2">
        <v>40</v>
      </c>
      <c r="J25" s="2">
        <v>38.450000000000003</v>
      </c>
      <c r="K25" s="2">
        <f t="shared" si="0"/>
        <v>32.15</v>
      </c>
      <c r="L25" s="2">
        <f t="shared" si="1"/>
        <v>5.75</v>
      </c>
      <c r="N25" s="4">
        <v>10</v>
      </c>
      <c r="O25" s="5">
        <v>15242.64</v>
      </c>
      <c r="P25" s="6">
        <v>18.8</v>
      </c>
      <c r="Q25" s="5">
        <v>25367.355</v>
      </c>
      <c r="R25" s="7">
        <v>3.35</v>
      </c>
      <c r="S25" s="5">
        <v>2924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R25" s="2">
        <v>5.75</v>
      </c>
      <c r="AS25" s="5">
        <f t="shared" si="5"/>
        <v>43533.994999999995</v>
      </c>
      <c r="AT25" s="11">
        <f t="shared" si="6"/>
        <v>3.3109135101681968</v>
      </c>
      <c r="AU25" s="5">
        <f t="shared" si="7"/>
        <v>3310.9135101681968</v>
      </c>
    </row>
    <row r="26" spans="1:47" x14ac:dyDescent="0.3">
      <c r="A26" s="1" t="s">
        <v>106</v>
      </c>
      <c r="B26" s="1" t="s">
        <v>107</v>
      </c>
      <c r="C26" s="1" t="s">
        <v>108</v>
      </c>
      <c r="D26" s="1" t="s">
        <v>109</v>
      </c>
      <c r="E26" s="1" t="s">
        <v>85</v>
      </c>
      <c r="F26" s="1" t="s">
        <v>76</v>
      </c>
      <c r="G26" s="1" t="s">
        <v>54</v>
      </c>
      <c r="H26" s="1" t="s">
        <v>55</v>
      </c>
      <c r="I26" s="2">
        <v>120</v>
      </c>
      <c r="J26" s="2">
        <v>0.11</v>
      </c>
      <c r="K26" s="2">
        <f t="shared" si="0"/>
        <v>0.05</v>
      </c>
      <c r="L26" s="2">
        <f t="shared" si="1"/>
        <v>0</v>
      </c>
      <c r="P26" s="6">
        <v>0.05</v>
      </c>
      <c r="Q26" s="5">
        <v>117.16249999999999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117.16249999999999</v>
      </c>
      <c r="AT26" s="11">
        <f t="shared" si="6"/>
        <v>8.9106204044696862E-3</v>
      </c>
      <c r="AU26" s="5">
        <f t="shared" si="7"/>
        <v>8.910620404469686</v>
      </c>
    </row>
    <row r="27" spans="1:47" x14ac:dyDescent="0.3">
      <c r="A27" s="1" t="s">
        <v>106</v>
      </c>
      <c r="B27" s="1" t="s">
        <v>107</v>
      </c>
      <c r="C27" s="1" t="s">
        <v>108</v>
      </c>
      <c r="D27" s="1" t="s">
        <v>109</v>
      </c>
      <c r="E27" s="1" t="s">
        <v>110</v>
      </c>
      <c r="F27" s="1" t="s">
        <v>89</v>
      </c>
      <c r="G27" s="1" t="s">
        <v>54</v>
      </c>
      <c r="H27" s="1" t="s">
        <v>55</v>
      </c>
      <c r="I27" s="2">
        <v>120</v>
      </c>
      <c r="J27" s="2">
        <v>37.42</v>
      </c>
      <c r="K27" s="2">
        <f t="shared" si="0"/>
        <v>12.34</v>
      </c>
      <c r="L27" s="2">
        <f t="shared" si="1"/>
        <v>0</v>
      </c>
      <c r="P27" s="6">
        <v>1.63</v>
      </c>
      <c r="Q27" s="5">
        <v>3819.4974999999999</v>
      </c>
      <c r="R27" s="7">
        <v>10.19</v>
      </c>
      <c r="S27" s="5">
        <v>15157.625</v>
      </c>
      <c r="T27" s="8">
        <v>0.52</v>
      </c>
      <c r="U27" s="5">
        <v>232.05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19209.172500000001</v>
      </c>
      <c r="AT27" s="11">
        <f t="shared" si="6"/>
        <v>1.4609251631834248</v>
      </c>
      <c r="AU27" s="5">
        <f t="shared" si="7"/>
        <v>1460.9251631834247</v>
      </c>
    </row>
    <row r="28" spans="1:47" x14ac:dyDescent="0.3">
      <c r="A28" s="1" t="s">
        <v>106</v>
      </c>
      <c r="B28" s="1" t="s">
        <v>107</v>
      </c>
      <c r="C28" s="1" t="s">
        <v>108</v>
      </c>
      <c r="D28" s="1" t="s">
        <v>109</v>
      </c>
      <c r="E28" s="1" t="s">
        <v>61</v>
      </c>
      <c r="F28" s="1" t="s">
        <v>89</v>
      </c>
      <c r="G28" s="1" t="s">
        <v>54</v>
      </c>
      <c r="H28" s="1" t="s">
        <v>55</v>
      </c>
      <c r="I28" s="2">
        <v>120</v>
      </c>
      <c r="J28" s="2">
        <v>38.31</v>
      </c>
      <c r="K28" s="2">
        <f t="shared" si="0"/>
        <v>6.45</v>
      </c>
      <c r="L28" s="2">
        <f t="shared" si="1"/>
        <v>0</v>
      </c>
      <c r="R28" s="7">
        <v>0.7</v>
      </c>
      <c r="S28" s="5">
        <v>892.5</v>
      </c>
      <c r="T28" s="8">
        <v>5.75</v>
      </c>
      <c r="U28" s="5">
        <v>2199.375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3091.875</v>
      </c>
      <c r="AT28" s="11">
        <f t="shared" si="6"/>
        <v>0.23514797365257412</v>
      </c>
      <c r="AU28" s="5">
        <f t="shared" si="7"/>
        <v>235.14797365257411</v>
      </c>
    </row>
    <row r="29" spans="1:47" x14ac:dyDescent="0.3">
      <c r="A29" s="1" t="s">
        <v>111</v>
      </c>
      <c r="B29" s="1" t="s">
        <v>112</v>
      </c>
      <c r="C29" s="1" t="s">
        <v>113</v>
      </c>
      <c r="D29" s="1" t="s">
        <v>51</v>
      </c>
      <c r="E29" s="1" t="s">
        <v>97</v>
      </c>
      <c r="F29" s="1" t="s">
        <v>89</v>
      </c>
      <c r="G29" s="1" t="s">
        <v>54</v>
      </c>
      <c r="H29" s="1" t="s">
        <v>55</v>
      </c>
      <c r="I29" s="2">
        <v>10.01</v>
      </c>
      <c r="J29" s="2">
        <v>3.36</v>
      </c>
      <c r="K29" s="2">
        <f t="shared" si="0"/>
        <v>3.36</v>
      </c>
      <c r="L29" s="2">
        <f t="shared" si="1"/>
        <v>0</v>
      </c>
      <c r="Z29" s="9">
        <v>1.64</v>
      </c>
      <c r="AA29" s="5">
        <v>209.1</v>
      </c>
      <c r="AB29" s="10">
        <v>1.72</v>
      </c>
      <c r="AC29" s="5">
        <v>197.8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406.9</v>
      </c>
      <c r="AT29" s="11">
        <f t="shared" si="6"/>
        <v>3.0946176827728291E-2</v>
      </c>
      <c r="AU29" s="5">
        <f t="shared" si="7"/>
        <v>30.946176827728291</v>
      </c>
    </row>
    <row r="30" spans="1:47" x14ac:dyDescent="0.3">
      <c r="A30" s="1" t="s">
        <v>111</v>
      </c>
      <c r="B30" s="1" t="s">
        <v>112</v>
      </c>
      <c r="C30" s="1" t="s">
        <v>113</v>
      </c>
      <c r="D30" s="1" t="s">
        <v>51</v>
      </c>
      <c r="E30" s="1" t="s">
        <v>98</v>
      </c>
      <c r="F30" s="1" t="s">
        <v>89</v>
      </c>
      <c r="G30" s="1" t="s">
        <v>54</v>
      </c>
      <c r="H30" s="1" t="s">
        <v>55</v>
      </c>
      <c r="I30" s="2">
        <v>10.01</v>
      </c>
      <c r="J30" s="2">
        <v>5.54</v>
      </c>
      <c r="K30" s="2">
        <f t="shared" si="0"/>
        <v>5.53</v>
      </c>
      <c r="L30" s="2">
        <f t="shared" si="1"/>
        <v>0</v>
      </c>
      <c r="Z30" s="9">
        <v>3.58</v>
      </c>
      <c r="AA30" s="5">
        <v>456.45</v>
      </c>
      <c r="AB30" s="10">
        <v>1.95</v>
      </c>
      <c r="AC30" s="5">
        <v>224.25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680.7</v>
      </c>
      <c r="AT30" s="11">
        <f t="shared" si="6"/>
        <v>5.1769630294014865E-2</v>
      </c>
      <c r="AU30" s="5">
        <f t="shared" si="7"/>
        <v>51.769630294014867</v>
      </c>
    </row>
    <row r="31" spans="1:47" x14ac:dyDescent="0.3">
      <c r="A31" s="1" t="s">
        <v>111</v>
      </c>
      <c r="B31" s="1" t="s">
        <v>112</v>
      </c>
      <c r="C31" s="1" t="s">
        <v>113</v>
      </c>
      <c r="D31" s="1" t="s">
        <v>51</v>
      </c>
      <c r="E31" s="1" t="s">
        <v>114</v>
      </c>
      <c r="F31" s="1" t="s">
        <v>89</v>
      </c>
      <c r="G31" s="1" t="s">
        <v>54</v>
      </c>
      <c r="H31" s="1" t="s">
        <v>55</v>
      </c>
      <c r="I31" s="2">
        <v>10.01</v>
      </c>
      <c r="J31" s="2">
        <v>0.04</v>
      </c>
      <c r="K31" s="2">
        <f t="shared" si="0"/>
        <v>0.04</v>
      </c>
      <c r="L31" s="2">
        <f t="shared" si="1"/>
        <v>0</v>
      </c>
      <c r="Z31" s="9">
        <v>0.04</v>
      </c>
      <c r="AA31" s="5">
        <v>5.1000000000000014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5.1000000000000014</v>
      </c>
      <c r="AT31" s="11">
        <f t="shared" si="6"/>
        <v>3.8787294623105021E-4</v>
      </c>
      <c r="AU31" s="5">
        <f t="shared" si="7"/>
        <v>0.38787294623105023</v>
      </c>
    </row>
    <row r="32" spans="1:47" x14ac:dyDescent="0.3">
      <c r="A32" s="1" t="s">
        <v>115</v>
      </c>
      <c r="B32" s="1" t="s">
        <v>116</v>
      </c>
      <c r="C32" s="1" t="s">
        <v>117</v>
      </c>
      <c r="D32" s="1" t="s">
        <v>118</v>
      </c>
      <c r="E32" s="1" t="s">
        <v>71</v>
      </c>
      <c r="F32" s="1" t="s">
        <v>89</v>
      </c>
      <c r="G32" s="1" t="s">
        <v>54</v>
      </c>
      <c r="H32" s="1" t="s">
        <v>55</v>
      </c>
      <c r="I32" s="2">
        <v>119.96</v>
      </c>
      <c r="J32" s="2">
        <v>39.07</v>
      </c>
      <c r="K32" s="2">
        <f t="shared" si="0"/>
        <v>20.799999999999997</v>
      </c>
      <c r="L32" s="2">
        <f t="shared" si="1"/>
        <v>0</v>
      </c>
      <c r="P32" s="6">
        <v>5.04</v>
      </c>
      <c r="Q32" s="5">
        <v>10122.84</v>
      </c>
      <c r="R32" s="7">
        <v>13.36</v>
      </c>
      <c r="S32" s="5">
        <v>17034</v>
      </c>
      <c r="T32" s="8">
        <v>2.4</v>
      </c>
      <c r="U32" s="5">
        <v>918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28074.84</v>
      </c>
      <c r="AT32" s="11">
        <f t="shared" si="6"/>
        <v>2.1351903736794773</v>
      </c>
      <c r="AU32" s="5">
        <f t="shared" si="7"/>
        <v>2135.1903736794775</v>
      </c>
    </row>
    <row r="33" spans="1:47" x14ac:dyDescent="0.3">
      <c r="A33" s="1" t="s">
        <v>115</v>
      </c>
      <c r="B33" s="1" t="s">
        <v>116</v>
      </c>
      <c r="C33" s="1" t="s">
        <v>117</v>
      </c>
      <c r="D33" s="1" t="s">
        <v>118</v>
      </c>
      <c r="E33" s="1" t="s">
        <v>114</v>
      </c>
      <c r="F33" s="1" t="s">
        <v>89</v>
      </c>
      <c r="G33" s="1" t="s">
        <v>54</v>
      </c>
      <c r="H33" s="1" t="s">
        <v>55</v>
      </c>
      <c r="I33" s="2">
        <v>119.96</v>
      </c>
      <c r="J33" s="2">
        <v>40.409999999999997</v>
      </c>
      <c r="K33" s="2">
        <f t="shared" si="0"/>
        <v>40</v>
      </c>
      <c r="L33" s="2">
        <f t="shared" si="1"/>
        <v>0</v>
      </c>
      <c r="P33" s="6">
        <v>29.28</v>
      </c>
      <c r="Q33" s="5">
        <v>54319.882499999992</v>
      </c>
      <c r="R33" s="7">
        <v>10.31</v>
      </c>
      <c r="S33" s="5">
        <v>11902.125</v>
      </c>
      <c r="T33" s="8">
        <v>0.41</v>
      </c>
      <c r="U33" s="5">
        <v>133.875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66355.882499999992</v>
      </c>
      <c r="AT33" s="11">
        <f t="shared" si="6"/>
        <v>5.0465983617718386</v>
      </c>
      <c r="AU33" s="5">
        <f t="shared" si="7"/>
        <v>5046.5983617718393</v>
      </c>
    </row>
    <row r="34" spans="1:47" x14ac:dyDescent="0.3">
      <c r="A34" s="1" t="s">
        <v>115</v>
      </c>
      <c r="B34" s="1" t="s">
        <v>116</v>
      </c>
      <c r="C34" s="1" t="s">
        <v>117</v>
      </c>
      <c r="D34" s="1" t="s">
        <v>118</v>
      </c>
      <c r="E34" s="1" t="s">
        <v>85</v>
      </c>
      <c r="F34" s="1" t="s">
        <v>89</v>
      </c>
      <c r="G34" s="1" t="s">
        <v>54</v>
      </c>
      <c r="H34" s="1" t="s">
        <v>55</v>
      </c>
      <c r="I34" s="2">
        <v>119.96</v>
      </c>
      <c r="J34" s="2">
        <v>39.950000000000003</v>
      </c>
      <c r="K34" s="2">
        <f t="shared" ref="K34:K61" si="8">SUM(N34,P34,R34,T34,V34,X34,Z34,AB34,AE34,AG34,AI34)</f>
        <v>39.94</v>
      </c>
      <c r="L34" s="2">
        <f t="shared" ref="L34:L61" si="9">SUM(M34,AD34,AK34,AM34,AO34,AQ34,AR34)</f>
        <v>0</v>
      </c>
      <c r="N34" s="4">
        <v>0.71</v>
      </c>
      <c r="O34" s="5">
        <v>1573.0050000000001</v>
      </c>
      <c r="P34" s="6">
        <v>29.93</v>
      </c>
      <c r="Q34" s="5">
        <v>51370.735000000001</v>
      </c>
      <c r="R34" s="7">
        <v>9.3000000000000007</v>
      </c>
      <c r="S34" s="5">
        <v>10034.25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ref="AS34:AS61" si="10">SUM(O34,Q34,S34,U34,W34,Y34,AA34,AC34,AF34,AH34,AJ34)</f>
        <v>62977.99</v>
      </c>
      <c r="AT34" s="11">
        <f t="shared" si="6"/>
        <v>4.789697750786198</v>
      </c>
      <c r="AU34" s="5">
        <f t="shared" si="7"/>
        <v>4789.6977507861984</v>
      </c>
    </row>
    <row r="35" spans="1:47" x14ac:dyDescent="0.3">
      <c r="A35" s="1" t="s">
        <v>119</v>
      </c>
      <c r="B35" s="1" t="s">
        <v>57</v>
      </c>
      <c r="C35" s="1" t="s">
        <v>58</v>
      </c>
      <c r="D35" s="1" t="s">
        <v>59</v>
      </c>
      <c r="E35" s="1" t="s">
        <v>120</v>
      </c>
      <c r="F35" s="1" t="s">
        <v>89</v>
      </c>
      <c r="G35" s="1" t="s">
        <v>54</v>
      </c>
      <c r="H35" s="1" t="s">
        <v>55</v>
      </c>
      <c r="I35" s="2">
        <v>80</v>
      </c>
      <c r="J35" s="2">
        <v>39.119999999999997</v>
      </c>
      <c r="K35" s="2">
        <f t="shared" si="8"/>
        <v>39.119999999999997</v>
      </c>
      <c r="L35" s="2">
        <f t="shared" si="9"/>
        <v>0</v>
      </c>
      <c r="N35" s="4">
        <v>16.43</v>
      </c>
      <c r="O35" s="5">
        <v>32482.922500000001</v>
      </c>
      <c r="P35" s="6">
        <v>21.07</v>
      </c>
      <c r="Q35" s="5">
        <v>44233.864999999998</v>
      </c>
      <c r="R35" s="7">
        <v>1.62</v>
      </c>
      <c r="S35" s="5">
        <v>2409.75</v>
      </c>
      <c r="AL35" s="5" t="str">
        <f t="shared" ref="AL35:AL66" si="11">IF(AK35&gt;0,AK35*$AL$1,"")</f>
        <v/>
      </c>
      <c r="AN35" s="5" t="str">
        <f t="shared" ref="AN35:AN66" si="12">IF(AM35&gt;0,AM35*$AN$1,"")</f>
        <v/>
      </c>
      <c r="AP35" s="5" t="str">
        <f t="shared" ref="AP35:AP66" si="13">IF(AO35&gt;0,AO35*$AP$1,"")</f>
        <v/>
      </c>
      <c r="AS35" s="5">
        <f t="shared" si="10"/>
        <v>79126.537500000006</v>
      </c>
      <c r="AT35" s="11">
        <f t="shared" ref="AT35:AT66" si="14">(AS35/$AS$77)*100</f>
        <v>6.0178516127817003</v>
      </c>
      <c r="AU35" s="5">
        <f t="shared" ref="AU35:AU66" si="15">(AT35/100)*$AU$1</f>
        <v>6017.8516127817002</v>
      </c>
    </row>
    <row r="36" spans="1:47" x14ac:dyDescent="0.3">
      <c r="A36" s="1" t="s">
        <v>119</v>
      </c>
      <c r="B36" s="1" t="s">
        <v>57</v>
      </c>
      <c r="C36" s="1" t="s">
        <v>58</v>
      </c>
      <c r="D36" s="1" t="s">
        <v>59</v>
      </c>
      <c r="E36" s="1" t="s">
        <v>121</v>
      </c>
      <c r="F36" s="1" t="s">
        <v>89</v>
      </c>
      <c r="G36" s="1" t="s">
        <v>54</v>
      </c>
      <c r="H36" s="1" t="s">
        <v>55</v>
      </c>
      <c r="I36" s="2">
        <v>80</v>
      </c>
      <c r="J36" s="2">
        <v>37.79</v>
      </c>
      <c r="K36" s="2">
        <f t="shared" si="8"/>
        <v>37.79</v>
      </c>
      <c r="L36" s="2">
        <f t="shared" si="9"/>
        <v>0</v>
      </c>
      <c r="P36" s="6">
        <v>25.28</v>
      </c>
      <c r="Q36" s="5">
        <v>60094.32</v>
      </c>
      <c r="R36" s="7">
        <v>12.51</v>
      </c>
      <c r="S36" s="5">
        <v>18714.875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10"/>
        <v>78809.195000000007</v>
      </c>
      <c r="AT36" s="11">
        <f t="shared" si="14"/>
        <v>5.9937165989700674</v>
      </c>
      <c r="AU36" s="5">
        <f t="shared" si="15"/>
        <v>5993.7165989700679</v>
      </c>
    </row>
    <row r="37" spans="1:47" x14ac:dyDescent="0.3">
      <c r="A37" s="1" t="s">
        <v>122</v>
      </c>
      <c r="B37" s="1" t="s">
        <v>123</v>
      </c>
      <c r="C37" s="1" t="s">
        <v>124</v>
      </c>
      <c r="D37" s="1" t="s">
        <v>51</v>
      </c>
      <c r="E37" s="1" t="s">
        <v>61</v>
      </c>
      <c r="F37" s="1" t="s">
        <v>125</v>
      </c>
      <c r="G37" s="1" t="s">
        <v>54</v>
      </c>
      <c r="H37" s="1" t="s">
        <v>55</v>
      </c>
      <c r="I37" s="2">
        <v>100</v>
      </c>
      <c r="J37" s="2">
        <v>39.14</v>
      </c>
      <c r="K37" s="2">
        <f t="shared" si="8"/>
        <v>21.22</v>
      </c>
      <c r="L37" s="2">
        <f t="shared" si="9"/>
        <v>0</v>
      </c>
      <c r="N37" s="4">
        <v>0.57999999999999996</v>
      </c>
      <c r="O37" s="5">
        <v>1284.99</v>
      </c>
      <c r="P37" s="6">
        <v>11.26</v>
      </c>
      <c r="Q37" s="5">
        <v>22615.71</v>
      </c>
      <c r="R37" s="7">
        <v>6.89</v>
      </c>
      <c r="S37" s="5">
        <v>8784.75</v>
      </c>
      <c r="T37" s="8">
        <v>2.4900000000000002</v>
      </c>
      <c r="U37" s="5">
        <v>952.42500000000007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10"/>
        <v>33637.875</v>
      </c>
      <c r="AT37" s="11">
        <f t="shared" si="14"/>
        <v>2.5582787610199578</v>
      </c>
      <c r="AU37" s="5">
        <f t="shared" si="15"/>
        <v>2558.278761019958</v>
      </c>
    </row>
    <row r="38" spans="1:47" x14ac:dyDescent="0.3">
      <c r="A38" s="1" t="s">
        <v>126</v>
      </c>
      <c r="B38" s="1" t="s">
        <v>123</v>
      </c>
      <c r="C38" s="1" t="s">
        <v>124</v>
      </c>
      <c r="D38" s="1" t="s">
        <v>51</v>
      </c>
      <c r="E38" s="1" t="s">
        <v>101</v>
      </c>
      <c r="F38" s="1" t="s">
        <v>125</v>
      </c>
      <c r="G38" s="1" t="s">
        <v>54</v>
      </c>
      <c r="H38" s="1" t="s">
        <v>55</v>
      </c>
      <c r="I38" s="2">
        <v>300.94</v>
      </c>
      <c r="J38" s="2">
        <v>20.260000000000002</v>
      </c>
      <c r="K38" s="2">
        <f t="shared" si="8"/>
        <v>3.12</v>
      </c>
      <c r="L38" s="2">
        <f t="shared" si="9"/>
        <v>0</v>
      </c>
      <c r="P38" s="6">
        <v>1.04</v>
      </c>
      <c r="Q38" s="5">
        <v>2436.98</v>
      </c>
      <c r="R38" s="7">
        <v>2.08</v>
      </c>
      <c r="S38" s="5">
        <v>3094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10"/>
        <v>5530.98</v>
      </c>
      <c r="AT38" s="11">
        <f t="shared" si="14"/>
        <v>0.42065049179313985</v>
      </c>
      <c r="AU38" s="5">
        <f t="shared" si="15"/>
        <v>420.65049179313985</v>
      </c>
    </row>
    <row r="39" spans="1:47" x14ac:dyDescent="0.3">
      <c r="A39" s="1" t="s">
        <v>126</v>
      </c>
      <c r="B39" s="1" t="s">
        <v>123</v>
      </c>
      <c r="C39" s="1" t="s">
        <v>124</v>
      </c>
      <c r="D39" s="1" t="s">
        <v>51</v>
      </c>
      <c r="E39" s="1" t="s">
        <v>120</v>
      </c>
      <c r="F39" s="1" t="s">
        <v>125</v>
      </c>
      <c r="G39" s="1" t="s">
        <v>54</v>
      </c>
      <c r="H39" s="1" t="s">
        <v>55</v>
      </c>
      <c r="I39" s="2">
        <v>300.94</v>
      </c>
      <c r="J39" s="2">
        <v>34.89</v>
      </c>
      <c r="K39" s="2">
        <f t="shared" si="8"/>
        <v>5.5</v>
      </c>
      <c r="L39" s="2">
        <f t="shared" si="9"/>
        <v>0</v>
      </c>
      <c r="P39" s="6">
        <v>5.5</v>
      </c>
      <c r="Q39" s="5">
        <v>12887.875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10"/>
        <v>12887.875</v>
      </c>
      <c r="AT39" s="11">
        <f t="shared" si="14"/>
        <v>0.98016824449166562</v>
      </c>
      <c r="AU39" s="5">
        <f t="shared" si="15"/>
        <v>980.16824449166563</v>
      </c>
    </row>
    <row r="40" spans="1:47" x14ac:dyDescent="0.3">
      <c r="A40" s="1" t="s">
        <v>126</v>
      </c>
      <c r="B40" s="1" t="s">
        <v>123</v>
      </c>
      <c r="C40" s="1" t="s">
        <v>124</v>
      </c>
      <c r="D40" s="1" t="s">
        <v>51</v>
      </c>
      <c r="E40" s="1" t="s">
        <v>71</v>
      </c>
      <c r="F40" s="1" t="s">
        <v>125</v>
      </c>
      <c r="G40" s="1" t="s">
        <v>54</v>
      </c>
      <c r="H40" s="1" t="s">
        <v>55</v>
      </c>
      <c r="I40" s="2">
        <v>300.94</v>
      </c>
      <c r="J40" s="2">
        <v>40.18</v>
      </c>
      <c r="K40" s="2">
        <f t="shared" si="8"/>
        <v>12.77</v>
      </c>
      <c r="L40" s="2">
        <f t="shared" si="9"/>
        <v>0</v>
      </c>
      <c r="P40" s="6">
        <v>3.96</v>
      </c>
      <c r="Q40" s="5">
        <v>7953.66</v>
      </c>
      <c r="R40" s="7">
        <v>8.1300000000000008</v>
      </c>
      <c r="S40" s="5">
        <v>10365.75</v>
      </c>
      <c r="T40" s="8">
        <v>0.68</v>
      </c>
      <c r="U40" s="5">
        <v>260.10000000000002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10"/>
        <v>18579.509999999998</v>
      </c>
      <c r="AT40" s="11">
        <f t="shared" si="14"/>
        <v>1.413037114358678</v>
      </c>
      <c r="AU40" s="5">
        <f t="shared" si="15"/>
        <v>1413.0371143586779</v>
      </c>
    </row>
    <row r="41" spans="1:47" x14ac:dyDescent="0.3">
      <c r="A41" s="1" t="s">
        <v>127</v>
      </c>
      <c r="B41" s="1" t="s">
        <v>123</v>
      </c>
      <c r="C41" s="1" t="s">
        <v>124</v>
      </c>
      <c r="D41" s="1" t="s">
        <v>51</v>
      </c>
      <c r="E41" s="1" t="s">
        <v>52</v>
      </c>
      <c r="F41" s="1" t="s">
        <v>125</v>
      </c>
      <c r="G41" s="1" t="s">
        <v>54</v>
      </c>
      <c r="H41" s="1" t="s">
        <v>55</v>
      </c>
      <c r="I41" s="2">
        <v>100</v>
      </c>
      <c r="J41" s="2">
        <v>38.979999999999997</v>
      </c>
      <c r="K41" s="2">
        <f t="shared" si="8"/>
        <v>37.86</v>
      </c>
      <c r="L41" s="2">
        <f t="shared" si="9"/>
        <v>0</v>
      </c>
      <c r="N41" s="4">
        <v>8.17</v>
      </c>
      <c r="O41" s="5">
        <v>18085.865000000002</v>
      </c>
      <c r="P41" s="6">
        <v>26.09</v>
      </c>
      <c r="Q41" s="5">
        <v>48739.600000000013</v>
      </c>
      <c r="R41" s="7">
        <v>3.6</v>
      </c>
      <c r="S41" s="5">
        <v>3973.75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10"/>
        <v>70799.215000000011</v>
      </c>
      <c r="AT41" s="11">
        <f t="shared" si="14"/>
        <v>5.3845294339010898</v>
      </c>
      <c r="AU41" s="5">
        <f t="shared" si="15"/>
        <v>5384.5294339010898</v>
      </c>
    </row>
    <row r="42" spans="1:47" x14ac:dyDescent="0.3">
      <c r="A42" s="1" t="s">
        <v>127</v>
      </c>
      <c r="B42" s="1" t="s">
        <v>123</v>
      </c>
      <c r="C42" s="1" t="s">
        <v>124</v>
      </c>
      <c r="D42" s="1" t="s">
        <v>51</v>
      </c>
      <c r="E42" s="1" t="s">
        <v>110</v>
      </c>
      <c r="F42" s="1" t="s">
        <v>125</v>
      </c>
      <c r="G42" s="1" t="s">
        <v>54</v>
      </c>
      <c r="H42" s="1" t="s">
        <v>55</v>
      </c>
      <c r="I42" s="2">
        <v>100</v>
      </c>
      <c r="J42" s="2">
        <v>40.01</v>
      </c>
      <c r="K42" s="2">
        <f t="shared" si="8"/>
        <v>6.01</v>
      </c>
      <c r="L42" s="2">
        <f t="shared" si="9"/>
        <v>0</v>
      </c>
      <c r="N42" s="4">
        <v>0.89</v>
      </c>
      <c r="O42" s="5">
        <v>1971.7950000000001</v>
      </c>
      <c r="P42" s="6">
        <v>4.76</v>
      </c>
      <c r="Q42" s="5">
        <v>9530.3325000000004</v>
      </c>
      <c r="R42" s="7">
        <v>0.36</v>
      </c>
      <c r="S42" s="5">
        <v>450.5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10"/>
        <v>11952.627500000001</v>
      </c>
      <c r="AT42" s="11">
        <f t="shared" si="14"/>
        <v>0.90903938110338633</v>
      </c>
      <c r="AU42" s="5">
        <f t="shared" si="15"/>
        <v>909.0393811033864</v>
      </c>
    </row>
    <row r="43" spans="1:47" x14ac:dyDescent="0.3">
      <c r="A43" s="1" t="s">
        <v>128</v>
      </c>
      <c r="B43" s="1" t="s">
        <v>129</v>
      </c>
      <c r="C43" s="1" t="s">
        <v>130</v>
      </c>
      <c r="D43" s="1" t="s">
        <v>131</v>
      </c>
      <c r="E43" s="1" t="s">
        <v>121</v>
      </c>
      <c r="F43" s="1" t="s">
        <v>132</v>
      </c>
      <c r="G43" s="1" t="s">
        <v>54</v>
      </c>
      <c r="H43" s="1" t="s">
        <v>55</v>
      </c>
      <c r="I43" s="2">
        <v>199.93</v>
      </c>
      <c r="J43" s="2">
        <v>38.28</v>
      </c>
      <c r="K43" s="2">
        <f t="shared" si="8"/>
        <v>38.28</v>
      </c>
      <c r="L43" s="2">
        <f t="shared" si="9"/>
        <v>0</v>
      </c>
      <c r="P43" s="6">
        <v>8.4499999999999993</v>
      </c>
      <c r="Q43" s="5">
        <v>16971.825000000001</v>
      </c>
      <c r="R43" s="7">
        <v>19.440000000000001</v>
      </c>
      <c r="S43" s="5">
        <v>24786</v>
      </c>
      <c r="T43" s="8">
        <v>10.39</v>
      </c>
      <c r="U43" s="5">
        <v>3492.2249999999999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10"/>
        <v>45250.049999999996</v>
      </c>
      <c r="AT43" s="11">
        <f t="shared" si="14"/>
        <v>3.4414255314906521</v>
      </c>
      <c r="AU43" s="5">
        <f t="shared" si="15"/>
        <v>3441.4255314906522</v>
      </c>
    </row>
    <row r="44" spans="1:47" x14ac:dyDescent="0.3">
      <c r="A44" s="1" t="s">
        <v>128</v>
      </c>
      <c r="B44" s="1" t="s">
        <v>129</v>
      </c>
      <c r="C44" s="1" t="s">
        <v>130</v>
      </c>
      <c r="D44" s="1" t="s">
        <v>131</v>
      </c>
      <c r="E44" s="1" t="s">
        <v>75</v>
      </c>
      <c r="F44" s="1" t="s">
        <v>132</v>
      </c>
      <c r="G44" s="1" t="s">
        <v>54</v>
      </c>
      <c r="H44" s="1" t="s">
        <v>55</v>
      </c>
      <c r="I44" s="2">
        <v>199.93</v>
      </c>
      <c r="J44" s="2">
        <v>39.44</v>
      </c>
      <c r="K44" s="2">
        <f t="shared" si="8"/>
        <v>25.319999999999997</v>
      </c>
      <c r="L44" s="2">
        <f t="shared" si="9"/>
        <v>0</v>
      </c>
      <c r="P44" s="6">
        <v>5.35</v>
      </c>
      <c r="Q44" s="5">
        <v>10745.475</v>
      </c>
      <c r="R44" s="7">
        <v>12.77</v>
      </c>
      <c r="S44" s="5">
        <v>16281.75</v>
      </c>
      <c r="T44" s="8">
        <v>7.2</v>
      </c>
      <c r="U44" s="5">
        <v>2754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10"/>
        <v>29781.224999999999</v>
      </c>
      <c r="AT44" s="11">
        <f t="shared" si="14"/>
        <v>2.2649669574744715</v>
      </c>
      <c r="AU44" s="5">
        <f t="shared" si="15"/>
        <v>2264.9669574744717</v>
      </c>
    </row>
    <row r="45" spans="1:47" x14ac:dyDescent="0.3">
      <c r="A45" s="1" t="s">
        <v>128</v>
      </c>
      <c r="B45" s="1" t="s">
        <v>129</v>
      </c>
      <c r="C45" s="1" t="s">
        <v>130</v>
      </c>
      <c r="D45" s="1" t="s">
        <v>131</v>
      </c>
      <c r="E45" s="1" t="s">
        <v>97</v>
      </c>
      <c r="F45" s="1" t="s">
        <v>132</v>
      </c>
      <c r="G45" s="1" t="s">
        <v>54</v>
      </c>
      <c r="H45" s="1" t="s">
        <v>55</v>
      </c>
      <c r="I45" s="2">
        <v>199.93</v>
      </c>
      <c r="J45" s="2">
        <v>13.87</v>
      </c>
      <c r="K45" s="2">
        <f t="shared" si="8"/>
        <v>4.71</v>
      </c>
      <c r="L45" s="2">
        <f t="shared" si="9"/>
        <v>0</v>
      </c>
      <c r="R45" s="7">
        <v>1.07</v>
      </c>
      <c r="S45" s="5">
        <v>1364.25</v>
      </c>
      <c r="T45" s="8">
        <v>3.64</v>
      </c>
      <c r="U45" s="5">
        <v>1175.55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10"/>
        <v>2539.8000000000002</v>
      </c>
      <c r="AT45" s="11">
        <f t="shared" si="14"/>
        <v>0.19316072722306296</v>
      </c>
      <c r="AU45" s="5">
        <f t="shared" si="15"/>
        <v>193.16072722306296</v>
      </c>
    </row>
    <row r="46" spans="1:47" x14ac:dyDescent="0.3">
      <c r="A46" s="1" t="s">
        <v>128</v>
      </c>
      <c r="B46" s="1" t="s">
        <v>129</v>
      </c>
      <c r="C46" s="1" t="s">
        <v>130</v>
      </c>
      <c r="D46" s="1" t="s">
        <v>131</v>
      </c>
      <c r="E46" s="1" t="s">
        <v>77</v>
      </c>
      <c r="F46" s="1" t="s">
        <v>132</v>
      </c>
      <c r="G46" s="1" t="s">
        <v>54</v>
      </c>
      <c r="H46" s="1" t="s">
        <v>55</v>
      </c>
      <c r="I46" s="2">
        <v>199.93</v>
      </c>
      <c r="J46" s="2">
        <v>35.78</v>
      </c>
      <c r="K46" s="2">
        <f t="shared" si="8"/>
        <v>4.96</v>
      </c>
      <c r="L46" s="2">
        <f t="shared" si="9"/>
        <v>0</v>
      </c>
      <c r="R46" s="7">
        <v>2.12</v>
      </c>
      <c r="S46" s="5">
        <v>2703</v>
      </c>
      <c r="T46" s="8">
        <v>2.84</v>
      </c>
      <c r="U46" s="5">
        <v>1086.3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10"/>
        <v>3789.3</v>
      </c>
      <c r="AT46" s="11">
        <f t="shared" si="14"/>
        <v>0.28818959904967023</v>
      </c>
      <c r="AU46" s="5">
        <f t="shared" si="15"/>
        <v>288.18959904967022</v>
      </c>
    </row>
    <row r="47" spans="1:47" x14ac:dyDescent="0.3">
      <c r="A47" s="1" t="s">
        <v>133</v>
      </c>
      <c r="B47" s="1" t="s">
        <v>134</v>
      </c>
      <c r="C47" s="1" t="s">
        <v>135</v>
      </c>
      <c r="D47" s="1" t="s">
        <v>136</v>
      </c>
      <c r="E47" s="1" t="s">
        <v>120</v>
      </c>
      <c r="F47" s="1" t="s">
        <v>132</v>
      </c>
      <c r="G47" s="1" t="s">
        <v>54</v>
      </c>
      <c r="H47" s="1" t="s">
        <v>55</v>
      </c>
      <c r="I47" s="2">
        <v>23.5</v>
      </c>
      <c r="J47" s="2">
        <v>19.260000000000002</v>
      </c>
      <c r="K47" s="2">
        <f t="shared" si="8"/>
        <v>19.260000000000002</v>
      </c>
      <c r="L47" s="2">
        <f t="shared" si="9"/>
        <v>0</v>
      </c>
      <c r="P47" s="6">
        <v>5.99</v>
      </c>
      <c r="Q47" s="5">
        <v>8020.61</v>
      </c>
      <c r="R47" s="7">
        <v>13.26</v>
      </c>
      <c r="S47" s="5">
        <v>11670.5</v>
      </c>
      <c r="T47" s="8">
        <v>0.01</v>
      </c>
      <c r="U47" s="5">
        <v>2.5499999999999998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10"/>
        <v>19693.66</v>
      </c>
      <c r="AT47" s="11">
        <f t="shared" si="14"/>
        <v>1.4977721424063886</v>
      </c>
      <c r="AU47" s="5">
        <f t="shared" si="15"/>
        <v>1497.7721424063886</v>
      </c>
    </row>
    <row r="48" spans="1:47" x14ac:dyDescent="0.3">
      <c r="A48" s="1" t="s">
        <v>133</v>
      </c>
      <c r="B48" s="1" t="s">
        <v>134</v>
      </c>
      <c r="C48" s="1" t="s">
        <v>135</v>
      </c>
      <c r="D48" s="1" t="s">
        <v>136</v>
      </c>
      <c r="E48" s="1" t="s">
        <v>101</v>
      </c>
      <c r="F48" s="1" t="s">
        <v>132</v>
      </c>
      <c r="G48" s="1" t="s">
        <v>54</v>
      </c>
      <c r="H48" s="1" t="s">
        <v>55</v>
      </c>
      <c r="I48" s="2">
        <v>23.5</v>
      </c>
      <c r="J48" s="2">
        <v>4.0999999999999996</v>
      </c>
      <c r="K48" s="2">
        <f t="shared" si="8"/>
        <v>4.0999999999999996</v>
      </c>
      <c r="L48" s="2">
        <f t="shared" si="9"/>
        <v>0</v>
      </c>
      <c r="R48" s="7">
        <v>3.98</v>
      </c>
      <c r="S48" s="5">
        <v>3383</v>
      </c>
      <c r="T48" s="8">
        <v>0.12</v>
      </c>
      <c r="U48" s="5">
        <v>30.6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10"/>
        <v>3413.6</v>
      </c>
      <c r="AT48" s="11">
        <f t="shared" si="14"/>
        <v>0.25961629201064951</v>
      </c>
      <c r="AU48" s="5">
        <f t="shared" si="15"/>
        <v>259.61629201064954</v>
      </c>
    </row>
    <row r="49" spans="1:47" x14ac:dyDescent="0.3">
      <c r="A49" s="1" t="s">
        <v>137</v>
      </c>
      <c r="B49" s="1" t="s">
        <v>138</v>
      </c>
      <c r="C49" s="1" t="s">
        <v>139</v>
      </c>
      <c r="D49" s="1" t="s">
        <v>140</v>
      </c>
      <c r="E49" s="1" t="s">
        <v>120</v>
      </c>
      <c r="F49" s="1" t="s">
        <v>132</v>
      </c>
      <c r="G49" s="1" t="s">
        <v>54</v>
      </c>
      <c r="H49" s="1" t="s">
        <v>55</v>
      </c>
      <c r="I49" s="2">
        <v>30.3</v>
      </c>
      <c r="J49" s="2">
        <v>17.190000000000001</v>
      </c>
      <c r="K49" s="2">
        <f t="shared" si="8"/>
        <v>17.190000000000001</v>
      </c>
      <c r="L49" s="2">
        <f t="shared" si="9"/>
        <v>0</v>
      </c>
      <c r="P49" s="6">
        <v>3.91</v>
      </c>
      <c r="Q49" s="5">
        <v>7833.25</v>
      </c>
      <c r="R49" s="7">
        <v>13.27</v>
      </c>
      <c r="S49" s="5">
        <v>12975.25</v>
      </c>
      <c r="T49" s="8">
        <v>0.01</v>
      </c>
      <c r="U49" s="5">
        <v>2.5499999999999998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10"/>
        <v>20811.05</v>
      </c>
      <c r="AT49" s="11">
        <f t="shared" si="14"/>
        <v>1.5827535838552342</v>
      </c>
      <c r="AU49" s="5">
        <f t="shared" si="15"/>
        <v>1582.7535838552342</v>
      </c>
    </row>
    <row r="50" spans="1:47" x14ac:dyDescent="0.3">
      <c r="A50" s="1" t="s">
        <v>137</v>
      </c>
      <c r="B50" s="1" t="s">
        <v>138</v>
      </c>
      <c r="C50" s="1" t="s">
        <v>139</v>
      </c>
      <c r="D50" s="1" t="s">
        <v>140</v>
      </c>
      <c r="E50" s="1" t="s">
        <v>101</v>
      </c>
      <c r="F50" s="1" t="s">
        <v>132</v>
      </c>
      <c r="G50" s="1" t="s">
        <v>54</v>
      </c>
      <c r="H50" s="1" t="s">
        <v>55</v>
      </c>
      <c r="I50" s="2">
        <v>30.3</v>
      </c>
      <c r="J50" s="2">
        <v>12.81</v>
      </c>
      <c r="K50" s="2">
        <f t="shared" si="8"/>
        <v>8.870000000000001</v>
      </c>
      <c r="L50" s="2">
        <f t="shared" si="9"/>
        <v>0</v>
      </c>
      <c r="R50" s="7">
        <v>4.74</v>
      </c>
      <c r="S50" s="5">
        <v>4029</v>
      </c>
      <c r="T50" s="8">
        <v>4.13</v>
      </c>
      <c r="U50" s="5">
        <v>1053.1500000000001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10"/>
        <v>5082.1499999999996</v>
      </c>
      <c r="AT50" s="11">
        <f t="shared" si="14"/>
        <v>0.38651539091924136</v>
      </c>
      <c r="AU50" s="5">
        <f t="shared" si="15"/>
        <v>386.51539091924138</v>
      </c>
    </row>
    <row r="51" spans="1:47" x14ac:dyDescent="0.3">
      <c r="A51" s="1" t="s">
        <v>141</v>
      </c>
      <c r="B51" s="1" t="s">
        <v>142</v>
      </c>
      <c r="C51" s="1" t="s">
        <v>143</v>
      </c>
      <c r="D51" s="1" t="s">
        <v>144</v>
      </c>
      <c r="E51" s="1" t="s">
        <v>77</v>
      </c>
      <c r="F51" s="1" t="s">
        <v>145</v>
      </c>
      <c r="G51" s="1" t="s">
        <v>54</v>
      </c>
      <c r="H51" s="1" t="s">
        <v>55</v>
      </c>
      <c r="I51" s="2">
        <v>17.25</v>
      </c>
      <c r="J51" s="2">
        <v>16.18</v>
      </c>
      <c r="K51" s="2">
        <f t="shared" si="8"/>
        <v>16.18</v>
      </c>
      <c r="L51" s="2">
        <f t="shared" si="9"/>
        <v>0</v>
      </c>
      <c r="AE51" s="2">
        <v>16.18</v>
      </c>
      <c r="AF51" s="5">
        <v>1488.56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10"/>
        <v>1488.56</v>
      </c>
      <c r="AT51" s="11">
        <f t="shared" si="14"/>
        <v>0.11321022604739057</v>
      </c>
      <c r="AU51" s="5">
        <f t="shared" si="15"/>
        <v>113.21022604739058</v>
      </c>
    </row>
    <row r="52" spans="1:47" x14ac:dyDescent="0.3">
      <c r="A52" s="1" t="s">
        <v>146</v>
      </c>
      <c r="B52" s="1" t="s">
        <v>147</v>
      </c>
      <c r="C52" s="1" t="s">
        <v>185</v>
      </c>
      <c r="D52" s="1" t="s">
        <v>186</v>
      </c>
      <c r="E52" s="1" t="s">
        <v>84</v>
      </c>
      <c r="F52" s="1" t="s">
        <v>145</v>
      </c>
      <c r="G52" s="1" t="s">
        <v>54</v>
      </c>
      <c r="H52" s="1" t="s">
        <v>55</v>
      </c>
      <c r="J52" s="2">
        <v>0.13</v>
      </c>
      <c r="K52" s="2">
        <f t="shared" si="8"/>
        <v>0.1</v>
      </c>
      <c r="L52" s="2">
        <f t="shared" si="9"/>
        <v>0</v>
      </c>
      <c r="R52" s="7">
        <v>0.1</v>
      </c>
      <c r="S52" s="5">
        <v>85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S52" s="5">
        <f t="shared" si="10"/>
        <v>85</v>
      </c>
      <c r="AT52" s="11">
        <f t="shared" si="14"/>
        <v>6.4645491038508342E-3</v>
      </c>
      <c r="AU52" s="5">
        <f t="shared" si="15"/>
        <v>6.4645491038508345</v>
      </c>
    </row>
    <row r="53" spans="1:47" x14ac:dyDescent="0.3">
      <c r="A53" s="1" t="s">
        <v>146</v>
      </c>
      <c r="B53" s="1" t="s">
        <v>147</v>
      </c>
      <c r="C53" s="1" t="s">
        <v>185</v>
      </c>
      <c r="D53" s="1" t="s">
        <v>186</v>
      </c>
      <c r="E53" s="1" t="s">
        <v>77</v>
      </c>
      <c r="F53" s="1" t="s">
        <v>145</v>
      </c>
      <c r="G53" s="1" t="s">
        <v>54</v>
      </c>
      <c r="H53" s="1" t="s">
        <v>55</v>
      </c>
      <c r="J53" s="2">
        <v>0.36</v>
      </c>
      <c r="K53" s="2">
        <f t="shared" si="8"/>
        <v>0.27</v>
      </c>
      <c r="L53" s="2">
        <f t="shared" si="9"/>
        <v>0</v>
      </c>
      <c r="P53" s="6">
        <v>0.04</v>
      </c>
      <c r="Q53" s="5">
        <v>53.56</v>
      </c>
      <c r="R53" s="7">
        <v>0.2</v>
      </c>
      <c r="S53" s="5">
        <v>170</v>
      </c>
      <c r="T53" s="8">
        <v>0.03</v>
      </c>
      <c r="U53" s="5">
        <v>7.6499999999999986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S53" s="5">
        <f t="shared" si="10"/>
        <v>231.21</v>
      </c>
      <c r="AT53" s="11">
        <f t="shared" si="14"/>
        <v>1.7584334097662961E-2</v>
      </c>
      <c r="AU53" s="5">
        <f t="shared" si="15"/>
        <v>17.584334097662961</v>
      </c>
    </row>
    <row r="54" spans="1:47" x14ac:dyDescent="0.3">
      <c r="A54" s="1" t="s">
        <v>148</v>
      </c>
      <c r="B54" s="1" t="s">
        <v>149</v>
      </c>
      <c r="C54" s="1" t="s">
        <v>190</v>
      </c>
      <c r="D54" s="1" t="s">
        <v>191</v>
      </c>
      <c r="E54" s="1" t="s">
        <v>77</v>
      </c>
      <c r="F54" s="1" t="s">
        <v>145</v>
      </c>
      <c r="G54" s="1" t="s">
        <v>54</v>
      </c>
      <c r="H54" s="1" t="s">
        <v>55</v>
      </c>
      <c r="J54" s="2">
        <v>0.76</v>
      </c>
      <c r="K54" s="2">
        <f t="shared" si="8"/>
        <v>0.27</v>
      </c>
      <c r="L54" s="2">
        <f t="shared" si="9"/>
        <v>0</v>
      </c>
      <c r="R54" s="7">
        <v>0.21</v>
      </c>
      <c r="S54" s="5">
        <v>178.5</v>
      </c>
      <c r="T54" s="8">
        <v>0.06</v>
      </c>
      <c r="U54" s="5">
        <v>15.3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S54" s="5">
        <f t="shared" si="10"/>
        <v>193.8</v>
      </c>
      <c r="AT54" s="11">
        <f t="shared" si="14"/>
        <v>1.4739171956779904E-2</v>
      </c>
      <c r="AU54" s="5">
        <f t="shared" si="15"/>
        <v>14.739171956779904</v>
      </c>
    </row>
    <row r="55" spans="1:47" x14ac:dyDescent="0.3">
      <c r="A55" s="1" t="s">
        <v>150</v>
      </c>
      <c r="B55" s="1" t="s">
        <v>151</v>
      </c>
      <c r="C55" s="1" t="s">
        <v>188</v>
      </c>
      <c r="D55" s="1" t="s">
        <v>189</v>
      </c>
      <c r="E55" s="1" t="s">
        <v>77</v>
      </c>
      <c r="F55" s="1" t="s">
        <v>145</v>
      </c>
      <c r="G55" s="1" t="s">
        <v>54</v>
      </c>
      <c r="H55" s="1" t="s">
        <v>55</v>
      </c>
      <c r="J55" s="2">
        <v>0.78</v>
      </c>
      <c r="K55" s="2">
        <f t="shared" si="8"/>
        <v>0.47</v>
      </c>
      <c r="L55" s="2">
        <f t="shared" si="9"/>
        <v>0</v>
      </c>
      <c r="R55" s="7">
        <v>0.47</v>
      </c>
      <c r="S55" s="5">
        <v>399.5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S55" s="5">
        <f t="shared" si="10"/>
        <v>399.5</v>
      </c>
      <c r="AT55" s="11">
        <f t="shared" si="14"/>
        <v>3.0383380788098924E-2</v>
      </c>
      <c r="AU55" s="5">
        <f t="shared" si="15"/>
        <v>30.383380788098926</v>
      </c>
    </row>
    <row r="56" spans="1:47" x14ac:dyDescent="0.3">
      <c r="A56" s="1" t="s">
        <v>152</v>
      </c>
      <c r="B56" s="1" t="s">
        <v>153</v>
      </c>
      <c r="C56" s="1" t="s">
        <v>192</v>
      </c>
      <c r="D56" s="1" t="s">
        <v>193</v>
      </c>
      <c r="E56" s="1" t="s">
        <v>77</v>
      </c>
      <c r="F56" s="1" t="s">
        <v>145</v>
      </c>
      <c r="G56" s="1" t="s">
        <v>54</v>
      </c>
      <c r="H56" s="1" t="s">
        <v>55</v>
      </c>
      <c r="J56" s="2">
        <v>0.73</v>
      </c>
      <c r="K56" s="2">
        <f t="shared" si="8"/>
        <v>0.3</v>
      </c>
      <c r="L56" s="2">
        <f t="shared" si="9"/>
        <v>0</v>
      </c>
      <c r="R56" s="7">
        <v>0.3</v>
      </c>
      <c r="S56" s="5">
        <v>255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S56" s="5">
        <f t="shared" si="10"/>
        <v>255</v>
      </c>
      <c r="AT56" s="11">
        <f t="shared" si="14"/>
        <v>1.9393647311552506E-2</v>
      </c>
      <c r="AU56" s="5">
        <f t="shared" si="15"/>
        <v>19.393647311552506</v>
      </c>
    </row>
    <row r="57" spans="1:47" x14ac:dyDescent="0.3">
      <c r="A57" s="1" t="s">
        <v>154</v>
      </c>
      <c r="B57" s="1" t="s">
        <v>151</v>
      </c>
      <c r="C57" s="1" t="s">
        <v>188</v>
      </c>
      <c r="D57" s="1" t="s">
        <v>189</v>
      </c>
      <c r="E57" s="1" t="s">
        <v>77</v>
      </c>
      <c r="F57" s="1" t="s">
        <v>145</v>
      </c>
      <c r="G57" s="1" t="s">
        <v>54</v>
      </c>
      <c r="H57" s="1" t="s">
        <v>55</v>
      </c>
      <c r="J57" s="2">
        <v>0.68</v>
      </c>
      <c r="K57" s="2">
        <f t="shared" si="8"/>
        <v>0.18</v>
      </c>
      <c r="L57" s="2">
        <f t="shared" si="9"/>
        <v>0</v>
      </c>
      <c r="R57" s="7">
        <v>0.18</v>
      </c>
      <c r="S57" s="5">
        <v>153</v>
      </c>
      <c r="AL57" s="5" t="str">
        <f t="shared" si="11"/>
        <v/>
      </c>
      <c r="AN57" s="5" t="str">
        <f t="shared" si="12"/>
        <v/>
      </c>
      <c r="AP57" s="5" t="str">
        <f t="shared" si="13"/>
        <v/>
      </c>
      <c r="AS57" s="5">
        <f t="shared" si="10"/>
        <v>153</v>
      </c>
      <c r="AT57" s="11">
        <f t="shared" si="14"/>
        <v>1.1636188386931503E-2</v>
      </c>
      <c r="AU57" s="5">
        <f t="shared" si="15"/>
        <v>11.636188386931503</v>
      </c>
    </row>
    <row r="58" spans="1:47" x14ac:dyDescent="0.3">
      <c r="A58" s="1" t="s">
        <v>155</v>
      </c>
      <c r="B58" s="1" t="s">
        <v>142</v>
      </c>
      <c r="C58" s="1" t="s">
        <v>143</v>
      </c>
      <c r="D58" s="1" t="s">
        <v>144</v>
      </c>
      <c r="E58" s="1" t="s">
        <v>77</v>
      </c>
      <c r="F58" s="1" t="s">
        <v>145</v>
      </c>
      <c r="G58" s="1" t="s">
        <v>54</v>
      </c>
      <c r="H58" s="1" t="s">
        <v>55</v>
      </c>
      <c r="J58" s="2">
        <v>1.17</v>
      </c>
      <c r="K58" s="2">
        <f t="shared" si="8"/>
        <v>1.01</v>
      </c>
      <c r="L58" s="2">
        <f t="shared" si="9"/>
        <v>0</v>
      </c>
      <c r="P58" s="6">
        <v>0.01</v>
      </c>
      <c r="Q58" s="5">
        <v>13.39</v>
      </c>
      <c r="AE58" s="2">
        <v>1</v>
      </c>
      <c r="AF58" s="5">
        <v>92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S58" s="5">
        <f t="shared" si="10"/>
        <v>105.39</v>
      </c>
      <c r="AT58" s="11">
        <f t="shared" si="14"/>
        <v>8.0152803535863473E-3</v>
      </c>
      <c r="AU58" s="5">
        <f t="shared" si="15"/>
        <v>8.0152803535863466</v>
      </c>
    </row>
    <row r="59" spans="1:47" x14ac:dyDescent="0.3">
      <c r="A59" s="1" t="s">
        <v>156</v>
      </c>
      <c r="B59" s="1" t="s">
        <v>151</v>
      </c>
      <c r="C59" s="1" t="s">
        <v>188</v>
      </c>
      <c r="D59" s="1" t="s">
        <v>189</v>
      </c>
      <c r="E59" s="1" t="s">
        <v>84</v>
      </c>
      <c r="F59" s="1" t="s">
        <v>145</v>
      </c>
      <c r="G59" s="1" t="s">
        <v>54</v>
      </c>
      <c r="H59" s="1" t="s">
        <v>55</v>
      </c>
      <c r="J59" s="2">
        <v>0.82</v>
      </c>
      <c r="K59" s="2">
        <f t="shared" si="8"/>
        <v>0.78999999999999992</v>
      </c>
      <c r="L59" s="2">
        <f t="shared" si="9"/>
        <v>0</v>
      </c>
      <c r="R59" s="7">
        <v>0.57999999999999996</v>
      </c>
      <c r="S59" s="5">
        <v>492.99999999999989</v>
      </c>
      <c r="T59" s="8">
        <v>0.21</v>
      </c>
      <c r="U59" s="5">
        <v>53.55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S59" s="5">
        <f t="shared" si="10"/>
        <v>546.54999999999984</v>
      </c>
      <c r="AT59" s="11">
        <f t="shared" si="14"/>
        <v>4.1567050737760854E-2</v>
      </c>
      <c r="AU59" s="5">
        <f t="shared" si="15"/>
        <v>41.567050737760859</v>
      </c>
    </row>
    <row r="60" spans="1:47" x14ac:dyDescent="0.3">
      <c r="A60" s="1" t="s">
        <v>156</v>
      </c>
      <c r="B60" s="1" t="s">
        <v>151</v>
      </c>
      <c r="C60" s="1" t="s">
        <v>188</v>
      </c>
      <c r="D60" s="1" t="s">
        <v>189</v>
      </c>
      <c r="E60" s="1" t="s">
        <v>77</v>
      </c>
      <c r="F60" s="1" t="s">
        <v>145</v>
      </c>
      <c r="G60" s="1" t="s">
        <v>54</v>
      </c>
      <c r="H60" s="1" t="s">
        <v>55</v>
      </c>
      <c r="J60" s="2">
        <v>6.98</v>
      </c>
      <c r="K60" s="2">
        <f t="shared" si="8"/>
        <v>4.97</v>
      </c>
      <c r="L60" s="2">
        <f t="shared" si="9"/>
        <v>0</v>
      </c>
      <c r="P60" s="6">
        <v>1.46</v>
      </c>
      <c r="Q60" s="5">
        <v>1954.94</v>
      </c>
      <c r="R60" s="7">
        <v>3.15</v>
      </c>
      <c r="S60" s="5">
        <v>2677.5</v>
      </c>
      <c r="T60" s="8">
        <v>0.36</v>
      </c>
      <c r="U60" s="5">
        <v>91.8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10"/>
        <v>4724.2400000000007</v>
      </c>
      <c r="AT60" s="11">
        <f t="shared" si="14"/>
        <v>0.35929507598089733</v>
      </c>
      <c r="AU60" s="5">
        <f t="shared" si="15"/>
        <v>359.29507598089731</v>
      </c>
    </row>
    <row r="61" spans="1:47" x14ac:dyDescent="0.3">
      <c r="A61" s="1" t="s">
        <v>157</v>
      </c>
      <c r="B61" s="1" t="s">
        <v>142</v>
      </c>
      <c r="C61" s="1" t="s">
        <v>143</v>
      </c>
      <c r="D61" s="1" t="s">
        <v>144</v>
      </c>
      <c r="E61" s="1" t="s">
        <v>77</v>
      </c>
      <c r="F61" s="1" t="s">
        <v>145</v>
      </c>
      <c r="G61" s="1" t="s">
        <v>54</v>
      </c>
      <c r="H61" s="1" t="s">
        <v>55</v>
      </c>
      <c r="J61" s="2">
        <v>1.97</v>
      </c>
      <c r="K61" s="2">
        <f t="shared" si="8"/>
        <v>1.9</v>
      </c>
      <c r="L61" s="2">
        <f t="shared" si="9"/>
        <v>0</v>
      </c>
      <c r="R61" s="7">
        <v>0.01</v>
      </c>
      <c r="S61" s="5">
        <v>8.5</v>
      </c>
      <c r="AE61" s="2">
        <v>1.89</v>
      </c>
      <c r="AF61" s="5">
        <v>173.88</v>
      </c>
      <c r="AL61" s="5" t="str">
        <f t="shared" si="11"/>
        <v/>
      </c>
      <c r="AN61" s="5" t="str">
        <f t="shared" si="12"/>
        <v/>
      </c>
      <c r="AP61" s="5" t="str">
        <f t="shared" si="13"/>
        <v/>
      </c>
      <c r="AS61" s="5">
        <f t="shared" si="10"/>
        <v>182.38</v>
      </c>
      <c r="AT61" s="11">
        <f t="shared" si="14"/>
        <v>1.3870640771297826E-2</v>
      </c>
      <c r="AU61" s="5">
        <f t="shared" si="15"/>
        <v>13.870640771297825</v>
      </c>
    </row>
    <row r="62" spans="1:47" x14ac:dyDescent="0.3">
      <c r="A62" s="1" t="s">
        <v>158</v>
      </c>
      <c r="B62" s="1" t="s">
        <v>159</v>
      </c>
      <c r="C62" s="1" t="s">
        <v>185</v>
      </c>
      <c r="D62" s="1" t="s">
        <v>186</v>
      </c>
      <c r="E62" s="1" t="s">
        <v>120</v>
      </c>
      <c r="F62" s="1" t="s">
        <v>132</v>
      </c>
      <c r="G62" s="1" t="s">
        <v>54</v>
      </c>
      <c r="H62" s="1" t="s">
        <v>55</v>
      </c>
      <c r="J62" s="2">
        <v>0.06</v>
      </c>
      <c r="K62" s="2">
        <f t="shared" ref="K62:K76" si="16">SUM(N62,P62,R62,T62,V62,X62,Z62,AB62,AE62,AG62,AI62)</f>
        <v>0.05</v>
      </c>
      <c r="L62" s="2">
        <f t="shared" ref="L62:L76" si="17">SUM(M62,AD62,AK62,AM62,AO62,AQ62,AR62)</f>
        <v>0</v>
      </c>
      <c r="R62" s="7">
        <v>0.05</v>
      </c>
      <c r="S62" s="5">
        <v>46.75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S62" s="5">
        <f t="shared" ref="AS62:AS76" si="18">SUM(O62,Q62,S62,U62,W62,Y62,AA62,AC62,AF62,AH62,AJ62)</f>
        <v>46.75</v>
      </c>
      <c r="AT62" s="11">
        <f t="shared" si="14"/>
        <v>3.5555020071179589E-3</v>
      </c>
      <c r="AU62" s="5">
        <f t="shared" si="15"/>
        <v>3.5555020071179588</v>
      </c>
    </row>
    <row r="63" spans="1:47" x14ac:dyDescent="0.3">
      <c r="A63" s="1" t="s">
        <v>158</v>
      </c>
      <c r="B63" s="1" t="s">
        <v>159</v>
      </c>
      <c r="C63" s="1" t="s">
        <v>185</v>
      </c>
      <c r="D63" s="1" t="s">
        <v>186</v>
      </c>
      <c r="E63" s="1" t="s">
        <v>101</v>
      </c>
      <c r="F63" s="1" t="s">
        <v>132</v>
      </c>
      <c r="G63" s="1" t="s">
        <v>54</v>
      </c>
      <c r="H63" s="1" t="s">
        <v>55</v>
      </c>
      <c r="J63" s="2">
        <v>0.83</v>
      </c>
      <c r="K63" s="2">
        <f t="shared" si="16"/>
        <v>0.03</v>
      </c>
      <c r="L63" s="2">
        <f t="shared" si="17"/>
        <v>0</v>
      </c>
      <c r="T63" s="8">
        <v>0.03</v>
      </c>
      <c r="U63" s="5">
        <v>7.6499999999999986</v>
      </c>
      <c r="AL63" s="5" t="str">
        <f t="shared" si="11"/>
        <v/>
      </c>
      <c r="AN63" s="5" t="str">
        <f t="shared" si="12"/>
        <v/>
      </c>
      <c r="AP63" s="5" t="str">
        <f t="shared" si="13"/>
        <v/>
      </c>
      <c r="AS63" s="5">
        <f t="shared" si="18"/>
        <v>7.6499999999999986</v>
      </c>
      <c r="AT63" s="11">
        <f t="shared" si="14"/>
        <v>5.8180941934657501E-4</v>
      </c>
      <c r="AU63" s="5">
        <f t="shared" si="15"/>
        <v>0.58180941934657504</v>
      </c>
    </row>
    <row r="64" spans="1:47" x14ac:dyDescent="0.3">
      <c r="A64" s="1" t="s">
        <v>160</v>
      </c>
      <c r="B64" s="1" t="s">
        <v>161</v>
      </c>
      <c r="C64" s="1" t="s">
        <v>162</v>
      </c>
      <c r="D64" s="1" t="s">
        <v>51</v>
      </c>
      <c r="E64" s="1" t="s">
        <v>101</v>
      </c>
      <c r="F64" s="1" t="s">
        <v>132</v>
      </c>
      <c r="G64" s="1" t="s">
        <v>54</v>
      </c>
      <c r="H64" s="1" t="s">
        <v>55</v>
      </c>
      <c r="J64" s="2">
        <v>0.85</v>
      </c>
      <c r="K64" s="2">
        <f t="shared" si="16"/>
        <v>0.27</v>
      </c>
      <c r="L64" s="2">
        <f t="shared" si="17"/>
        <v>0</v>
      </c>
      <c r="R64" s="7">
        <v>0.02</v>
      </c>
      <c r="S64" s="5">
        <v>17</v>
      </c>
      <c r="T64" s="8">
        <v>0.25</v>
      </c>
      <c r="U64" s="5">
        <v>63.75</v>
      </c>
      <c r="AL64" s="5" t="str">
        <f t="shared" si="11"/>
        <v/>
      </c>
      <c r="AN64" s="5" t="str">
        <f t="shared" si="12"/>
        <v/>
      </c>
      <c r="AP64" s="5" t="str">
        <f t="shared" si="13"/>
        <v/>
      </c>
      <c r="AS64" s="5">
        <f t="shared" si="18"/>
        <v>80.75</v>
      </c>
      <c r="AT64" s="11">
        <f t="shared" si="14"/>
        <v>6.1413216486582937E-3</v>
      </c>
      <c r="AU64" s="5">
        <f t="shared" si="15"/>
        <v>6.1413216486582938</v>
      </c>
    </row>
    <row r="65" spans="1:47" x14ac:dyDescent="0.3">
      <c r="A65" s="1" t="s">
        <v>164</v>
      </c>
      <c r="B65" s="1" t="s">
        <v>163</v>
      </c>
      <c r="C65" s="1" t="s">
        <v>165</v>
      </c>
      <c r="D65" s="1" t="s">
        <v>51</v>
      </c>
      <c r="E65" s="1" t="s">
        <v>101</v>
      </c>
      <c r="F65" s="1" t="s">
        <v>132</v>
      </c>
      <c r="G65" s="1" t="s">
        <v>54</v>
      </c>
      <c r="H65" s="1" t="s">
        <v>55</v>
      </c>
      <c r="J65" s="2">
        <v>0.46</v>
      </c>
      <c r="K65" s="2">
        <f t="shared" si="16"/>
        <v>0.16</v>
      </c>
      <c r="L65" s="2">
        <f t="shared" si="17"/>
        <v>0</v>
      </c>
      <c r="R65" s="7">
        <v>0.16</v>
      </c>
      <c r="S65" s="5">
        <v>136</v>
      </c>
      <c r="AL65" s="5" t="str">
        <f t="shared" si="11"/>
        <v/>
      </c>
      <c r="AN65" s="5" t="str">
        <f t="shared" si="12"/>
        <v/>
      </c>
      <c r="AP65" s="5" t="str">
        <f t="shared" si="13"/>
        <v/>
      </c>
      <c r="AS65" s="5">
        <f t="shared" si="18"/>
        <v>136</v>
      </c>
      <c r="AT65" s="11">
        <f t="shared" si="14"/>
        <v>1.0343278566161336E-2</v>
      </c>
      <c r="AU65" s="5">
        <f t="shared" si="15"/>
        <v>10.343278566161336</v>
      </c>
    </row>
    <row r="66" spans="1:47" x14ac:dyDescent="0.3">
      <c r="A66" s="1" t="s">
        <v>166</v>
      </c>
      <c r="B66" s="1" t="s">
        <v>167</v>
      </c>
      <c r="C66" s="1" t="s">
        <v>168</v>
      </c>
      <c r="D66" s="1" t="s">
        <v>51</v>
      </c>
      <c r="E66" s="1" t="s">
        <v>101</v>
      </c>
      <c r="F66" s="1" t="s">
        <v>132</v>
      </c>
      <c r="G66" s="1" t="s">
        <v>54</v>
      </c>
      <c r="H66" s="1" t="s">
        <v>55</v>
      </c>
      <c r="J66" s="2">
        <v>0.46</v>
      </c>
      <c r="K66" s="2">
        <f t="shared" si="16"/>
        <v>0.32</v>
      </c>
      <c r="L66" s="2">
        <f t="shared" si="17"/>
        <v>0</v>
      </c>
      <c r="R66" s="7">
        <v>0.32</v>
      </c>
      <c r="S66" s="5">
        <v>272</v>
      </c>
      <c r="AL66" s="5" t="str">
        <f t="shared" si="11"/>
        <v/>
      </c>
      <c r="AN66" s="5" t="str">
        <f t="shared" si="12"/>
        <v/>
      </c>
      <c r="AP66" s="5" t="str">
        <f t="shared" si="13"/>
        <v/>
      </c>
      <c r="AS66" s="5">
        <f t="shared" si="18"/>
        <v>272</v>
      </c>
      <c r="AT66" s="11">
        <f t="shared" si="14"/>
        <v>2.0686557132322671E-2</v>
      </c>
      <c r="AU66" s="5">
        <f t="shared" si="15"/>
        <v>20.686557132322672</v>
      </c>
    </row>
    <row r="67" spans="1:47" x14ac:dyDescent="0.3">
      <c r="A67" s="1" t="s">
        <v>169</v>
      </c>
      <c r="B67" s="1" t="s">
        <v>170</v>
      </c>
      <c r="C67" s="1" t="s">
        <v>171</v>
      </c>
      <c r="D67" s="1" t="s">
        <v>51</v>
      </c>
      <c r="E67" s="1" t="s">
        <v>101</v>
      </c>
      <c r="F67" s="1" t="s">
        <v>132</v>
      </c>
      <c r="G67" s="1" t="s">
        <v>54</v>
      </c>
      <c r="H67" s="1" t="s">
        <v>55</v>
      </c>
      <c r="J67" s="2">
        <v>0.47</v>
      </c>
      <c r="K67" s="2">
        <f t="shared" si="16"/>
        <v>0.21</v>
      </c>
      <c r="L67" s="2">
        <f t="shared" si="17"/>
        <v>0</v>
      </c>
      <c r="R67" s="7">
        <v>0.21</v>
      </c>
      <c r="S67" s="5">
        <v>178.5</v>
      </c>
      <c r="AL67" s="5" t="str">
        <f t="shared" ref="AL67:AL98" si="19">IF(AK67&gt;0,AK67*$AL$1,"")</f>
        <v/>
      </c>
      <c r="AN67" s="5" t="str">
        <f t="shared" ref="AN67:AN98" si="20">IF(AM67&gt;0,AM67*$AN$1,"")</f>
        <v/>
      </c>
      <c r="AP67" s="5" t="str">
        <f t="shared" ref="AP67:AP98" si="21">IF(AO67&gt;0,AO67*$AP$1,"")</f>
        <v/>
      </c>
      <c r="AS67" s="5">
        <f t="shared" si="18"/>
        <v>178.5</v>
      </c>
      <c r="AT67" s="11">
        <f t="shared" ref="AT67:AT98" si="22">(AS67/$AS$77)*100</f>
        <v>1.3575553118086755E-2</v>
      </c>
      <c r="AU67" s="5">
        <f t="shared" ref="AU67:AU98" si="23">(AT67/100)*$AU$1</f>
        <v>13.575553118086754</v>
      </c>
    </row>
    <row r="68" spans="1:47" x14ac:dyDescent="0.3">
      <c r="A68" s="1" t="s">
        <v>172</v>
      </c>
      <c r="B68" s="1" t="s">
        <v>163</v>
      </c>
      <c r="C68" s="1" t="s">
        <v>173</v>
      </c>
      <c r="D68" s="1" t="s">
        <v>51</v>
      </c>
      <c r="E68" s="1" t="s">
        <v>101</v>
      </c>
      <c r="F68" s="1" t="s">
        <v>132</v>
      </c>
      <c r="G68" s="1" t="s">
        <v>54</v>
      </c>
      <c r="H68" s="1" t="s">
        <v>55</v>
      </c>
      <c r="J68" s="2">
        <v>0.47</v>
      </c>
      <c r="K68" s="2">
        <f t="shared" si="16"/>
        <v>0.12</v>
      </c>
      <c r="L68" s="2">
        <f t="shared" si="17"/>
        <v>0</v>
      </c>
      <c r="R68" s="7">
        <v>0.12</v>
      </c>
      <c r="S68" s="5">
        <v>102</v>
      </c>
      <c r="AL68" s="5" t="str">
        <f t="shared" si="19"/>
        <v/>
      </c>
      <c r="AN68" s="5" t="str">
        <f t="shared" si="20"/>
        <v/>
      </c>
      <c r="AP68" s="5" t="str">
        <f t="shared" si="21"/>
        <v/>
      </c>
      <c r="AS68" s="5">
        <f t="shared" si="18"/>
        <v>102</v>
      </c>
      <c r="AT68" s="11">
        <f t="shared" si="22"/>
        <v>7.7574589246210014E-3</v>
      </c>
      <c r="AU68" s="5">
        <f t="shared" si="23"/>
        <v>7.7574589246210008</v>
      </c>
    </row>
    <row r="69" spans="1:47" x14ac:dyDescent="0.3">
      <c r="B69" s="29" t="s">
        <v>181</v>
      </c>
    </row>
    <row r="70" spans="1:47" x14ac:dyDescent="0.3">
      <c r="B70" s="1" t="s">
        <v>174</v>
      </c>
      <c r="C70" s="1" t="s">
        <v>183</v>
      </c>
      <c r="D70" s="1" t="s">
        <v>184</v>
      </c>
      <c r="J70" s="2">
        <v>9.09</v>
      </c>
      <c r="K70" s="2">
        <f t="shared" si="16"/>
        <v>5.0599999999999996</v>
      </c>
      <c r="L70" s="2">
        <f t="shared" si="17"/>
        <v>0</v>
      </c>
      <c r="AG70" s="9">
        <v>5.0599999999999996</v>
      </c>
      <c r="AH70" s="5">
        <v>9483.7049999999999</v>
      </c>
      <c r="AL70" s="5" t="str">
        <f>IF(AK70&gt;0,AK70*$AL$1,"")</f>
        <v/>
      </c>
      <c r="AN70" s="5" t="str">
        <f>IF(AM70&gt;0,AM70*$AN$1,"")</f>
        <v/>
      </c>
      <c r="AP70" s="5" t="str">
        <f>IF(AO70&gt;0,AO70*$AP$1,"")</f>
        <v/>
      </c>
      <c r="AS70" s="5">
        <f t="shared" si="18"/>
        <v>9483.7049999999999</v>
      </c>
      <c r="AT70" s="11">
        <f>(AS70/$AS$77)*100</f>
        <v>0.72126913716394925</v>
      </c>
      <c r="AU70" s="5">
        <f>(AT70/100)*$AU$1</f>
        <v>721.26913716394927</v>
      </c>
    </row>
    <row r="71" spans="1:47" x14ac:dyDescent="0.3">
      <c r="B71" s="1" t="s">
        <v>175</v>
      </c>
      <c r="C71" s="1" t="s">
        <v>183</v>
      </c>
      <c r="D71" s="1" t="s">
        <v>184</v>
      </c>
      <c r="J71" s="2">
        <v>11.15</v>
      </c>
      <c r="K71" s="2">
        <f t="shared" si="16"/>
        <v>9.5599999999999987</v>
      </c>
      <c r="L71" s="2">
        <f t="shared" si="17"/>
        <v>0</v>
      </c>
      <c r="AG71" s="9">
        <v>9.5599999999999987</v>
      </c>
      <c r="AH71" s="5">
        <v>17468.009999999998</v>
      </c>
      <c r="AL71" s="5" t="str">
        <f>IF(AK71&gt;0,AK71*$AL$1,"")</f>
        <v/>
      </c>
      <c r="AN71" s="5" t="str">
        <f>IF(AM71&gt;0,AM71*$AN$1,"")</f>
        <v/>
      </c>
      <c r="AP71" s="5" t="str">
        <f>IF(AO71&gt;0,AO71*$AP$1,"")</f>
        <v/>
      </c>
      <c r="AS71" s="5">
        <f t="shared" si="18"/>
        <v>17468.009999999998</v>
      </c>
      <c r="AT71" s="11">
        <f>(AS71/$AS$77)*100</f>
        <v>1.3285036281359697</v>
      </c>
      <c r="AU71" s="5">
        <f>(AT71/100)*$AU$1</f>
        <v>1328.5036281359696</v>
      </c>
    </row>
    <row r="72" spans="1:47" x14ac:dyDescent="0.3">
      <c r="B72" s="29" t="s">
        <v>182</v>
      </c>
    </row>
    <row r="73" spans="1:47" x14ac:dyDescent="0.3">
      <c r="B73" s="1" t="s">
        <v>176</v>
      </c>
      <c r="C73" s="1" t="s">
        <v>185</v>
      </c>
      <c r="D73" s="1" t="s">
        <v>186</v>
      </c>
      <c r="J73" s="2">
        <v>8.09</v>
      </c>
      <c r="K73" s="2">
        <f t="shared" si="16"/>
        <v>6.45</v>
      </c>
      <c r="L73" s="2">
        <f t="shared" si="17"/>
        <v>0</v>
      </c>
      <c r="AG73" s="9">
        <v>6.45</v>
      </c>
      <c r="AH73" s="5">
        <v>11406.15</v>
      </c>
      <c r="AL73" s="5" t="str">
        <f>IF(AK73&gt;0,AK73*$AL$1,"")</f>
        <v/>
      </c>
      <c r="AN73" s="5" t="str">
        <f>IF(AM73&gt;0,AM73*$AN$1,"")</f>
        <v/>
      </c>
      <c r="AP73" s="5" t="str">
        <f>IF(AO73&gt;0,AO73*$AP$1,"")</f>
        <v/>
      </c>
      <c r="AS73" s="5">
        <f t="shared" si="18"/>
        <v>11406.15</v>
      </c>
      <c r="AT73" s="11">
        <f>(AS73/$AS$77)*100</f>
        <v>0.86747784424574348</v>
      </c>
      <c r="AU73" s="5">
        <f>(AT73/100)*$AU$1</f>
        <v>867.47784424574343</v>
      </c>
    </row>
    <row r="74" spans="1:47" x14ac:dyDescent="0.3">
      <c r="B74" s="1" t="s">
        <v>177</v>
      </c>
      <c r="C74" s="1" t="s">
        <v>185</v>
      </c>
      <c r="D74" s="1" t="s">
        <v>186</v>
      </c>
      <c r="J74" s="2">
        <v>9.99</v>
      </c>
      <c r="K74" s="2">
        <f t="shared" si="16"/>
        <v>11.2</v>
      </c>
      <c r="L74" s="2">
        <f t="shared" si="17"/>
        <v>0</v>
      </c>
      <c r="AG74" s="9">
        <v>11.2</v>
      </c>
      <c r="AH74" s="5">
        <v>15465.24</v>
      </c>
      <c r="AL74" s="5" t="str">
        <f>IF(AK74&gt;0,AK74*$AL$1,"")</f>
        <v/>
      </c>
      <c r="AN74" s="5" t="str">
        <f>IF(AM74&gt;0,AM74*$AN$1,"")</f>
        <v/>
      </c>
      <c r="AP74" s="5" t="str">
        <f>IF(AO74&gt;0,AO74*$AP$1,"")</f>
        <v/>
      </c>
      <c r="AS74" s="5">
        <f t="shared" si="18"/>
        <v>15465.24</v>
      </c>
      <c r="AT74" s="11">
        <f>(AS74/$AS$77)*100</f>
        <v>1.1761859221510362</v>
      </c>
      <c r="AU74" s="5">
        <f>(AT74/100)*$AU$1</f>
        <v>1176.1859221510363</v>
      </c>
    </row>
    <row r="75" spans="1:47" x14ac:dyDescent="0.3">
      <c r="B75" s="1" t="s">
        <v>178</v>
      </c>
      <c r="C75" s="1" t="s">
        <v>185</v>
      </c>
      <c r="D75" s="1" t="s">
        <v>186</v>
      </c>
      <c r="J75" s="2">
        <v>3.91</v>
      </c>
      <c r="K75" s="2">
        <f t="shared" si="16"/>
        <v>1.1000000000000001</v>
      </c>
      <c r="L75" s="2">
        <f t="shared" si="17"/>
        <v>0</v>
      </c>
      <c r="AG75" s="9">
        <v>1.1000000000000001</v>
      </c>
      <c r="AH75" s="5">
        <v>1178.0999999999999</v>
      </c>
      <c r="AL75" s="5" t="str">
        <f>IF(AK75&gt;0,AK75*$AL$1,"")</f>
        <v/>
      </c>
      <c r="AN75" s="5" t="str">
        <f>IF(AM75&gt;0,AM75*$AN$1,"")</f>
        <v/>
      </c>
      <c r="AP75" s="5" t="str">
        <f>IF(AO75&gt;0,AO75*$AP$1,"")</f>
        <v/>
      </c>
      <c r="AS75" s="5">
        <f t="shared" si="18"/>
        <v>1178.0999999999999</v>
      </c>
      <c r="AT75" s="11">
        <f>(AS75/$AS$77)*100</f>
        <v>8.9598650579372566E-2</v>
      </c>
      <c r="AU75" s="5">
        <f>(AT75/100)*$AU$1</f>
        <v>89.598650579372574</v>
      </c>
    </row>
    <row r="76" spans="1:47" ht="15" thickBot="1" x14ac:dyDescent="0.35">
      <c r="B76" s="1" t="s">
        <v>179</v>
      </c>
      <c r="C76" s="1" t="s">
        <v>185</v>
      </c>
      <c r="D76" s="1" t="s">
        <v>186</v>
      </c>
      <c r="J76" s="2">
        <v>0.71</v>
      </c>
      <c r="K76" s="2">
        <f t="shared" si="16"/>
        <v>0.24</v>
      </c>
      <c r="L76" s="2">
        <f t="shared" si="17"/>
        <v>0</v>
      </c>
      <c r="AG76" s="9">
        <v>0.24</v>
      </c>
      <c r="AH76" s="5">
        <v>257.04000000000002</v>
      </c>
      <c r="AL76" s="5" t="str">
        <f>IF(AK76&gt;0,AK76*$AL$1,"")</f>
        <v/>
      </c>
      <c r="AN76" s="5" t="str">
        <f>IF(AM76&gt;0,AM76*$AN$1,"")</f>
        <v/>
      </c>
      <c r="AP76" s="5" t="str">
        <f>IF(AO76&gt;0,AO76*$AP$1,"")</f>
        <v/>
      </c>
      <c r="AS76" s="5">
        <f t="shared" si="18"/>
        <v>257.04000000000002</v>
      </c>
      <c r="AT76" s="11">
        <f>(AS76/$AS$77)*100</f>
        <v>1.9548796490044925E-2</v>
      </c>
      <c r="AU76" s="5">
        <f>(AT76/100)*$AU$1</f>
        <v>19.548796490044925</v>
      </c>
    </row>
    <row r="77" spans="1:47" ht="15" thickTop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>
        <f t="shared" ref="K77:AU77" si="24">SUM(K3:K76)</f>
        <v>878.27</v>
      </c>
      <c r="L77" s="20">
        <f t="shared" si="24"/>
        <v>8.2899999999999991</v>
      </c>
      <c r="M77" s="21">
        <f t="shared" si="24"/>
        <v>0</v>
      </c>
      <c r="N77" s="22">
        <f t="shared" si="24"/>
        <v>48.28</v>
      </c>
      <c r="O77" s="23">
        <f t="shared" si="24"/>
        <v>98552.824999999997</v>
      </c>
      <c r="P77" s="24">
        <f t="shared" si="24"/>
        <v>382.29</v>
      </c>
      <c r="Q77" s="23">
        <f t="shared" si="24"/>
        <v>764692.9574999999</v>
      </c>
      <c r="R77" s="25">
        <f t="shared" si="24"/>
        <v>284.44</v>
      </c>
      <c r="S77" s="23">
        <f t="shared" si="24"/>
        <v>362008.625</v>
      </c>
      <c r="T77" s="26">
        <f t="shared" si="24"/>
        <v>76.970000000000013</v>
      </c>
      <c r="U77" s="23">
        <f t="shared" si="24"/>
        <v>27754.19999999999</v>
      </c>
      <c r="V77" s="20">
        <f t="shared" si="24"/>
        <v>0</v>
      </c>
      <c r="W77" s="23">
        <f t="shared" si="24"/>
        <v>0</v>
      </c>
      <c r="X77" s="20">
        <f t="shared" si="24"/>
        <v>0</v>
      </c>
      <c r="Y77" s="23">
        <f t="shared" si="24"/>
        <v>0</v>
      </c>
      <c r="Z77" s="27">
        <f t="shared" si="24"/>
        <v>15.74</v>
      </c>
      <c r="AA77" s="23">
        <f t="shared" si="24"/>
        <v>2255.2199999999998</v>
      </c>
      <c r="AB77" s="28">
        <f t="shared" si="24"/>
        <v>17.87</v>
      </c>
      <c r="AC77" s="23">
        <f t="shared" si="24"/>
        <v>2587.04</v>
      </c>
      <c r="AD77" s="20">
        <f t="shared" si="24"/>
        <v>0</v>
      </c>
      <c r="AE77" s="20">
        <f t="shared" si="24"/>
        <v>19.07</v>
      </c>
      <c r="AF77" s="23">
        <f t="shared" si="24"/>
        <v>1754.44</v>
      </c>
      <c r="AG77" s="27">
        <f t="shared" si="24"/>
        <v>33.61</v>
      </c>
      <c r="AH77" s="23">
        <f t="shared" si="24"/>
        <v>55258.244999999995</v>
      </c>
      <c r="AI77" s="20">
        <f t="shared" si="24"/>
        <v>0</v>
      </c>
      <c r="AJ77" s="23">
        <f t="shared" si="24"/>
        <v>0</v>
      </c>
      <c r="AK77" s="21">
        <f t="shared" si="24"/>
        <v>0</v>
      </c>
      <c r="AL77" s="23">
        <f t="shared" si="24"/>
        <v>0</v>
      </c>
      <c r="AM77" s="21">
        <f t="shared" si="24"/>
        <v>0</v>
      </c>
      <c r="AN77" s="23">
        <f t="shared" si="24"/>
        <v>0</v>
      </c>
      <c r="AO77" s="20">
        <f t="shared" si="24"/>
        <v>0</v>
      </c>
      <c r="AP77" s="23">
        <f t="shared" si="24"/>
        <v>0</v>
      </c>
      <c r="AQ77" s="20">
        <f t="shared" si="24"/>
        <v>0</v>
      </c>
      <c r="AR77" s="20">
        <f t="shared" si="24"/>
        <v>8.2899999999999991</v>
      </c>
      <c r="AS77" s="23">
        <f t="shared" si="24"/>
        <v>1314863.5525</v>
      </c>
      <c r="AT77" s="20">
        <f t="shared" si="24"/>
        <v>100</v>
      </c>
      <c r="AU77" s="23">
        <f t="shared" si="24"/>
        <v>100000.00000000003</v>
      </c>
    </row>
    <row r="80" spans="1:47" x14ac:dyDescent="0.3">
      <c r="B80" s="29" t="s">
        <v>180</v>
      </c>
      <c r="C80" s="1">
        <f>SUM(K77,L77)</f>
        <v>886.56</v>
      </c>
    </row>
  </sheetData>
  <autoFilter ref="A2:AU77" xr:uid="{00000000-0001-0000-0000-000000000000}"/>
  <conditionalFormatting sqref="I61:I118">
    <cfRule type="notContainsText" dxfId="6" priority="12" operator="notContains" text="#########">
      <formula>ISERROR(SEARCH("#########",I61))</formula>
    </cfRule>
  </conditionalFormatting>
  <conditionalFormatting sqref="J95">
    <cfRule type="notContainsText" dxfId="5" priority="73" operator="notContains" text="#########">
      <formula>ISERROR(SEARCH("#########",J95))</formula>
    </cfRule>
  </conditionalFormatting>
  <conditionalFormatting sqref="J104">
    <cfRule type="notContainsText" dxfId="4" priority="74" operator="notContains" text="#########">
      <formula>ISERROR(SEARCH("#########",J104))</formula>
    </cfRule>
  </conditionalFormatting>
  <conditionalFormatting sqref="J107">
    <cfRule type="notContainsText" dxfId="3" priority="75" operator="notContains" text="#########">
      <formula>ISERROR(SEARCH("#########",J107))</formula>
    </cfRule>
  </conditionalFormatting>
  <conditionalFormatting sqref="J111">
    <cfRule type="notContainsText" dxfId="2" priority="76" operator="notContains" text="#########">
      <formula>ISERROR(SEARCH("#########",J111))</formula>
    </cfRule>
  </conditionalFormatting>
  <conditionalFormatting sqref="J113">
    <cfRule type="notContainsText" dxfId="1" priority="77" operator="notContains" text="#########">
      <formula>ISERROR(SEARCH("#########",J113))</formula>
    </cfRule>
  </conditionalFormatting>
  <conditionalFormatting sqref="J118">
    <cfRule type="notContainsText" dxfId="0" priority="78" operator="notContains" text="#########">
      <formula>ISERROR(SEARCH("#########",J118))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Kayla Boettcher</cp:lastModifiedBy>
  <dcterms:created xsi:type="dcterms:W3CDTF">2024-03-19T20:34:45Z</dcterms:created>
  <dcterms:modified xsi:type="dcterms:W3CDTF">2024-04-19T19:02:11Z</dcterms:modified>
</cp:coreProperties>
</file>