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25\3_Tabular_Report\Group3\CD77\Tabular\"/>
    </mc:Choice>
  </mc:AlternateContent>
  <xr:revisionPtr revIDLastSave="0" documentId="13_ncr:1_{B9F204FA-2A1A-4F27-9DF0-03F362A64BA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0" i="1" l="1"/>
  <c r="AQ50" i="1"/>
  <c r="AO50" i="1"/>
  <c r="AM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AS49" i="1"/>
  <c r="AP49" i="1"/>
  <c r="AN49" i="1"/>
  <c r="AL49" i="1"/>
  <c r="L49" i="1"/>
  <c r="K49" i="1"/>
  <c r="AS48" i="1"/>
  <c r="AP48" i="1"/>
  <c r="AN48" i="1"/>
  <c r="AL48" i="1"/>
  <c r="L48" i="1"/>
  <c r="K48" i="1"/>
  <c r="AS46" i="1"/>
  <c r="AP46" i="1"/>
  <c r="AN46" i="1"/>
  <c r="AL46" i="1"/>
  <c r="L46" i="1"/>
  <c r="K46" i="1"/>
  <c r="AS44" i="1"/>
  <c r="AP44" i="1"/>
  <c r="AN44" i="1"/>
  <c r="AL44" i="1"/>
  <c r="L44" i="1"/>
  <c r="K44" i="1"/>
  <c r="AS43" i="1"/>
  <c r="AP43" i="1"/>
  <c r="AN43" i="1"/>
  <c r="AL43" i="1"/>
  <c r="L43" i="1"/>
  <c r="K43" i="1"/>
  <c r="AS42" i="1"/>
  <c r="AP42" i="1"/>
  <c r="AN42" i="1"/>
  <c r="AL42" i="1"/>
  <c r="L42" i="1"/>
  <c r="K42" i="1"/>
  <c r="AS41" i="1"/>
  <c r="AP41" i="1"/>
  <c r="AN41" i="1"/>
  <c r="AL41" i="1"/>
  <c r="L41" i="1"/>
  <c r="K41" i="1"/>
  <c r="AS40" i="1"/>
  <c r="AP40" i="1"/>
  <c r="AN40" i="1"/>
  <c r="AL40" i="1"/>
  <c r="L40" i="1"/>
  <c r="K40" i="1"/>
  <c r="AS39" i="1"/>
  <c r="AP39" i="1"/>
  <c r="AN39" i="1"/>
  <c r="AL39" i="1"/>
  <c r="L39" i="1"/>
  <c r="K39" i="1"/>
  <c r="AS38" i="1"/>
  <c r="AP38" i="1"/>
  <c r="AN38" i="1"/>
  <c r="AL38" i="1"/>
  <c r="L38" i="1"/>
  <c r="K38" i="1"/>
  <c r="AS37" i="1"/>
  <c r="AP37" i="1"/>
  <c r="AN37" i="1"/>
  <c r="AL37" i="1"/>
  <c r="L37" i="1"/>
  <c r="K37" i="1"/>
  <c r="AS36" i="1"/>
  <c r="AP36" i="1"/>
  <c r="AN36" i="1"/>
  <c r="AL36" i="1"/>
  <c r="L36" i="1"/>
  <c r="K36" i="1"/>
  <c r="AS35" i="1"/>
  <c r="AP35" i="1"/>
  <c r="AN35" i="1"/>
  <c r="AL35" i="1"/>
  <c r="L35" i="1"/>
  <c r="K35" i="1"/>
  <c r="AS34" i="1"/>
  <c r="AP34" i="1"/>
  <c r="AN34" i="1"/>
  <c r="AL34" i="1"/>
  <c r="L34" i="1"/>
  <c r="K34" i="1"/>
  <c r="AS33" i="1"/>
  <c r="AP33" i="1"/>
  <c r="AN33" i="1"/>
  <c r="AL33" i="1"/>
  <c r="L33" i="1"/>
  <c r="K33" i="1"/>
  <c r="AS32" i="1"/>
  <c r="AP32" i="1"/>
  <c r="AN32" i="1"/>
  <c r="AL32" i="1"/>
  <c r="L32" i="1"/>
  <c r="K32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N27" i="1"/>
  <c r="AL27" i="1"/>
  <c r="L27" i="1"/>
  <c r="K27" i="1"/>
  <c r="AS26" i="1"/>
  <c r="AP26" i="1"/>
  <c r="AN26" i="1"/>
  <c r="AL26" i="1"/>
  <c r="L26" i="1"/>
  <c r="K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S22" i="1"/>
  <c r="AP22" i="1"/>
  <c r="AN22" i="1"/>
  <c r="AL22" i="1"/>
  <c r="L22" i="1"/>
  <c r="K22" i="1"/>
  <c r="AS21" i="1"/>
  <c r="AP21" i="1"/>
  <c r="AN21" i="1"/>
  <c r="AL21" i="1"/>
  <c r="L21" i="1"/>
  <c r="K21" i="1"/>
  <c r="AS20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P3" i="1"/>
  <c r="AP50" i="1" s="1"/>
  <c r="AN3" i="1"/>
  <c r="AL3" i="1"/>
  <c r="L3" i="1"/>
  <c r="K3" i="1"/>
  <c r="AL50" i="1" l="1"/>
  <c r="L50" i="1"/>
  <c r="AN50" i="1"/>
  <c r="K50" i="1"/>
  <c r="AS50" i="1"/>
  <c r="AT42" i="1" s="1"/>
  <c r="AU42" i="1" s="1"/>
  <c r="C53" i="1" l="1"/>
  <c r="AT8" i="1"/>
  <c r="AU8" i="1" s="1"/>
  <c r="AT30" i="1"/>
  <c r="AU30" i="1" s="1"/>
  <c r="AT19" i="1"/>
  <c r="AU19" i="1" s="1"/>
  <c r="AT48" i="1"/>
  <c r="AU48" i="1" s="1"/>
  <c r="AT14" i="1"/>
  <c r="AU14" i="1" s="1"/>
  <c r="AT5" i="1"/>
  <c r="AU5" i="1" s="1"/>
  <c r="AT6" i="1"/>
  <c r="AU6" i="1" s="1"/>
  <c r="AT40" i="1"/>
  <c r="AU40" i="1" s="1"/>
  <c r="AT22" i="1"/>
  <c r="AU22" i="1" s="1"/>
  <c r="AT24" i="1"/>
  <c r="AU24" i="1" s="1"/>
  <c r="AT26" i="1"/>
  <c r="AU26" i="1" s="1"/>
  <c r="AT10" i="1"/>
  <c r="AU10" i="1" s="1"/>
  <c r="AT37" i="1"/>
  <c r="AU37" i="1" s="1"/>
  <c r="AT20" i="1"/>
  <c r="AU20" i="1" s="1"/>
  <c r="AT16" i="1"/>
  <c r="AU16" i="1" s="1"/>
  <c r="AT41" i="1"/>
  <c r="AU41" i="1" s="1"/>
  <c r="AT23" i="1"/>
  <c r="AU23" i="1" s="1"/>
  <c r="AT12" i="1"/>
  <c r="AU12" i="1" s="1"/>
  <c r="AT3" i="1"/>
  <c r="AU3" i="1" s="1"/>
  <c r="AT28" i="1"/>
  <c r="AU28" i="1" s="1"/>
  <c r="AT32" i="1"/>
  <c r="AU32" i="1" s="1"/>
  <c r="AT25" i="1"/>
  <c r="AU25" i="1" s="1"/>
  <c r="AT29" i="1"/>
  <c r="AU29" i="1" s="1"/>
  <c r="AT34" i="1"/>
  <c r="AU34" i="1" s="1"/>
  <c r="AT13" i="1"/>
  <c r="AU13" i="1" s="1"/>
  <c r="AT38" i="1"/>
  <c r="AU38" i="1" s="1"/>
  <c r="AT11" i="1"/>
  <c r="AU11" i="1" s="1"/>
  <c r="AT27" i="1"/>
  <c r="AU27" i="1" s="1"/>
  <c r="AT44" i="1"/>
  <c r="AU44" i="1" s="1"/>
  <c r="AT33" i="1"/>
  <c r="AU33" i="1" s="1"/>
  <c r="AT17" i="1"/>
  <c r="AU17" i="1" s="1"/>
  <c r="AT43" i="1"/>
  <c r="AU43" i="1" s="1"/>
  <c r="AT15" i="1"/>
  <c r="AU15" i="1" s="1"/>
  <c r="AT4" i="1"/>
  <c r="AU4" i="1" s="1"/>
  <c r="AT46" i="1"/>
  <c r="AU46" i="1" s="1"/>
  <c r="AT21" i="1"/>
  <c r="AU21" i="1" s="1"/>
  <c r="AT39" i="1"/>
  <c r="AU39" i="1" s="1"/>
  <c r="AT49" i="1"/>
  <c r="AU49" i="1" s="1"/>
  <c r="AT31" i="1"/>
  <c r="AU31" i="1" s="1"/>
  <c r="AT36" i="1"/>
  <c r="AU36" i="1" s="1"/>
  <c r="AT7" i="1"/>
  <c r="AU7" i="1" s="1"/>
  <c r="AT35" i="1"/>
  <c r="AU35" i="1" s="1"/>
  <c r="AT18" i="1"/>
  <c r="AU18" i="1" s="1"/>
  <c r="AT9" i="1"/>
  <c r="AU9" i="1" s="1"/>
  <c r="AU50" i="1" l="1"/>
  <c r="AT50" i="1"/>
</calcChain>
</file>

<file path=xl/sharedStrings.xml><?xml version="1.0" encoding="utf-8"?>
<sst xmlns="http://schemas.openxmlformats.org/spreadsheetml/2006/main" count="396" uniqueCount="139">
  <si>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</si>
  <si>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</si>
  <si>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</si>
  <si>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</si>
  <si>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</si>
  <si>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</si>
  <si>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</si>
  <si>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</si>
  <si>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</si>
  <si>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</si>
  <si>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</si>
  <si>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</si>
  <si>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</si>
  <si>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</si>
  <si>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</si>
  <si>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</si>
  <si>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</si>
  <si>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</si>
  <si>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</si>
  <si>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</si>
  <si>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</si>
  <si>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</si>
  <si>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</si>
  <si>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</si>
  <si>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</si>
  <si>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</si>
  <si>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</si>
  <si>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</si>
  <si>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</si>
  <si>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</si>
  <si>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</si>
  <si>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</si>
  <si>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</si>
  <si>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</si>
  <si>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</si>
  <si>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</si>
  <si>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</si>
  <si>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</si>
  <si>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</si>
  <si>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</si>
  <si>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</si>
  <si>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</si>
  <si>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</si>
  <si>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</si>
  <si>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</si>
  <si>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</si>
  <si>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</si>
  <si>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</si>
  <si>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09-013-0010</t>
  </si>
  <si>
    <t>WARNER/DEAN L/REV LVG TRUST   LOIS A WARNER REV LVG TRUST</t>
  </si>
  <si>
    <t>26 SANDBAR RD</t>
  </si>
  <si>
    <t>TRACY MN 56175</t>
  </si>
  <si>
    <t>SWNE</t>
  </si>
  <si>
    <t>13</t>
  </si>
  <si>
    <t>108</t>
  </si>
  <si>
    <t>039</t>
  </si>
  <si>
    <t>09-013-0020</t>
  </si>
  <si>
    <t>BROWNING/VICKI L</t>
  </si>
  <si>
    <t>1374 W BRISTOL RIDGE RD</t>
  </si>
  <si>
    <t>WEST JORDAN UT 84088-9482</t>
  </si>
  <si>
    <t>SWNW</t>
  </si>
  <si>
    <t>SENW</t>
  </si>
  <si>
    <t>09-013-0040</t>
  </si>
  <si>
    <t>NWSE</t>
  </si>
  <si>
    <t>SESW</t>
  </si>
  <si>
    <t>09-013-0050</t>
  </si>
  <si>
    <t>VANGELDEREN/JACK L &amp; VICKI</t>
  </si>
  <si>
    <t>23198 340TH AVE</t>
  </si>
  <si>
    <t>WALNUT GROVE MN 56180-2027</t>
  </si>
  <si>
    <t>SWSW</t>
  </si>
  <si>
    <t>NWSW</t>
  </si>
  <si>
    <t>NESW</t>
  </si>
  <si>
    <t>09-014-0010</t>
  </si>
  <si>
    <t>KRENTZ/M DOUGLAS</t>
  </si>
  <si>
    <t>2179 290TH AVE</t>
  </si>
  <si>
    <t>WALNUT GROVE MN 56180-9364</t>
  </si>
  <si>
    <t>SENE</t>
  </si>
  <si>
    <t>14</t>
  </si>
  <si>
    <t>09-014-0020</t>
  </si>
  <si>
    <t>KRENTZ/M DOUGLAS/LVG TRUST    RENNAE A KRENTZ LIVING TRUST</t>
  </si>
  <si>
    <t>09-014-0030</t>
  </si>
  <si>
    <t>09-014-0040</t>
  </si>
  <si>
    <t>CARTER/CRAIG W &amp; LINDA J</t>
  </si>
  <si>
    <t>2139 290TH AVE</t>
  </si>
  <si>
    <t>WALNUT GROVE MN 56180</t>
  </si>
  <si>
    <t>NESE</t>
  </si>
  <si>
    <t>09-014-0041</t>
  </si>
  <si>
    <t>CARTER/PAUL W/LVG REV TRUST</t>
  </si>
  <si>
    <t>SWSE</t>
  </si>
  <si>
    <t>SESE</t>
  </si>
  <si>
    <t>09-014-0050</t>
  </si>
  <si>
    <t>09-014-0060</t>
  </si>
  <si>
    <t>PELL CREEK FARMS FAM LTD PT</t>
  </si>
  <si>
    <t>09-022-0011</t>
  </si>
  <si>
    <t>KASSEL/RONALD D &amp; KATHRYN E</t>
  </si>
  <si>
    <t>2067 280TH AVE</t>
  </si>
  <si>
    <t>WALNUT GROVE MN 56180-9361</t>
  </si>
  <si>
    <t>22</t>
  </si>
  <si>
    <t>09-022-0013</t>
  </si>
  <si>
    <t>NENE</t>
  </si>
  <si>
    <t>09-023-0010</t>
  </si>
  <si>
    <t>23</t>
  </si>
  <si>
    <t>NWNE</t>
  </si>
  <si>
    <t>09-023-0020</t>
  </si>
  <si>
    <t>NWNW</t>
  </si>
  <si>
    <t>09-023-0021</t>
  </si>
  <si>
    <t>NENW</t>
  </si>
  <si>
    <t>09-023-0030</t>
  </si>
  <si>
    <t>ZIEMKE/RICK &amp; CAROL</t>
  </si>
  <si>
    <t>2284 260TH AVE</t>
  </si>
  <si>
    <t>WALNUT GROVE MN 56180-9352</t>
  </si>
  <si>
    <t>09-023-0031</t>
  </si>
  <si>
    <t>DESMITH/ANGELA &amp; DALE</t>
  </si>
  <si>
    <t>2043 290TH AVE</t>
  </si>
  <si>
    <t>WALNUT GROVE MN 56180-9363</t>
  </si>
  <si>
    <t>09-023-0041</t>
  </si>
  <si>
    <t>BLUE STEM FARMS LLC     ATTN:  GREG LANGMO</t>
  </si>
  <si>
    <t>60436 260TH ST</t>
  </si>
  <si>
    <t>LITCHFIELD  MN 55355</t>
  </si>
  <si>
    <t>09-024-0040</t>
  </si>
  <si>
    <t>24</t>
  </si>
  <si>
    <t>09-024-0050</t>
  </si>
  <si>
    <t>09-024-0070</t>
  </si>
  <si>
    <t>SKJONG/SHARON/ET AL (6)</t>
  </si>
  <si>
    <t>12 EASTLICK TRL</t>
  </si>
  <si>
    <t>09-024-0071</t>
  </si>
  <si>
    <t>09-024-0072</t>
  </si>
  <si>
    <t>CHRISTENSEN/GERALD M</t>
  </si>
  <si>
    <t>114 4TH AVE SE</t>
  </si>
  <si>
    <t>PIPESTONE  MN 56164-1925</t>
  </si>
  <si>
    <t>CR 45</t>
  </si>
  <si>
    <t>211TH ST</t>
  </si>
  <si>
    <t>280TH AVE</t>
  </si>
  <si>
    <t>TOTAL WATERSHED ACRES:</t>
  </si>
  <si>
    <t>HOLLY TWP RDS</t>
  </si>
  <si>
    <t>MURRAY CTY RDS</t>
  </si>
  <si>
    <t>3051 20TH STREET</t>
  </si>
  <si>
    <t>SLAYTON MN 56172</t>
  </si>
  <si>
    <t>HOLLY TWP C/O CATHERINE KASSEL, 2036 270TH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</si>
</sst>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9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3"/>
  <sheetViews>
    <sheetView tabSelected="1" workbookViewId="0">
      <selection activeCell="D49" sqref="D49"/>
    </sheetView>
  </sheetViews>
  <sheetFormatPr defaultRowHeight="14.4" x14ac:dyDescent="0.3"/>
  <cols>
    <col min="1" max="1" width="14.6640625" style="1" customWidth="1"/>
    <col min="2" max="2" width="52.88671875" style="1" bestFit="1" customWidth="1"/>
    <col min="3" max="3" width="43.33203125" style="1" bestFit="1" customWidth="1"/>
    <col min="4" max="4" width="25.6640625" style="1" customWidth="1"/>
    <col min="5" max="5" width="20.6640625" style="1" customWidth="1"/>
    <col min="6" max="8" width="9.6640625" style="1" customWidth="1"/>
    <col min="9" max="12" width="17.6640625" style="2" customWidth="1"/>
    <col min="13" max="13" width="20.6640625" style="3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hidden="1" customWidth="1"/>
    <col min="23" max="23" width="17.6640625" style="5" hidden="1" customWidth="1"/>
    <col min="24" max="24" width="17.6640625" style="2" hidden="1" customWidth="1"/>
    <col min="25" max="25" width="17.6640625" style="5" hidden="1" customWidth="1"/>
    <col min="26" max="26" width="17.6640625" style="9" customWidth="1"/>
    <col min="27" max="27" width="17.6640625" style="5" customWidth="1"/>
    <col min="28" max="28" width="17.6640625" style="10" customWidth="1"/>
    <col min="29" max="29" width="17.6640625" style="5" customWidth="1"/>
    <col min="30" max="31" width="17.6640625" style="2" hidden="1" customWidth="1"/>
    <col min="32" max="32" width="17.6640625" style="5" hidden="1" customWidth="1"/>
    <col min="33" max="33" width="17.6640625" style="9" customWidth="1"/>
    <col min="34" max="34" width="17.6640625" style="5" customWidth="1"/>
    <col min="35" max="35" width="19.6640625" style="2" hidden="1" customWidth="1"/>
    <col min="36" max="36" width="19.6640625" style="5" hidden="1" customWidth="1"/>
    <col min="37" max="37" width="17.6640625" style="3" hidden="1" customWidth="1"/>
    <col min="38" max="38" width="17.6640625" style="5" hidden="1" customWidth="1"/>
    <col min="39" max="39" width="17.6640625" style="3" hidden="1" customWidth="1"/>
    <col min="40" max="40" width="17.6640625" style="5" hidden="1" customWidth="1"/>
    <col min="41" max="41" width="17.6640625" style="2" hidden="1" customWidth="1"/>
    <col min="42" max="42" width="17.6640625" style="5" hidden="1" customWidth="1"/>
    <col min="43" max="43" width="17.6640625" style="2" hidden="1" customWidth="1"/>
    <col min="44" max="44" width="17.6640625" style="2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5">
        <v>0</v>
      </c>
      <c r="AN1" s="5">
        <v>0</v>
      </c>
      <c r="AP1" s="5">
        <v>0</v>
      </c>
      <c r="AU1" s="5" t="s">
        <v>0</v>
      </c>
    </row>
    <row r="2" spans="1:47" ht="68.099999999999994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3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160</v>
      </c>
      <c r="J3" s="2">
        <v>40.03</v>
      </c>
      <c r="K3" s="2">
        <f t="shared" ref="K3:K49" si="0">SUM(N3,P3,R3,T3,V3,X3,Z3,AB3,AE3,AG3,AI3)</f>
        <v>0.73</v>
      </c>
      <c r="L3" s="2">
        <f t="shared" ref="L3:L49" si="1">SUM(M3,AD3,AK3,AM3,AO3,AQ3,AR3)</f>
        <v>0.19</v>
      </c>
      <c r="P3" s="6">
        <v>0.62</v>
      </c>
      <c r="Q3" s="5">
        <v>583.41999999999996</v>
      </c>
      <c r="R3" s="7">
        <v>0.11</v>
      </c>
      <c r="S3" s="5">
        <v>74.635000000000005</v>
      </c>
      <c r="AL3" s="5" t="str">
        <f t="shared" ref="AL3:AL44" si="2">IF(AK3&gt;0,AK3*$AL$1,"")</f>
        <v/>
      </c>
      <c r="AN3" s="5" t="str">
        <f t="shared" ref="AN3:AN44" si="3">IF(AM3&gt;0,AM3*$AN$1,"")</f>
        <v/>
      </c>
      <c r="AP3" s="5" t="str">
        <f t="shared" ref="AP3:AP44" si="4">IF(AO3&gt;0,AO3*$AP$1,"")</f>
        <v/>
      </c>
      <c r="AR3" s="2">
        <v>0.19</v>
      </c>
      <c r="AS3" s="5">
        <f t="shared" ref="AS3:AS49" si="5">SUM(O3,Q3,S3,U3,W3,Y3,AA3,AC3,AF3,AH3,AJ3)</f>
        <v>658.05499999999995</v>
      </c>
      <c r="AT3" s="11">
        <f t="shared" ref="AT3:AT44" si="6">(AS3/$AS$50)*100</f>
        <v>6.5769241778738177E-2</v>
      </c>
      <c r="AU3" s="5">
        <f t="shared" ref="AU3:AU44" si="7">(AT3/100)*$AU$1</f>
        <v>65.769241778738177</v>
      </c>
    </row>
    <row r="4" spans="1:47" x14ac:dyDescent="0.3">
      <c r="A4" s="1" t="s">
        <v>56</v>
      </c>
      <c r="B4" s="1" t="s">
        <v>57</v>
      </c>
      <c r="C4" s="1" t="s">
        <v>58</v>
      </c>
      <c r="D4" s="1" t="s">
        <v>59</v>
      </c>
      <c r="E4" s="1" t="s">
        <v>60</v>
      </c>
      <c r="F4" s="1" t="s">
        <v>53</v>
      </c>
      <c r="G4" s="1" t="s">
        <v>54</v>
      </c>
      <c r="H4" s="1" t="s">
        <v>55</v>
      </c>
      <c r="I4" s="2">
        <v>160</v>
      </c>
      <c r="J4" s="2">
        <v>38.01</v>
      </c>
      <c r="K4" s="2">
        <f t="shared" si="0"/>
        <v>2.4500000000000002</v>
      </c>
      <c r="L4" s="2">
        <f t="shared" si="1"/>
        <v>0</v>
      </c>
      <c r="P4" s="6">
        <v>2.4500000000000002</v>
      </c>
      <c r="Q4" s="5">
        <v>4027.48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4027.48</v>
      </c>
      <c r="AT4" s="11">
        <f t="shared" si="6"/>
        <v>0.40252608958070746</v>
      </c>
      <c r="AU4" s="5">
        <f t="shared" si="7"/>
        <v>402.52608958070743</v>
      </c>
    </row>
    <row r="5" spans="1:47" x14ac:dyDescent="0.3">
      <c r="A5" s="1" t="s">
        <v>56</v>
      </c>
      <c r="B5" s="1" t="s">
        <v>57</v>
      </c>
      <c r="C5" s="1" t="s">
        <v>58</v>
      </c>
      <c r="D5" s="1" t="s">
        <v>59</v>
      </c>
      <c r="E5" s="1" t="s">
        <v>61</v>
      </c>
      <c r="F5" s="1" t="s">
        <v>53</v>
      </c>
      <c r="G5" s="1" t="s">
        <v>54</v>
      </c>
      <c r="H5" s="1" t="s">
        <v>55</v>
      </c>
      <c r="I5" s="2">
        <v>160</v>
      </c>
      <c r="J5" s="2">
        <v>39.4</v>
      </c>
      <c r="K5" s="2">
        <f t="shared" si="0"/>
        <v>11.3</v>
      </c>
      <c r="L5" s="2">
        <f t="shared" si="1"/>
        <v>1.57</v>
      </c>
      <c r="P5" s="6">
        <v>5.25</v>
      </c>
      <c r="Q5" s="5">
        <v>4940.25</v>
      </c>
      <c r="R5" s="7">
        <v>6.05</v>
      </c>
      <c r="S5" s="5">
        <v>4104.9250000000002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R5" s="2">
        <v>1.57</v>
      </c>
      <c r="AS5" s="5">
        <f t="shared" si="5"/>
        <v>9045.1749999999993</v>
      </c>
      <c r="AT5" s="11">
        <f t="shared" si="6"/>
        <v>0.90401911923167233</v>
      </c>
      <c r="AU5" s="5">
        <f t="shared" si="7"/>
        <v>904.01911923167233</v>
      </c>
    </row>
    <row r="6" spans="1:47" x14ac:dyDescent="0.3">
      <c r="A6" s="1" t="s">
        <v>62</v>
      </c>
      <c r="B6" s="1" t="s">
        <v>49</v>
      </c>
      <c r="C6" s="1" t="s">
        <v>50</v>
      </c>
      <c r="D6" s="1" t="s">
        <v>51</v>
      </c>
      <c r="E6" s="1" t="s">
        <v>63</v>
      </c>
      <c r="F6" s="1" t="s">
        <v>53</v>
      </c>
      <c r="G6" s="1" t="s">
        <v>54</v>
      </c>
      <c r="H6" s="1" t="s">
        <v>55</v>
      </c>
      <c r="I6" s="2">
        <v>200</v>
      </c>
      <c r="J6" s="2">
        <v>40.21</v>
      </c>
      <c r="K6" s="2">
        <f t="shared" si="0"/>
        <v>0.05</v>
      </c>
      <c r="L6" s="2">
        <f t="shared" si="1"/>
        <v>0</v>
      </c>
      <c r="R6" s="7">
        <v>0.05</v>
      </c>
      <c r="S6" s="5">
        <v>33.924999999999997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33.924999999999997</v>
      </c>
      <c r="AT6" s="11">
        <f t="shared" si="6"/>
        <v>3.3906307639083246E-3</v>
      </c>
      <c r="AU6" s="5">
        <f t="shared" si="7"/>
        <v>3.3906307639083244</v>
      </c>
    </row>
    <row r="7" spans="1:47" x14ac:dyDescent="0.3">
      <c r="A7" s="1" t="s">
        <v>62</v>
      </c>
      <c r="B7" s="1" t="s">
        <v>49</v>
      </c>
      <c r="C7" s="1" t="s">
        <v>50</v>
      </c>
      <c r="D7" s="1" t="s">
        <v>51</v>
      </c>
      <c r="E7" s="1" t="s">
        <v>64</v>
      </c>
      <c r="F7" s="1" t="s">
        <v>53</v>
      </c>
      <c r="G7" s="1" t="s">
        <v>54</v>
      </c>
      <c r="H7" s="1" t="s">
        <v>55</v>
      </c>
      <c r="I7" s="2">
        <v>200</v>
      </c>
      <c r="J7" s="2">
        <v>39.15</v>
      </c>
      <c r="K7" s="2">
        <f t="shared" si="0"/>
        <v>7.35</v>
      </c>
      <c r="L7" s="2">
        <f t="shared" si="1"/>
        <v>0</v>
      </c>
      <c r="P7" s="6">
        <v>5.39</v>
      </c>
      <c r="Q7" s="5">
        <v>5438.98</v>
      </c>
      <c r="R7" s="7">
        <v>1.96</v>
      </c>
      <c r="S7" s="5">
        <v>1360.3924999999999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6799.3724999999995</v>
      </c>
      <c r="AT7" s="11">
        <f t="shared" si="6"/>
        <v>0.6795626108702213</v>
      </c>
      <c r="AU7" s="5">
        <f t="shared" si="7"/>
        <v>679.56261087022131</v>
      </c>
    </row>
    <row r="8" spans="1:47" x14ac:dyDescent="0.3">
      <c r="A8" s="1" t="s">
        <v>65</v>
      </c>
      <c r="B8" s="1" t="s">
        <v>66</v>
      </c>
      <c r="C8" s="1" t="s">
        <v>67</v>
      </c>
      <c r="D8" s="1" t="s">
        <v>68</v>
      </c>
      <c r="E8" s="1" t="s">
        <v>69</v>
      </c>
      <c r="F8" s="1" t="s">
        <v>53</v>
      </c>
      <c r="G8" s="1" t="s">
        <v>54</v>
      </c>
      <c r="H8" s="1" t="s">
        <v>55</v>
      </c>
      <c r="I8" s="2">
        <v>120</v>
      </c>
      <c r="J8" s="2">
        <v>37.71</v>
      </c>
      <c r="K8" s="2">
        <f t="shared" si="0"/>
        <v>37.69</v>
      </c>
      <c r="L8" s="2">
        <f t="shared" si="1"/>
        <v>0</v>
      </c>
      <c r="N8" s="4">
        <v>3.17</v>
      </c>
      <c r="O8" s="5">
        <v>4040.165</v>
      </c>
      <c r="P8" s="6">
        <v>30.36</v>
      </c>
      <c r="Q8" s="5">
        <v>29923.8</v>
      </c>
      <c r="R8" s="7">
        <v>4.16</v>
      </c>
      <c r="S8" s="5">
        <v>3896.2862500000001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37860.251249999994</v>
      </c>
      <c r="AT8" s="11">
        <f t="shared" si="6"/>
        <v>3.78393906020777</v>
      </c>
      <c r="AU8" s="5">
        <f t="shared" si="7"/>
        <v>3783.9390602077701</v>
      </c>
    </row>
    <row r="9" spans="1:47" x14ac:dyDescent="0.3">
      <c r="A9" s="1" t="s">
        <v>65</v>
      </c>
      <c r="B9" s="1" t="s">
        <v>66</v>
      </c>
      <c r="C9" s="1" t="s">
        <v>67</v>
      </c>
      <c r="D9" s="1" t="s">
        <v>68</v>
      </c>
      <c r="E9" s="1" t="s">
        <v>70</v>
      </c>
      <c r="F9" s="1" t="s">
        <v>53</v>
      </c>
      <c r="G9" s="1" t="s">
        <v>54</v>
      </c>
      <c r="H9" s="1" t="s">
        <v>55</v>
      </c>
      <c r="I9" s="2">
        <v>120</v>
      </c>
      <c r="J9" s="2">
        <v>39.1</v>
      </c>
      <c r="K9" s="2">
        <f t="shared" si="0"/>
        <v>39.07</v>
      </c>
      <c r="L9" s="2">
        <f t="shared" si="1"/>
        <v>0</v>
      </c>
      <c r="N9" s="4">
        <v>12.8</v>
      </c>
      <c r="O9" s="5">
        <v>16571.686249999999</v>
      </c>
      <c r="P9" s="6">
        <v>24.77</v>
      </c>
      <c r="Q9" s="5">
        <v>39505.532499999987</v>
      </c>
      <c r="R9" s="7">
        <v>1.5</v>
      </c>
      <c r="S9" s="5">
        <v>1775.9737500000001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57853.192499999983</v>
      </c>
      <c r="AT9" s="11">
        <f t="shared" si="6"/>
        <v>5.7821315926546895</v>
      </c>
      <c r="AU9" s="5">
        <f t="shared" si="7"/>
        <v>5782.1315926546895</v>
      </c>
    </row>
    <row r="10" spans="1:47" x14ac:dyDescent="0.3">
      <c r="A10" s="1" t="s">
        <v>65</v>
      </c>
      <c r="B10" s="1" t="s">
        <v>66</v>
      </c>
      <c r="C10" s="1" t="s">
        <v>67</v>
      </c>
      <c r="D10" s="1" t="s">
        <v>68</v>
      </c>
      <c r="E10" s="1" t="s">
        <v>71</v>
      </c>
      <c r="F10" s="1" t="s">
        <v>53</v>
      </c>
      <c r="G10" s="1" t="s">
        <v>54</v>
      </c>
      <c r="H10" s="1" t="s">
        <v>55</v>
      </c>
      <c r="I10" s="2">
        <v>120</v>
      </c>
      <c r="J10" s="2">
        <v>40</v>
      </c>
      <c r="K10" s="2">
        <f t="shared" si="0"/>
        <v>32.01</v>
      </c>
      <c r="L10" s="2">
        <f t="shared" si="1"/>
        <v>0</v>
      </c>
      <c r="N10" s="4">
        <v>3.21</v>
      </c>
      <c r="O10" s="5">
        <v>4091.145</v>
      </c>
      <c r="P10" s="6">
        <v>13.78</v>
      </c>
      <c r="Q10" s="5">
        <v>13065.785</v>
      </c>
      <c r="R10" s="7">
        <v>15.02</v>
      </c>
      <c r="S10" s="5">
        <v>10191.07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27348</v>
      </c>
      <c r="AT10" s="11">
        <f t="shared" si="6"/>
        <v>2.7332931505192297</v>
      </c>
      <c r="AU10" s="5">
        <f t="shared" si="7"/>
        <v>2733.2931505192296</v>
      </c>
    </row>
    <row r="11" spans="1:47" x14ac:dyDescent="0.3">
      <c r="A11" s="1" t="s">
        <v>72</v>
      </c>
      <c r="B11" s="1" t="s">
        <v>73</v>
      </c>
      <c r="C11" s="1" t="s">
        <v>74</v>
      </c>
      <c r="D11" s="1" t="s">
        <v>75</v>
      </c>
      <c r="E11" s="1" t="s">
        <v>76</v>
      </c>
      <c r="F11" s="1" t="s">
        <v>77</v>
      </c>
      <c r="G11" s="1" t="s">
        <v>54</v>
      </c>
      <c r="H11" s="1" t="s">
        <v>55</v>
      </c>
      <c r="I11" s="2">
        <v>80</v>
      </c>
      <c r="J11" s="2">
        <v>38.229999999999997</v>
      </c>
      <c r="K11" s="2">
        <f t="shared" si="0"/>
        <v>11.350000000000001</v>
      </c>
      <c r="L11" s="2">
        <f t="shared" si="1"/>
        <v>0</v>
      </c>
      <c r="P11" s="6">
        <v>4.91</v>
      </c>
      <c r="Q11" s="5">
        <v>8085.5424999999996</v>
      </c>
      <c r="R11" s="7">
        <v>6.44</v>
      </c>
      <c r="S11" s="5">
        <v>7646.6950000000006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15732.237499999999</v>
      </c>
      <c r="AT11" s="11">
        <f t="shared" si="6"/>
        <v>1.5723569182789152</v>
      </c>
      <c r="AU11" s="5">
        <f t="shared" si="7"/>
        <v>1572.3569182789151</v>
      </c>
    </row>
    <row r="12" spans="1:47" x14ac:dyDescent="0.3">
      <c r="A12" s="1" t="s">
        <v>78</v>
      </c>
      <c r="B12" s="1" t="s">
        <v>79</v>
      </c>
      <c r="C12" s="1" t="s">
        <v>74</v>
      </c>
      <c r="D12" s="1" t="s">
        <v>75</v>
      </c>
      <c r="E12" s="1" t="s">
        <v>52</v>
      </c>
      <c r="F12" s="1" t="s">
        <v>77</v>
      </c>
      <c r="G12" s="1" t="s">
        <v>54</v>
      </c>
      <c r="H12" s="1" t="s">
        <v>55</v>
      </c>
      <c r="I12" s="2">
        <v>80</v>
      </c>
      <c r="J12" s="2">
        <v>39.89</v>
      </c>
      <c r="K12" s="2">
        <f t="shared" si="0"/>
        <v>1.1200000000000001</v>
      </c>
      <c r="L12" s="2">
        <f t="shared" si="1"/>
        <v>0</v>
      </c>
      <c r="R12" s="7">
        <v>0.86</v>
      </c>
      <c r="S12" s="5">
        <v>1021.1425</v>
      </c>
      <c r="T12" s="8">
        <v>0.26</v>
      </c>
      <c r="U12" s="5">
        <v>92.592500000000001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1113.7350000000001</v>
      </c>
      <c r="AT12" s="11">
        <f t="shared" si="6"/>
        <v>0.11131213423261425</v>
      </c>
      <c r="AU12" s="5">
        <f t="shared" si="7"/>
        <v>111.31213423261426</v>
      </c>
    </row>
    <row r="13" spans="1:47" x14ac:dyDescent="0.3">
      <c r="A13" s="1" t="s">
        <v>80</v>
      </c>
      <c r="B13" s="1" t="s">
        <v>79</v>
      </c>
      <c r="C13" s="1" t="s">
        <v>74</v>
      </c>
      <c r="D13" s="1" t="s">
        <v>75</v>
      </c>
      <c r="E13" s="1" t="s">
        <v>61</v>
      </c>
      <c r="F13" s="1" t="s">
        <v>77</v>
      </c>
      <c r="G13" s="1" t="s">
        <v>54</v>
      </c>
      <c r="H13" s="1" t="s">
        <v>55</v>
      </c>
      <c r="I13" s="2">
        <v>160</v>
      </c>
      <c r="J13" s="2">
        <v>39.17</v>
      </c>
      <c r="K13" s="2">
        <f t="shared" si="0"/>
        <v>3.3000000000000003</v>
      </c>
      <c r="L13" s="2">
        <f t="shared" si="1"/>
        <v>0</v>
      </c>
      <c r="P13" s="6">
        <v>0.11</v>
      </c>
      <c r="Q13" s="5">
        <v>181.14250000000001</v>
      </c>
      <c r="R13" s="7">
        <v>0.8</v>
      </c>
      <c r="S13" s="5">
        <v>949.90000000000009</v>
      </c>
      <c r="T13" s="8">
        <v>2.39</v>
      </c>
      <c r="U13" s="5">
        <v>851.13875000000007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1982.1812500000001</v>
      </c>
      <c r="AT13" s="11">
        <f t="shared" si="6"/>
        <v>0.19810890864826117</v>
      </c>
      <c r="AU13" s="5">
        <f t="shared" si="7"/>
        <v>198.10890864826115</v>
      </c>
    </row>
    <row r="14" spans="1:47" x14ac:dyDescent="0.3">
      <c r="A14" s="1" t="s">
        <v>81</v>
      </c>
      <c r="B14" s="1" t="s">
        <v>82</v>
      </c>
      <c r="C14" s="1" t="s">
        <v>83</v>
      </c>
      <c r="D14" s="1" t="s">
        <v>84</v>
      </c>
      <c r="E14" s="1" t="s">
        <v>63</v>
      </c>
      <c r="F14" s="1" t="s">
        <v>77</v>
      </c>
      <c r="G14" s="1" t="s">
        <v>54</v>
      </c>
      <c r="H14" s="1" t="s">
        <v>55</v>
      </c>
      <c r="I14" s="2">
        <v>81.72</v>
      </c>
      <c r="J14" s="2">
        <v>41.23</v>
      </c>
      <c r="K14" s="2">
        <f t="shared" si="0"/>
        <v>35.6</v>
      </c>
      <c r="L14" s="2">
        <f t="shared" si="1"/>
        <v>0</v>
      </c>
      <c r="N14" s="4">
        <v>1.02</v>
      </c>
      <c r="O14" s="5">
        <v>1624.9875</v>
      </c>
      <c r="P14" s="6">
        <v>10.65</v>
      </c>
      <c r="Q14" s="5">
        <v>14380.8325</v>
      </c>
      <c r="R14" s="7">
        <v>17.149999999999999</v>
      </c>
      <c r="S14" s="5">
        <v>19732.47625</v>
      </c>
      <c r="T14" s="8">
        <v>6.78</v>
      </c>
      <c r="U14" s="5">
        <v>2414.5275000000001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38152.823749999996</v>
      </c>
      <c r="AT14" s="11">
        <f t="shared" si="6"/>
        <v>3.8131801897338891</v>
      </c>
      <c r="AU14" s="5">
        <f t="shared" si="7"/>
        <v>3813.1801897338892</v>
      </c>
    </row>
    <row r="15" spans="1:47" x14ac:dyDescent="0.3">
      <c r="A15" s="1" t="s">
        <v>81</v>
      </c>
      <c r="B15" s="1" t="s">
        <v>82</v>
      </c>
      <c r="C15" s="1" t="s">
        <v>83</v>
      </c>
      <c r="D15" s="1" t="s">
        <v>84</v>
      </c>
      <c r="E15" s="1" t="s">
        <v>85</v>
      </c>
      <c r="F15" s="1" t="s">
        <v>77</v>
      </c>
      <c r="G15" s="1" t="s">
        <v>54</v>
      </c>
      <c r="H15" s="1" t="s">
        <v>55</v>
      </c>
      <c r="I15" s="2">
        <v>81.72</v>
      </c>
      <c r="J15" s="2">
        <v>39.76</v>
      </c>
      <c r="K15" s="2">
        <f t="shared" si="0"/>
        <v>39.76</v>
      </c>
      <c r="L15" s="2">
        <f t="shared" si="1"/>
        <v>0</v>
      </c>
      <c r="P15" s="6">
        <v>13.02</v>
      </c>
      <c r="Q15" s="5">
        <v>21440.685000000001</v>
      </c>
      <c r="R15" s="7">
        <v>19.47</v>
      </c>
      <c r="S15" s="5">
        <v>23118.19125</v>
      </c>
      <c r="T15" s="8">
        <v>0.17</v>
      </c>
      <c r="U15" s="5">
        <v>60.541250000000012</v>
      </c>
      <c r="Z15" s="9">
        <v>4.08</v>
      </c>
      <c r="AA15" s="5">
        <v>581.91</v>
      </c>
      <c r="AB15" s="10">
        <v>3.02</v>
      </c>
      <c r="AC15" s="5">
        <v>388.44749999999999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45589.775000000009</v>
      </c>
      <c r="AT15" s="11">
        <f t="shared" si="6"/>
        <v>4.556465545605267</v>
      </c>
      <c r="AU15" s="5">
        <f t="shared" si="7"/>
        <v>4556.4655456052669</v>
      </c>
    </row>
    <row r="16" spans="1:47" x14ac:dyDescent="0.3">
      <c r="A16" s="1" t="s">
        <v>86</v>
      </c>
      <c r="B16" s="1" t="s">
        <v>87</v>
      </c>
      <c r="C16" s="1" t="s">
        <v>83</v>
      </c>
      <c r="D16" s="1" t="s">
        <v>75</v>
      </c>
      <c r="E16" s="1" t="s">
        <v>88</v>
      </c>
      <c r="F16" s="1" t="s">
        <v>77</v>
      </c>
      <c r="G16" s="1" t="s">
        <v>54</v>
      </c>
      <c r="H16" s="1" t="s">
        <v>55</v>
      </c>
      <c r="I16" s="2">
        <v>80</v>
      </c>
      <c r="J16" s="2">
        <v>39.96</v>
      </c>
      <c r="K16" s="2">
        <f t="shared" si="0"/>
        <v>39.97</v>
      </c>
      <c r="L16" s="2">
        <f t="shared" si="1"/>
        <v>0</v>
      </c>
      <c r="N16" s="4">
        <v>17.899999999999999</v>
      </c>
      <c r="O16" s="5">
        <v>28513.751250000001</v>
      </c>
      <c r="P16" s="6">
        <v>19.86</v>
      </c>
      <c r="Q16" s="5">
        <v>22812.192500000001</v>
      </c>
      <c r="R16" s="7">
        <v>2.0099999999999998</v>
      </c>
      <c r="S16" s="5">
        <v>1511.3587500000001</v>
      </c>
      <c r="T16" s="8">
        <v>0.2</v>
      </c>
      <c r="U16" s="5">
        <v>71.225000000000009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52908.527500000004</v>
      </c>
      <c r="AT16" s="11">
        <f t="shared" si="6"/>
        <v>5.2879375391183387</v>
      </c>
      <c r="AU16" s="5">
        <f t="shared" si="7"/>
        <v>5287.9375391183394</v>
      </c>
    </row>
    <row r="17" spans="1:47" x14ac:dyDescent="0.3">
      <c r="A17" s="1" t="s">
        <v>86</v>
      </c>
      <c r="B17" s="1" t="s">
        <v>87</v>
      </c>
      <c r="C17" s="1" t="s">
        <v>83</v>
      </c>
      <c r="D17" s="1" t="s">
        <v>75</v>
      </c>
      <c r="E17" s="1" t="s">
        <v>89</v>
      </c>
      <c r="F17" s="1" t="s">
        <v>77</v>
      </c>
      <c r="G17" s="1" t="s">
        <v>54</v>
      </c>
      <c r="H17" s="1" t="s">
        <v>55</v>
      </c>
      <c r="I17" s="2">
        <v>80</v>
      </c>
      <c r="J17" s="2">
        <v>37.97</v>
      </c>
      <c r="K17" s="2">
        <f t="shared" si="0"/>
        <v>37.97</v>
      </c>
      <c r="L17" s="2">
        <f t="shared" si="1"/>
        <v>0</v>
      </c>
      <c r="N17" s="4">
        <v>3.51</v>
      </c>
      <c r="O17" s="5">
        <v>5579.1237499999988</v>
      </c>
      <c r="P17" s="6">
        <v>15.86</v>
      </c>
      <c r="Q17" s="5">
        <v>15782.922500000001</v>
      </c>
      <c r="R17" s="7">
        <v>18.420000000000002</v>
      </c>
      <c r="S17" s="5">
        <v>18256.73875</v>
      </c>
      <c r="T17" s="8">
        <v>0.18</v>
      </c>
      <c r="U17" s="5">
        <v>64.102499999999992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39682.887500000004</v>
      </c>
      <c r="AT17" s="11">
        <f t="shared" si="6"/>
        <v>3.966102259637823</v>
      </c>
      <c r="AU17" s="5">
        <f t="shared" si="7"/>
        <v>3966.102259637823</v>
      </c>
    </row>
    <row r="18" spans="1:47" x14ac:dyDescent="0.3">
      <c r="A18" s="1" t="s">
        <v>90</v>
      </c>
      <c r="B18" s="1" t="s">
        <v>79</v>
      </c>
      <c r="C18" s="1" t="s">
        <v>74</v>
      </c>
      <c r="D18" s="1" t="s">
        <v>75</v>
      </c>
      <c r="E18" s="1" t="s">
        <v>69</v>
      </c>
      <c r="F18" s="1" t="s">
        <v>77</v>
      </c>
      <c r="G18" s="1" t="s">
        <v>54</v>
      </c>
      <c r="H18" s="1" t="s">
        <v>55</v>
      </c>
      <c r="I18" s="2">
        <v>120</v>
      </c>
      <c r="J18" s="2">
        <v>19.739999999999998</v>
      </c>
      <c r="K18" s="2">
        <f t="shared" si="0"/>
        <v>6.31</v>
      </c>
      <c r="L18" s="2">
        <f t="shared" si="1"/>
        <v>0</v>
      </c>
      <c r="P18" s="6">
        <v>6.31</v>
      </c>
      <c r="Q18" s="5">
        <v>7422.1374999999998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7422.1374999999998</v>
      </c>
      <c r="AT18" s="11">
        <f t="shared" si="6"/>
        <v>0.74180479709528746</v>
      </c>
      <c r="AU18" s="5">
        <f t="shared" si="7"/>
        <v>741.80479709528743</v>
      </c>
    </row>
    <row r="19" spans="1:47" x14ac:dyDescent="0.3">
      <c r="A19" s="1" t="s">
        <v>90</v>
      </c>
      <c r="B19" s="1" t="s">
        <v>79</v>
      </c>
      <c r="C19" s="1" t="s">
        <v>74</v>
      </c>
      <c r="D19" s="1" t="s">
        <v>75</v>
      </c>
      <c r="E19" s="1" t="s">
        <v>71</v>
      </c>
      <c r="F19" s="1" t="s">
        <v>77</v>
      </c>
      <c r="G19" s="1" t="s">
        <v>54</v>
      </c>
      <c r="H19" s="1" t="s">
        <v>55</v>
      </c>
      <c r="I19" s="2">
        <v>120</v>
      </c>
      <c r="J19" s="2">
        <v>40.33</v>
      </c>
      <c r="K19" s="2">
        <f t="shared" si="0"/>
        <v>21.33</v>
      </c>
      <c r="L19" s="2">
        <f t="shared" si="1"/>
        <v>0</v>
      </c>
      <c r="P19" s="6">
        <v>11.79</v>
      </c>
      <c r="Q19" s="5">
        <v>14333.782499999999</v>
      </c>
      <c r="R19" s="7">
        <v>4.91</v>
      </c>
      <c r="S19" s="5">
        <v>4642.6362499999996</v>
      </c>
      <c r="T19" s="8">
        <v>4.63</v>
      </c>
      <c r="U19" s="5">
        <v>1648.8587500000001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20625.277499999997</v>
      </c>
      <c r="AT19" s="11">
        <f t="shared" si="6"/>
        <v>2.061391316304972</v>
      </c>
      <c r="AU19" s="5">
        <f t="shared" si="7"/>
        <v>2061.391316304972</v>
      </c>
    </row>
    <row r="20" spans="1:47" x14ac:dyDescent="0.3">
      <c r="A20" s="1" t="s">
        <v>90</v>
      </c>
      <c r="B20" s="1" t="s">
        <v>79</v>
      </c>
      <c r="C20" s="1" t="s">
        <v>74</v>
      </c>
      <c r="D20" s="1" t="s">
        <v>75</v>
      </c>
      <c r="E20" s="1" t="s">
        <v>64</v>
      </c>
      <c r="F20" s="1" t="s">
        <v>77</v>
      </c>
      <c r="G20" s="1" t="s">
        <v>54</v>
      </c>
      <c r="H20" s="1" t="s">
        <v>55</v>
      </c>
      <c r="I20" s="2">
        <v>120</v>
      </c>
      <c r="J20" s="2">
        <v>39.479999999999997</v>
      </c>
      <c r="K20" s="2">
        <f t="shared" si="0"/>
        <v>32.129999999999995</v>
      </c>
      <c r="L20" s="2">
        <f t="shared" si="1"/>
        <v>0</v>
      </c>
      <c r="P20" s="6">
        <v>22.27</v>
      </c>
      <c r="Q20" s="5">
        <v>26195.087500000001</v>
      </c>
      <c r="Z20" s="9">
        <v>4.2699999999999996</v>
      </c>
      <c r="AA20" s="5">
        <v>435.00625000000002</v>
      </c>
      <c r="AB20" s="10">
        <v>5.59</v>
      </c>
      <c r="AC20" s="5">
        <v>513.58124999999995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27143.674999999999</v>
      </c>
      <c r="AT20" s="11">
        <f t="shared" si="6"/>
        <v>2.7128719086375623</v>
      </c>
      <c r="AU20" s="5">
        <f t="shared" si="7"/>
        <v>2712.8719086375622</v>
      </c>
    </row>
    <row r="21" spans="1:47" x14ac:dyDescent="0.3">
      <c r="A21" s="1" t="s">
        <v>91</v>
      </c>
      <c r="B21" s="1" t="s">
        <v>92</v>
      </c>
      <c r="C21" s="1" t="s">
        <v>74</v>
      </c>
      <c r="D21" s="1" t="s">
        <v>84</v>
      </c>
      <c r="E21" s="1" t="s">
        <v>69</v>
      </c>
      <c r="F21" s="1" t="s">
        <v>77</v>
      </c>
      <c r="G21" s="1" t="s">
        <v>54</v>
      </c>
      <c r="H21" s="1" t="s">
        <v>55</v>
      </c>
      <c r="I21" s="2">
        <v>40</v>
      </c>
      <c r="J21" s="2">
        <v>19.760000000000002</v>
      </c>
      <c r="K21" s="2">
        <f t="shared" si="0"/>
        <v>5.17</v>
      </c>
      <c r="L21" s="2">
        <f t="shared" si="1"/>
        <v>0</v>
      </c>
      <c r="P21" s="6">
        <v>5.17</v>
      </c>
      <c r="Q21" s="5">
        <v>6081.2124999999996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6081.2124999999996</v>
      </c>
      <c r="AT21" s="11">
        <f t="shared" si="6"/>
        <v>0.60778618082133695</v>
      </c>
      <c r="AU21" s="5">
        <f t="shared" si="7"/>
        <v>607.78618082133698</v>
      </c>
    </row>
    <row r="22" spans="1:47" x14ac:dyDescent="0.3">
      <c r="A22" s="1" t="s">
        <v>93</v>
      </c>
      <c r="B22" s="1" t="s">
        <v>94</v>
      </c>
      <c r="C22" s="1" t="s">
        <v>95</v>
      </c>
      <c r="D22" s="1" t="s">
        <v>96</v>
      </c>
      <c r="E22" s="1" t="s">
        <v>76</v>
      </c>
      <c r="F22" s="1" t="s">
        <v>97</v>
      </c>
      <c r="G22" s="1" t="s">
        <v>54</v>
      </c>
      <c r="H22" s="1" t="s">
        <v>55</v>
      </c>
      <c r="I22" s="2">
        <v>80</v>
      </c>
      <c r="J22" s="2">
        <v>38.89</v>
      </c>
      <c r="K22" s="2">
        <f t="shared" si="0"/>
        <v>13.67</v>
      </c>
      <c r="L22" s="2">
        <f t="shared" si="1"/>
        <v>0</v>
      </c>
      <c r="P22" s="6">
        <v>0.17</v>
      </c>
      <c r="Q22" s="5">
        <v>159.97</v>
      </c>
      <c r="R22" s="7">
        <v>1.1000000000000001</v>
      </c>
      <c r="S22" s="5">
        <v>746.35</v>
      </c>
      <c r="T22" s="8">
        <v>5.93</v>
      </c>
      <c r="U22" s="5">
        <v>1508.4437499999999</v>
      </c>
      <c r="Z22" s="9">
        <v>3.56</v>
      </c>
      <c r="AA22" s="5">
        <v>350.45</v>
      </c>
      <c r="AB22" s="10">
        <v>2.91</v>
      </c>
      <c r="AC22" s="5">
        <v>254.49375000000001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5"/>
        <v>3019.7075</v>
      </c>
      <c r="AT22" s="11">
        <f t="shared" si="6"/>
        <v>0.30180436691244505</v>
      </c>
      <c r="AU22" s="5">
        <f t="shared" si="7"/>
        <v>301.80436691244506</v>
      </c>
    </row>
    <row r="23" spans="1:47" x14ac:dyDescent="0.3">
      <c r="A23" s="1" t="s">
        <v>98</v>
      </c>
      <c r="B23" s="1" t="s">
        <v>94</v>
      </c>
      <c r="C23" s="1" t="s">
        <v>95</v>
      </c>
      <c r="D23" s="1" t="s">
        <v>96</v>
      </c>
      <c r="E23" s="1" t="s">
        <v>99</v>
      </c>
      <c r="F23" s="1" t="s">
        <v>97</v>
      </c>
      <c r="G23" s="1" t="s">
        <v>54</v>
      </c>
      <c r="H23" s="1" t="s">
        <v>55</v>
      </c>
      <c r="I23" s="2">
        <v>40</v>
      </c>
      <c r="J23" s="2">
        <v>37.380000000000003</v>
      </c>
      <c r="K23" s="2">
        <f t="shared" si="0"/>
        <v>23.43</v>
      </c>
      <c r="L23" s="2">
        <f t="shared" si="1"/>
        <v>0</v>
      </c>
      <c r="P23" s="6">
        <v>1.78</v>
      </c>
      <c r="Q23" s="5">
        <v>2093.7249999999999</v>
      </c>
      <c r="R23" s="7">
        <v>14.85</v>
      </c>
      <c r="S23" s="5">
        <v>12594.65625</v>
      </c>
      <c r="T23" s="8">
        <v>4.91</v>
      </c>
      <c r="U23" s="5">
        <v>1248.98125</v>
      </c>
      <c r="Z23" s="9">
        <v>0.94</v>
      </c>
      <c r="AA23" s="5">
        <v>95.762499999999989</v>
      </c>
      <c r="AB23" s="10">
        <v>0.95</v>
      </c>
      <c r="AC23" s="5">
        <v>87.28125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16120.406250000002</v>
      </c>
      <c r="AT23" s="11">
        <f t="shared" si="6"/>
        <v>1.6111524055401634</v>
      </c>
      <c r="AU23" s="5">
        <f t="shared" si="7"/>
        <v>1611.1524055401633</v>
      </c>
    </row>
    <row r="24" spans="1:47" x14ac:dyDescent="0.3">
      <c r="A24" s="1" t="s">
        <v>100</v>
      </c>
      <c r="B24" s="1" t="s">
        <v>82</v>
      </c>
      <c r="C24" s="1" t="s">
        <v>83</v>
      </c>
      <c r="D24" s="1" t="s">
        <v>84</v>
      </c>
      <c r="E24" s="1" t="s">
        <v>52</v>
      </c>
      <c r="F24" s="1" t="s">
        <v>101</v>
      </c>
      <c r="G24" s="1" t="s">
        <v>54</v>
      </c>
      <c r="H24" s="1" t="s">
        <v>55</v>
      </c>
      <c r="I24" s="2">
        <v>160</v>
      </c>
      <c r="J24" s="2">
        <v>40.49</v>
      </c>
      <c r="K24" s="2">
        <f t="shared" si="0"/>
        <v>40</v>
      </c>
      <c r="L24" s="2">
        <f t="shared" si="1"/>
        <v>0</v>
      </c>
      <c r="N24" s="4">
        <v>1.37</v>
      </c>
      <c r="O24" s="5">
        <v>1746.0650000000001</v>
      </c>
      <c r="P24" s="6">
        <v>30.49</v>
      </c>
      <c r="Q24" s="5">
        <v>40498.287500000013</v>
      </c>
      <c r="R24" s="7">
        <v>8.14</v>
      </c>
      <c r="S24" s="5">
        <v>9634.6999999999989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51879.052500000013</v>
      </c>
      <c r="AT24" s="11">
        <f t="shared" si="6"/>
        <v>5.185046762237735</v>
      </c>
      <c r="AU24" s="5">
        <f t="shared" si="7"/>
        <v>5185.0467622377346</v>
      </c>
    </row>
    <row r="25" spans="1:47" x14ac:dyDescent="0.3">
      <c r="A25" s="1" t="s">
        <v>100</v>
      </c>
      <c r="B25" s="1" t="s">
        <v>82</v>
      </c>
      <c r="C25" s="1" t="s">
        <v>83</v>
      </c>
      <c r="D25" s="1" t="s">
        <v>84</v>
      </c>
      <c r="E25" s="1" t="s">
        <v>102</v>
      </c>
      <c r="F25" s="1" t="s">
        <v>101</v>
      </c>
      <c r="G25" s="1" t="s">
        <v>54</v>
      </c>
      <c r="H25" s="1" t="s">
        <v>55</v>
      </c>
      <c r="I25" s="2">
        <v>160</v>
      </c>
      <c r="J25" s="2">
        <v>39.9</v>
      </c>
      <c r="K25" s="2">
        <f t="shared" si="0"/>
        <v>39.89</v>
      </c>
      <c r="L25" s="2">
        <f t="shared" si="1"/>
        <v>0</v>
      </c>
      <c r="N25" s="4">
        <v>12.31</v>
      </c>
      <c r="O25" s="5">
        <v>18582.21</v>
      </c>
      <c r="P25" s="6">
        <v>14.87</v>
      </c>
      <c r="Q25" s="5">
        <v>15328.89</v>
      </c>
      <c r="R25" s="7">
        <v>6.76</v>
      </c>
      <c r="S25" s="5">
        <v>4898.7700000000004</v>
      </c>
      <c r="T25" s="8">
        <v>5.95</v>
      </c>
      <c r="U25" s="5">
        <v>1210.825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40020.694999999992</v>
      </c>
      <c r="AT25" s="11">
        <f t="shared" si="6"/>
        <v>3.9998643967573195</v>
      </c>
      <c r="AU25" s="5">
        <f t="shared" si="7"/>
        <v>3999.8643967573194</v>
      </c>
    </row>
    <row r="26" spans="1:47" x14ac:dyDescent="0.3">
      <c r="A26" s="1" t="s">
        <v>100</v>
      </c>
      <c r="B26" s="1" t="s">
        <v>82</v>
      </c>
      <c r="C26" s="1" t="s">
        <v>83</v>
      </c>
      <c r="D26" s="1" t="s">
        <v>84</v>
      </c>
      <c r="E26" s="1" t="s">
        <v>99</v>
      </c>
      <c r="F26" s="1" t="s">
        <v>101</v>
      </c>
      <c r="G26" s="1" t="s">
        <v>54</v>
      </c>
      <c r="H26" s="1" t="s">
        <v>55</v>
      </c>
      <c r="I26" s="2">
        <v>160</v>
      </c>
      <c r="J26" s="2">
        <v>38.409999999999997</v>
      </c>
      <c r="K26" s="2">
        <f t="shared" si="0"/>
        <v>38.410000000000004</v>
      </c>
      <c r="L26" s="2">
        <f t="shared" si="1"/>
        <v>0</v>
      </c>
      <c r="N26" s="4">
        <v>3.53</v>
      </c>
      <c r="O26" s="5">
        <v>5623.7312499999998</v>
      </c>
      <c r="P26" s="6">
        <v>20.71</v>
      </c>
      <c r="Q26" s="5">
        <v>25564.6175</v>
      </c>
      <c r="R26" s="7">
        <v>10.85</v>
      </c>
      <c r="S26" s="5">
        <v>8340.4612500000003</v>
      </c>
      <c r="T26" s="8">
        <v>3.32</v>
      </c>
      <c r="U26" s="5">
        <v>675.62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40204.43</v>
      </c>
      <c r="AT26" s="11">
        <f t="shared" si="6"/>
        <v>4.0182277731289258</v>
      </c>
      <c r="AU26" s="5">
        <f t="shared" si="7"/>
        <v>4018.2277731289259</v>
      </c>
    </row>
    <row r="27" spans="1:47" x14ac:dyDescent="0.3">
      <c r="A27" s="1" t="s">
        <v>100</v>
      </c>
      <c r="B27" s="1" t="s">
        <v>82</v>
      </c>
      <c r="C27" s="1" t="s">
        <v>83</v>
      </c>
      <c r="D27" s="1" t="s">
        <v>84</v>
      </c>
      <c r="E27" s="1" t="s">
        <v>76</v>
      </c>
      <c r="F27" s="1" t="s">
        <v>101</v>
      </c>
      <c r="G27" s="1" t="s">
        <v>54</v>
      </c>
      <c r="H27" s="1" t="s">
        <v>55</v>
      </c>
      <c r="I27" s="2">
        <v>160</v>
      </c>
      <c r="J27" s="2">
        <v>38.69</v>
      </c>
      <c r="K27" s="2">
        <f t="shared" si="0"/>
        <v>38.68</v>
      </c>
      <c r="L27" s="2">
        <f t="shared" si="1"/>
        <v>0</v>
      </c>
      <c r="N27" s="4">
        <v>6.96</v>
      </c>
      <c r="O27" s="5">
        <v>15523.41</v>
      </c>
      <c r="P27" s="6">
        <v>25.01</v>
      </c>
      <c r="Q27" s="5">
        <v>41180.512499999997</v>
      </c>
      <c r="R27" s="7">
        <v>6.52</v>
      </c>
      <c r="S27" s="5">
        <v>7741.6849999999986</v>
      </c>
      <c r="AB27" s="10">
        <v>0.19</v>
      </c>
      <c r="AC27" s="5">
        <v>24.438749999999999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64470.046249999999</v>
      </c>
      <c r="AT27" s="11">
        <f t="shared" si="6"/>
        <v>6.4434523851390573</v>
      </c>
      <c r="AU27" s="5">
        <f t="shared" si="7"/>
        <v>6443.4523851390577</v>
      </c>
    </row>
    <row r="28" spans="1:47" x14ac:dyDescent="0.3">
      <c r="A28" s="1" t="s">
        <v>103</v>
      </c>
      <c r="B28" s="1" t="s">
        <v>92</v>
      </c>
      <c r="C28" s="1" t="s">
        <v>74</v>
      </c>
      <c r="D28" s="1" t="s">
        <v>84</v>
      </c>
      <c r="E28" s="1" t="s">
        <v>60</v>
      </c>
      <c r="F28" s="1" t="s">
        <v>101</v>
      </c>
      <c r="G28" s="1" t="s">
        <v>54</v>
      </c>
      <c r="H28" s="1" t="s">
        <v>55</v>
      </c>
      <c r="I28" s="2">
        <v>80</v>
      </c>
      <c r="J28" s="2">
        <v>40.119999999999997</v>
      </c>
      <c r="K28" s="2">
        <f t="shared" si="0"/>
        <v>39.99</v>
      </c>
      <c r="L28" s="2">
        <f t="shared" si="1"/>
        <v>0</v>
      </c>
      <c r="P28" s="6">
        <v>5.26</v>
      </c>
      <c r="Q28" s="5">
        <v>4949.66</v>
      </c>
      <c r="R28" s="7">
        <v>25.38</v>
      </c>
      <c r="S28" s="5">
        <v>25380.98875</v>
      </c>
      <c r="T28" s="8">
        <v>9.35</v>
      </c>
      <c r="U28" s="5">
        <v>2387.5637499999998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32718.212500000001</v>
      </c>
      <c r="AT28" s="11">
        <f t="shared" si="6"/>
        <v>3.2700185067823115</v>
      </c>
      <c r="AU28" s="5">
        <f t="shared" si="7"/>
        <v>3270.0185067823113</v>
      </c>
    </row>
    <row r="29" spans="1:47" x14ac:dyDescent="0.3">
      <c r="A29" s="1" t="s">
        <v>103</v>
      </c>
      <c r="B29" s="1" t="s">
        <v>92</v>
      </c>
      <c r="C29" s="1" t="s">
        <v>74</v>
      </c>
      <c r="D29" s="1" t="s">
        <v>84</v>
      </c>
      <c r="E29" s="1" t="s">
        <v>104</v>
      </c>
      <c r="F29" s="1" t="s">
        <v>101</v>
      </c>
      <c r="G29" s="1" t="s">
        <v>54</v>
      </c>
      <c r="H29" s="1" t="s">
        <v>55</v>
      </c>
      <c r="I29" s="2">
        <v>80</v>
      </c>
      <c r="J29" s="2">
        <v>38.979999999999997</v>
      </c>
      <c r="K29" s="2">
        <f t="shared" si="0"/>
        <v>38.980000000000004</v>
      </c>
      <c r="L29" s="2">
        <f t="shared" si="1"/>
        <v>0</v>
      </c>
      <c r="P29" s="6">
        <v>4.5999999999999996</v>
      </c>
      <c r="Q29" s="5">
        <v>5410.75</v>
      </c>
      <c r="R29" s="7">
        <v>34.380000000000003</v>
      </c>
      <c r="S29" s="5">
        <v>30736.05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36146.800000000003</v>
      </c>
      <c r="AT29" s="11">
        <f t="shared" si="6"/>
        <v>3.6126883447853047</v>
      </c>
      <c r="AU29" s="5">
        <f t="shared" si="7"/>
        <v>3612.6883447853047</v>
      </c>
    </row>
    <row r="30" spans="1:47" x14ac:dyDescent="0.3">
      <c r="A30" s="1" t="s">
        <v>105</v>
      </c>
      <c r="B30" s="1" t="s">
        <v>79</v>
      </c>
      <c r="C30" s="1" t="s">
        <v>74</v>
      </c>
      <c r="D30" s="1" t="s">
        <v>75</v>
      </c>
      <c r="E30" s="1" t="s">
        <v>106</v>
      </c>
      <c r="F30" s="1" t="s">
        <v>101</v>
      </c>
      <c r="G30" s="1" t="s">
        <v>54</v>
      </c>
      <c r="H30" s="1" t="s">
        <v>55</v>
      </c>
      <c r="I30" s="2">
        <v>80</v>
      </c>
      <c r="J30" s="2">
        <v>39.11</v>
      </c>
      <c r="K30" s="2">
        <f t="shared" si="0"/>
        <v>39.11</v>
      </c>
      <c r="L30" s="2">
        <f t="shared" si="1"/>
        <v>0</v>
      </c>
      <c r="P30" s="6">
        <v>28.12</v>
      </c>
      <c r="Q30" s="5">
        <v>39145.987000000001</v>
      </c>
      <c r="R30" s="7">
        <v>10.99</v>
      </c>
      <c r="S30" s="5">
        <v>10986.61125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50132.598250000003</v>
      </c>
      <c r="AT30" s="11">
        <f t="shared" si="6"/>
        <v>5.010497565250013</v>
      </c>
      <c r="AU30" s="5">
        <f t="shared" si="7"/>
        <v>5010.4975652500134</v>
      </c>
    </row>
    <row r="31" spans="1:47" x14ac:dyDescent="0.3">
      <c r="A31" s="1" t="s">
        <v>105</v>
      </c>
      <c r="B31" s="1" t="s">
        <v>79</v>
      </c>
      <c r="C31" s="1" t="s">
        <v>74</v>
      </c>
      <c r="D31" s="1" t="s">
        <v>75</v>
      </c>
      <c r="E31" s="1" t="s">
        <v>61</v>
      </c>
      <c r="F31" s="1" t="s">
        <v>101</v>
      </c>
      <c r="G31" s="1" t="s">
        <v>54</v>
      </c>
      <c r="H31" s="1" t="s">
        <v>55</v>
      </c>
      <c r="I31" s="2">
        <v>80</v>
      </c>
      <c r="J31" s="2">
        <v>40.14</v>
      </c>
      <c r="K31" s="2">
        <f t="shared" si="0"/>
        <v>40</v>
      </c>
      <c r="L31" s="2">
        <f t="shared" si="1"/>
        <v>0</v>
      </c>
      <c r="P31" s="6">
        <v>23.23</v>
      </c>
      <c r="Q31" s="5">
        <v>21859.43</v>
      </c>
      <c r="R31" s="7">
        <v>16.77</v>
      </c>
      <c r="S31" s="5">
        <v>15983.76375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37843.193749999999</v>
      </c>
      <c r="AT31" s="11">
        <f t="shared" si="6"/>
        <v>3.7822342500602284</v>
      </c>
      <c r="AU31" s="5">
        <f t="shared" si="7"/>
        <v>3782.2342500602285</v>
      </c>
    </row>
    <row r="32" spans="1:47" x14ac:dyDescent="0.3">
      <c r="A32" s="1" t="s">
        <v>107</v>
      </c>
      <c r="B32" s="1" t="s">
        <v>108</v>
      </c>
      <c r="C32" s="1" t="s">
        <v>109</v>
      </c>
      <c r="D32" s="1" t="s">
        <v>110</v>
      </c>
      <c r="E32" s="1" t="s">
        <v>89</v>
      </c>
      <c r="F32" s="1" t="s">
        <v>101</v>
      </c>
      <c r="G32" s="1" t="s">
        <v>54</v>
      </c>
      <c r="H32" s="1" t="s">
        <v>55</v>
      </c>
      <c r="I32" s="2">
        <v>151.12</v>
      </c>
      <c r="J32" s="2">
        <v>35.03</v>
      </c>
      <c r="K32" s="2">
        <f t="shared" si="0"/>
        <v>0.02</v>
      </c>
      <c r="L32" s="2">
        <f t="shared" si="1"/>
        <v>0</v>
      </c>
      <c r="T32" s="8">
        <v>0.02</v>
      </c>
      <c r="U32" s="5">
        <v>7.1224999999999996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7.1224999999999996</v>
      </c>
      <c r="AT32" s="11">
        <f t="shared" si="6"/>
        <v>7.1185755684412808E-4</v>
      </c>
      <c r="AU32" s="5">
        <f t="shared" si="7"/>
        <v>0.7118575568441281</v>
      </c>
    </row>
    <row r="33" spans="1:47" x14ac:dyDescent="0.3">
      <c r="A33" s="1" t="s">
        <v>107</v>
      </c>
      <c r="B33" s="1" t="s">
        <v>108</v>
      </c>
      <c r="C33" s="1" t="s">
        <v>109</v>
      </c>
      <c r="D33" s="1" t="s">
        <v>110</v>
      </c>
      <c r="E33" s="1" t="s">
        <v>63</v>
      </c>
      <c r="F33" s="1" t="s">
        <v>101</v>
      </c>
      <c r="G33" s="1" t="s">
        <v>54</v>
      </c>
      <c r="H33" s="1" t="s">
        <v>55</v>
      </c>
      <c r="I33" s="2">
        <v>151.12</v>
      </c>
      <c r="J33" s="2">
        <v>41.21</v>
      </c>
      <c r="K33" s="2">
        <f t="shared" si="0"/>
        <v>31.950000000000003</v>
      </c>
      <c r="L33" s="2">
        <f t="shared" si="1"/>
        <v>0.43</v>
      </c>
      <c r="P33" s="6">
        <v>3.03</v>
      </c>
      <c r="Q33" s="5">
        <v>4728.5250000000005</v>
      </c>
      <c r="R33" s="7">
        <v>17.350000000000001</v>
      </c>
      <c r="S33" s="5">
        <v>18504.391250000001</v>
      </c>
      <c r="T33" s="8">
        <v>11.57</v>
      </c>
      <c r="U33" s="5">
        <v>4112.7350000000006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R33" s="2">
        <v>0.43</v>
      </c>
      <c r="AS33" s="5">
        <f t="shared" si="5"/>
        <v>27345.651250000003</v>
      </c>
      <c r="AT33" s="11">
        <f t="shared" si="6"/>
        <v>2.733058404933181</v>
      </c>
      <c r="AU33" s="5">
        <f t="shared" si="7"/>
        <v>2733.058404933181</v>
      </c>
    </row>
    <row r="34" spans="1:47" x14ac:dyDescent="0.3">
      <c r="A34" s="1" t="s">
        <v>107</v>
      </c>
      <c r="B34" s="1" t="s">
        <v>108</v>
      </c>
      <c r="C34" s="1" t="s">
        <v>109</v>
      </c>
      <c r="D34" s="1" t="s">
        <v>110</v>
      </c>
      <c r="E34" s="1" t="s">
        <v>85</v>
      </c>
      <c r="F34" s="1" t="s">
        <v>101</v>
      </c>
      <c r="G34" s="1" t="s">
        <v>54</v>
      </c>
      <c r="H34" s="1" t="s">
        <v>55</v>
      </c>
      <c r="I34" s="2">
        <v>151.12</v>
      </c>
      <c r="J34" s="2">
        <v>31.36</v>
      </c>
      <c r="K34" s="2">
        <f t="shared" si="0"/>
        <v>25.66</v>
      </c>
      <c r="L34" s="2">
        <f t="shared" si="1"/>
        <v>0</v>
      </c>
      <c r="P34" s="6">
        <v>1.1100000000000001</v>
      </c>
      <c r="Q34" s="5">
        <v>1827.8924999999999</v>
      </c>
      <c r="R34" s="7">
        <v>18.420000000000002</v>
      </c>
      <c r="S34" s="5">
        <v>21871.447499999998</v>
      </c>
      <c r="T34" s="8">
        <v>6.06</v>
      </c>
      <c r="U34" s="5">
        <v>2158.1174999999998</v>
      </c>
      <c r="AB34" s="10">
        <v>7.0000000000000007E-2</v>
      </c>
      <c r="AC34" s="5">
        <v>9.0037500000000001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25866.461249999997</v>
      </c>
      <c r="AT34" s="11">
        <f t="shared" si="6"/>
        <v>2.5852209069327214</v>
      </c>
      <c r="AU34" s="5">
        <f t="shared" si="7"/>
        <v>2585.2209069327214</v>
      </c>
    </row>
    <row r="35" spans="1:47" x14ac:dyDescent="0.3">
      <c r="A35" s="1" t="s">
        <v>111</v>
      </c>
      <c r="B35" s="1" t="s">
        <v>112</v>
      </c>
      <c r="C35" s="1" t="s">
        <v>113</v>
      </c>
      <c r="D35" s="1" t="s">
        <v>114</v>
      </c>
      <c r="E35" s="1" t="s">
        <v>85</v>
      </c>
      <c r="F35" s="1" t="s">
        <v>101</v>
      </c>
      <c r="G35" s="1" t="s">
        <v>54</v>
      </c>
      <c r="H35" s="1" t="s">
        <v>55</v>
      </c>
      <c r="I35" s="2">
        <v>8.8800000000000008</v>
      </c>
      <c r="J35" s="2">
        <v>8.27</v>
      </c>
      <c r="K35" s="2">
        <f t="shared" si="0"/>
        <v>8.27</v>
      </c>
      <c r="L35" s="2">
        <f t="shared" si="1"/>
        <v>0</v>
      </c>
      <c r="Z35" s="9">
        <v>5.51</v>
      </c>
      <c r="AA35" s="5">
        <v>785.86374999999998</v>
      </c>
      <c r="AB35" s="10">
        <v>2.76</v>
      </c>
      <c r="AC35" s="5">
        <v>355.005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5"/>
        <v>1140.8687500000001</v>
      </c>
      <c r="AT35" s="11">
        <f t="shared" si="6"/>
        <v>0.11402401418811013</v>
      </c>
      <c r="AU35" s="5">
        <f t="shared" si="7"/>
        <v>114.02401418811013</v>
      </c>
    </row>
    <row r="36" spans="1:47" x14ac:dyDescent="0.3">
      <c r="A36" s="1" t="s">
        <v>115</v>
      </c>
      <c r="B36" s="1" t="s">
        <v>116</v>
      </c>
      <c r="C36" s="1" t="s">
        <v>117</v>
      </c>
      <c r="D36" s="1" t="s">
        <v>118</v>
      </c>
      <c r="E36" s="1" t="s">
        <v>70</v>
      </c>
      <c r="F36" s="1" t="s">
        <v>101</v>
      </c>
      <c r="G36" s="1" t="s">
        <v>54</v>
      </c>
      <c r="H36" s="1" t="s">
        <v>55</v>
      </c>
      <c r="I36" s="2">
        <v>154.11000000000001</v>
      </c>
      <c r="J36" s="2">
        <v>40.020000000000003</v>
      </c>
      <c r="K36" s="2">
        <f t="shared" si="0"/>
        <v>19.689999999999998</v>
      </c>
      <c r="L36" s="2">
        <f t="shared" si="1"/>
        <v>0</v>
      </c>
      <c r="P36" s="6">
        <v>3.26</v>
      </c>
      <c r="Q36" s="5">
        <v>3067.66</v>
      </c>
      <c r="R36" s="7">
        <v>11.29</v>
      </c>
      <c r="S36" s="5">
        <v>7660.2649999999994</v>
      </c>
      <c r="T36" s="8">
        <v>5.14</v>
      </c>
      <c r="U36" s="5">
        <v>1045.99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5"/>
        <v>11773.914999999999</v>
      </c>
      <c r="AT36" s="11">
        <f t="shared" si="6"/>
        <v>1.1767427681839848</v>
      </c>
      <c r="AU36" s="5">
        <f t="shared" si="7"/>
        <v>1176.7427681839849</v>
      </c>
    </row>
    <row r="37" spans="1:47" x14ac:dyDescent="0.3">
      <c r="A37" s="1" t="s">
        <v>115</v>
      </c>
      <c r="B37" s="1" t="s">
        <v>116</v>
      </c>
      <c r="C37" s="1" t="s">
        <v>117</v>
      </c>
      <c r="D37" s="1" t="s">
        <v>118</v>
      </c>
      <c r="E37" s="1" t="s">
        <v>71</v>
      </c>
      <c r="F37" s="1" t="s">
        <v>101</v>
      </c>
      <c r="G37" s="1" t="s">
        <v>54</v>
      </c>
      <c r="H37" s="1" t="s">
        <v>55</v>
      </c>
      <c r="I37" s="2">
        <v>154.11000000000001</v>
      </c>
      <c r="J37" s="2">
        <v>40.659999999999997</v>
      </c>
      <c r="K37" s="2">
        <f t="shared" si="0"/>
        <v>30.509999999999998</v>
      </c>
      <c r="L37" s="2">
        <f t="shared" si="1"/>
        <v>0</v>
      </c>
      <c r="P37" s="6">
        <v>4.92</v>
      </c>
      <c r="Q37" s="5">
        <v>4629.72</v>
      </c>
      <c r="R37" s="7">
        <v>17.37</v>
      </c>
      <c r="S37" s="5">
        <v>11785.545</v>
      </c>
      <c r="T37" s="8">
        <v>8.2200000000000006</v>
      </c>
      <c r="U37" s="5">
        <v>1672.77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S37" s="5">
        <f t="shared" si="5"/>
        <v>18088.035</v>
      </c>
      <c r="AT37" s="11">
        <f t="shared" si="6"/>
        <v>1.8078068660177014</v>
      </c>
      <c r="AU37" s="5">
        <f t="shared" si="7"/>
        <v>1807.8068660177014</v>
      </c>
    </row>
    <row r="38" spans="1:47" x14ac:dyDescent="0.3">
      <c r="A38" s="1" t="s">
        <v>119</v>
      </c>
      <c r="B38" s="1" t="s">
        <v>82</v>
      </c>
      <c r="C38" s="1" t="s">
        <v>83</v>
      </c>
      <c r="D38" s="1" t="s">
        <v>84</v>
      </c>
      <c r="E38" s="1" t="s">
        <v>61</v>
      </c>
      <c r="F38" s="1" t="s">
        <v>120</v>
      </c>
      <c r="G38" s="1" t="s">
        <v>54</v>
      </c>
      <c r="H38" s="1" t="s">
        <v>55</v>
      </c>
      <c r="I38" s="2">
        <v>80</v>
      </c>
      <c r="J38" s="2">
        <v>39.97</v>
      </c>
      <c r="K38" s="2">
        <f t="shared" si="0"/>
        <v>9.2200000000000006</v>
      </c>
      <c r="L38" s="2">
        <f t="shared" si="1"/>
        <v>0</v>
      </c>
      <c r="R38" s="7">
        <v>8.620000000000001</v>
      </c>
      <c r="S38" s="5">
        <v>6871.50875</v>
      </c>
      <c r="T38" s="8">
        <v>0.6</v>
      </c>
      <c r="U38" s="5">
        <v>122.1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5"/>
        <v>6993.6087500000003</v>
      </c>
      <c r="AT38" s="11">
        <f t="shared" si="6"/>
        <v>0.69897553363267351</v>
      </c>
      <c r="AU38" s="5">
        <f t="shared" si="7"/>
        <v>698.97553363267355</v>
      </c>
    </row>
    <row r="39" spans="1:47" x14ac:dyDescent="0.3">
      <c r="A39" s="1" t="s">
        <v>119</v>
      </c>
      <c r="B39" s="1" t="s">
        <v>82</v>
      </c>
      <c r="C39" s="1" t="s">
        <v>83</v>
      </c>
      <c r="D39" s="1" t="s">
        <v>84</v>
      </c>
      <c r="E39" s="1" t="s">
        <v>106</v>
      </c>
      <c r="F39" s="1" t="s">
        <v>120</v>
      </c>
      <c r="G39" s="1" t="s">
        <v>54</v>
      </c>
      <c r="H39" s="1" t="s">
        <v>55</v>
      </c>
      <c r="I39" s="2">
        <v>80</v>
      </c>
      <c r="J39" s="2">
        <v>39.44</v>
      </c>
      <c r="K39" s="2">
        <f t="shared" si="0"/>
        <v>23.05</v>
      </c>
      <c r="L39" s="2">
        <f t="shared" si="1"/>
        <v>0</v>
      </c>
      <c r="P39" s="6">
        <v>4.55</v>
      </c>
      <c r="Q39" s="5">
        <v>7492.7124999999996</v>
      </c>
      <c r="R39" s="7">
        <v>14.91</v>
      </c>
      <c r="S39" s="5">
        <v>17703.76125</v>
      </c>
      <c r="T39" s="8">
        <v>3.59</v>
      </c>
      <c r="U39" s="5">
        <v>1278.48875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S39" s="5">
        <f t="shared" si="5"/>
        <v>26474.962499999998</v>
      </c>
      <c r="AT39" s="11">
        <f t="shared" si="6"/>
        <v>2.6460375040772073</v>
      </c>
      <c r="AU39" s="5">
        <f t="shared" si="7"/>
        <v>2646.0375040772074</v>
      </c>
    </row>
    <row r="40" spans="1:47" x14ac:dyDescent="0.3">
      <c r="A40" s="1" t="s">
        <v>121</v>
      </c>
      <c r="B40" s="1" t="s">
        <v>82</v>
      </c>
      <c r="C40" s="1" t="s">
        <v>83</v>
      </c>
      <c r="D40" s="1" t="s">
        <v>84</v>
      </c>
      <c r="E40" s="1" t="s">
        <v>60</v>
      </c>
      <c r="F40" s="1" t="s">
        <v>120</v>
      </c>
      <c r="G40" s="1" t="s">
        <v>54</v>
      </c>
      <c r="H40" s="1" t="s">
        <v>55</v>
      </c>
      <c r="I40" s="2">
        <v>80</v>
      </c>
      <c r="J40" s="2">
        <v>38.340000000000003</v>
      </c>
      <c r="K40" s="2">
        <f t="shared" si="0"/>
        <v>38.340000000000003</v>
      </c>
      <c r="L40" s="2">
        <f t="shared" si="1"/>
        <v>0</v>
      </c>
      <c r="N40" s="4">
        <v>0.54</v>
      </c>
      <c r="O40" s="5">
        <v>860.28750000000002</v>
      </c>
      <c r="P40" s="6">
        <v>15.3</v>
      </c>
      <c r="Q40" s="5">
        <v>17683.7425</v>
      </c>
      <c r="R40" s="7">
        <v>18.690000000000001</v>
      </c>
      <c r="S40" s="5">
        <v>12949.172500000001</v>
      </c>
      <c r="T40" s="8">
        <v>3.81</v>
      </c>
      <c r="U40" s="5">
        <v>775.33500000000004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S40" s="5">
        <f t="shared" si="5"/>
        <v>32268.537499999999</v>
      </c>
      <c r="AT40" s="11">
        <f t="shared" si="6"/>
        <v>3.2250757834584949</v>
      </c>
      <c r="AU40" s="5">
        <f t="shared" si="7"/>
        <v>3225.0757834584947</v>
      </c>
    </row>
    <row r="41" spans="1:47" x14ac:dyDescent="0.3">
      <c r="A41" s="1" t="s">
        <v>121</v>
      </c>
      <c r="B41" s="1" t="s">
        <v>82</v>
      </c>
      <c r="C41" s="1" t="s">
        <v>83</v>
      </c>
      <c r="D41" s="1" t="s">
        <v>84</v>
      </c>
      <c r="E41" s="1" t="s">
        <v>104</v>
      </c>
      <c r="F41" s="1" t="s">
        <v>120</v>
      </c>
      <c r="G41" s="1" t="s">
        <v>54</v>
      </c>
      <c r="H41" s="1" t="s">
        <v>55</v>
      </c>
      <c r="I41" s="2">
        <v>80</v>
      </c>
      <c r="J41" s="2">
        <v>38.14</v>
      </c>
      <c r="K41" s="2">
        <f t="shared" si="0"/>
        <v>38.14</v>
      </c>
      <c r="L41" s="2">
        <f t="shared" si="1"/>
        <v>0</v>
      </c>
      <c r="P41" s="6">
        <v>22.26</v>
      </c>
      <c r="Q41" s="5">
        <v>22682.805</v>
      </c>
      <c r="R41" s="7">
        <v>15.88</v>
      </c>
      <c r="S41" s="5">
        <v>12596.352500000001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S41" s="5">
        <f t="shared" si="5"/>
        <v>35279.157500000001</v>
      </c>
      <c r="AT41" s="11">
        <f t="shared" si="6"/>
        <v>3.5259719010837762</v>
      </c>
      <c r="AU41" s="5">
        <f t="shared" si="7"/>
        <v>3525.9719010837762</v>
      </c>
    </row>
    <row r="42" spans="1:47" x14ac:dyDescent="0.3">
      <c r="A42" s="1" t="s">
        <v>122</v>
      </c>
      <c r="B42" s="1" t="s">
        <v>123</v>
      </c>
      <c r="C42" s="1" t="s">
        <v>124</v>
      </c>
      <c r="D42" s="1" t="s">
        <v>51</v>
      </c>
      <c r="E42" s="1" t="s">
        <v>70</v>
      </c>
      <c r="F42" s="1" t="s">
        <v>120</v>
      </c>
      <c r="G42" s="1" t="s">
        <v>54</v>
      </c>
      <c r="H42" s="1" t="s">
        <v>55</v>
      </c>
      <c r="I42" s="2">
        <v>72.069999999999993</v>
      </c>
      <c r="J42" s="2">
        <v>32.049999999999997</v>
      </c>
      <c r="K42" s="2">
        <f t="shared" si="0"/>
        <v>12.5</v>
      </c>
      <c r="L42" s="2">
        <f t="shared" si="1"/>
        <v>0</v>
      </c>
      <c r="P42" s="6">
        <v>2.54</v>
      </c>
      <c r="Q42" s="5">
        <v>2987.6750000000002</v>
      </c>
      <c r="R42" s="7">
        <v>9</v>
      </c>
      <c r="S42" s="5">
        <v>7354.94</v>
      </c>
      <c r="T42" s="8">
        <v>0.96</v>
      </c>
      <c r="U42" s="5">
        <v>195.36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5"/>
        <v>10537.975</v>
      </c>
      <c r="AT42" s="11">
        <f t="shared" si="6"/>
        <v>1.0532168673337312</v>
      </c>
      <c r="AU42" s="5">
        <f t="shared" si="7"/>
        <v>1053.2168673337312</v>
      </c>
    </row>
    <row r="43" spans="1:47" x14ac:dyDescent="0.3">
      <c r="A43" s="1" t="s">
        <v>125</v>
      </c>
      <c r="B43" s="1" t="s">
        <v>82</v>
      </c>
      <c r="C43" s="1" t="s">
        <v>83</v>
      </c>
      <c r="D43" s="1" t="s">
        <v>84</v>
      </c>
      <c r="E43" s="1" t="s">
        <v>71</v>
      </c>
      <c r="F43" s="1" t="s">
        <v>120</v>
      </c>
      <c r="G43" s="1" t="s">
        <v>54</v>
      </c>
      <c r="H43" s="1" t="s">
        <v>55</v>
      </c>
      <c r="I43" s="2">
        <v>80</v>
      </c>
      <c r="J43" s="2">
        <v>40.630000000000003</v>
      </c>
      <c r="K43" s="2">
        <f t="shared" si="0"/>
        <v>0.28999999999999998</v>
      </c>
      <c r="L43" s="2">
        <f t="shared" si="1"/>
        <v>0</v>
      </c>
      <c r="R43" s="7">
        <v>0.28999999999999998</v>
      </c>
      <c r="S43" s="5">
        <v>196.76499999999999</v>
      </c>
      <c r="AL43" s="5" t="str">
        <f t="shared" si="2"/>
        <v/>
      </c>
      <c r="AN43" s="5" t="str">
        <f t="shared" si="3"/>
        <v/>
      </c>
      <c r="AP43" s="5" t="str">
        <f t="shared" si="4"/>
        <v/>
      </c>
      <c r="AS43" s="5">
        <f t="shared" si="5"/>
        <v>196.76499999999999</v>
      </c>
      <c r="AT43" s="11">
        <f t="shared" si="6"/>
        <v>1.9665658430668285E-2</v>
      </c>
      <c r="AU43" s="5">
        <f t="shared" si="7"/>
        <v>19.665658430668284</v>
      </c>
    </row>
    <row r="44" spans="1:47" x14ac:dyDescent="0.3">
      <c r="A44" s="1" t="s">
        <v>126</v>
      </c>
      <c r="B44" s="1" t="s">
        <v>127</v>
      </c>
      <c r="C44" s="1" t="s">
        <v>128</v>
      </c>
      <c r="D44" s="1" t="s">
        <v>129</v>
      </c>
      <c r="E44" s="1" t="s">
        <v>70</v>
      </c>
      <c r="F44" s="1" t="s">
        <v>120</v>
      </c>
      <c r="G44" s="1" t="s">
        <v>54</v>
      </c>
      <c r="H44" s="1" t="s">
        <v>55</v>
      </c>
      <c r="I44" s="2">
        <v>7.93</v>
      </c>
      <c r="J44" s="2">
        <v>7.27</v>
      </c>
      <c r="K44" s="2">
        <f t="shared" si="0"/>
        <v>3.69</v>
      </c>
      <c r="L44" s="2">
        <f t="shared" si="1"/>
        <v>0</v>
      </c>
      <c r="Z44" s="9">
        <v>0.38</v>
      </c>
      <c r="AA44" s="5">
        <v>38.712499999999999</v>
      </c>
      <c r="AB44" s="10">
        <v>3.31</v>
      </c>
      <c r="AC44" s="5">
        <v>304.10624999999999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S44" s="5">
        <f t="shared" si="5"/>
        <v>342.81874999999997</v>
      </c>
      <c r="AT44" s="11">
        <f t="shared" si="6"/>
        <v>3.4262986004262259E-2</v>
      </c>
      <c r="AU44" s="5">
        <f t="shared" si="7"/>
        <v>34.26298600426226</v>
      </c>
    </row>
    <row r="45" spans="1:47" x14ac:dyDescent="0.3">
      <c r="B45" s="29" t="s">
        <v>135</v>
      </c>
    </row>
    <row r="46" spans="1:47" x14ac:dyDescent="0.3">
      <c r="B46" s="1" t="s">
        <v>130</v>
      </c>
      <c r="C46" s="1" t="s">
        <v>136</v>
      </c>
      <c r="D46" s="1" t="s">
        <v>137</v>
      </c>
      <c r="J46" s="2">
        <v>18.13</v>
      </c>
      <c r="K46" s="2">
        <f t="shared" si="0"/>
        <v>16.23</v>
      </c>
      <c r="L46" s="2">
        <f t="shared" si="1"/>
        <v>0</v>
      </c>
      <c r="AG46" s="9">
        <v>16.23</v>
      </c>
      <c r="AH46" s="5">
        <v>17968.462500000001</v>
      </c>
      <c r="AL46" s="5" t="str">
        <f>IF(AK46&gt;0,AK46*$AL$1,"")</f>
        <v/>
      </c>
      <c r="AN46" s="5" t="str">
        <f>IF(AM46&gt;0,AM46*$AN$1,"")</f>
        <v/>
      </c>
      <c r="AP46" s="5" t="str">
        <f>IF(AO46&gt;0,AO46*$AP$1,"")</f>
        <v/>
      </c>
      <c r="AS46" s="5">
        <f t="shared" si="5"/>
        <v>17968.462500000001</v>
      </c>
      <c r="AT46" s="11">
        <f>(AS46/$AS$50)*100</f>
        <v>1.7958562043517492</v>
      </c>
      <c r="AU46" s="5">
        <f>(AT46/100)*$AU$1</f>
        <v>1795.8562043517493</v>
      </c>
    </row>
    <row r="47" spans="1:47" x14ac:dyDescent="0.3">
      <c r="B47" s="29" t="s">
        <v>134</v>
      </c>
    </row>
    <row r="48" spans="1:47" x14ac:dyDescent="0.3">
      <c r="B48" s="1" t="s">
        <v>131</v>
      </c>
      <c r="C48" s="1" t="s">
        <v>138</v>
      </c>
      <c r="D48" s="1" t="s">
        <v>84</v>
      </c>
      <c r="J48" s="2">
        <v>11.89</v>
      </c>
      <c r="K48" s="2">
        <f t="shared" si="0"/>
        <v>10.69</v>
      </c>
      <c r="L48" s="2">
        <f t="shared" si="1"/>
        <v>0</v>
      </c>
      <c r="AG48" s="9">
        <v>10.69</v>
      </c>
      <c r="AH48" s="5">
        <v>9636.5174999999999</v>
      </c>
      <c r="AL48" s="5" t="str">
        <f>IF(AK48&gt;0,AK48*$AL$1,"")</f>
        <v/>
      </c>
      <c r="AN48" s="5" t="str">
        <f>IF(AM48&gt;0,AM48*$AN$1,"")</f>
        <v/>
      </c>
      <c r="AP48" s="5" t="str">
        <f>IF(AO48&gt;0,AO48*$AP$1,"")</f>
        <v/>
      </c>
      <c r="AS48" s="5">
        <f t="shared" si="5"/>
        <v>9636.5174999999999</v>
      </c>
      <c r="AT48" s="11">
        <f>(AS48/$AS$50)*100</f>
        <v>0.96312078680739699</v>
      </c>
      <c r="AU48" s="5">
        <f>(AT48/100)*$AU$1</f>
        <v>963.12078680739694</v>
      </c>
    </row>
    <row r="49" spans="1:47" ht="15" thickBot="1" x14ac:dyDescent="0.35">
      <c r="B49" s="1" t="s">
        <v>132</v>
      </c>
      <c r="C49" s="1" t="s">
        <v>138</v>
      </c>
      <c r="D49" s="1" t="s">
        <v>84</v>
      </c>
      <c r="J49" s="2">
        <v>5.98</v>
      </c>
      <c r="K49" s="2">
        <f t="shared" si="0"/>
        <v>4.5199999999999996</v>
      </c>
      <c r="L49" s="2">
        <f t="shared" si="1"/>
        <v>0</v>
      </c>
      <c r="AG49" s="9">
        <v>4.5199999999999996</v>
      </c>
      <c r="AH49" s="5">
        <v>4015.372499999999</v>
      </c>
      <c r="AL49" s="5" t="str">
        <f>IF(AK49&gt;0,AK49*$AL$1,"")</f>
        <v/>
      </c>
      <c r="AN49" s="5" t="str">
        <f>IF(AM49&gt;0,AM49*$AN$1,"")</f>
        <v/>
      </c>
      <c r="AP49" s="5" t="str">
        <f>IF(AO49&gt;0,AO49*$AP$1,"")</f>
        <v/>
      </c>
      <c r="AS49" s="5">
        <f t="shared" si="5"/>
        <v>4015.372499999999</v>
      </c>
      <c r="AT49" s="11">
        <f>(AS49/$AS$50)*100</f>
        <v>0.40131600669274808</v>
      </c>
      <c r="AU49" s="5">
        <f>(AT49/100)*$AU$1</f>
        <v>401.31600669274809</v>
      </c>
    </row>
    <row r="50" spans="1:47" ht="15" thickTop="1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>
        <f t="shared" ref="K50:AU50" si="8">SUM(K3:K49)</f>
        <v>989.59000000000015</v>
      </c>
      <c r="L50" s="20">
        <f t="shared" si="8"/>
        <v>2.19</v>
      </c>
      <c r="M50" s="21">
        <f t="shared" si="8"/>
        <v>0</v>
      </c>
      <c r="N50" s="22">
        <f t="shared" si="8"/>
        <v>66.319999999999993</v>
      </c>
      <c r="O50" s="23">
        <f t="shared" si="8"/>
        <v>102756.56250000001</v>
      </c>
      <c r="P50" s="24">
        <f t="shared" si="8"/>
        <v>403.78000000000009</v>
      </c>
      <c r="Q50" s="23">
        <f t="shared" si="8"/>
        <v>495493.34700000001</v>
      </c>
      <c r="R50" s="25">
        <f t="shared" si="8"/>
        <v>366.47000000000008</v>
      </c>
      <c r="S50" s="23">
        <f t="shared" si="8"/>
        <v>342854.53124999994</v>
      </c>
      <c r="T50" s="26">
        <f t="shared" si="8"/>
        <v>84.039999999999992</v>
      </c>
      <c r="U50" s="23">
        <f t="shared" si="8"/>
        <v>23602.438750000001</v>
      </c>
      <c r="V50" s="20">
        <f t="shared" si="8"/>
        <v>0</v>
      </c>
      <c r="W50" s="23">
        <f t="shared" si="8"/>
        <v>0</v>
      </c>
      <c r="X50" s="20">
        <f t="shared" si="8"/>
        <v>0</v>
      </c>
      <c r="Y50" s="23">
        <f t="shared" si="8"/>
        <v>0</v>
      </c>
      <c r="Z50" s="27">
        <f t="shared" si="8"/>
        <v>18.739999999999998</v>
      </c>
      <c r="AA50" s="23">
        <f t="shared" si="8"/>
        <v>2287.7050000000004</v>
      </c>
      <c r="AB50" s="28">
        <f t="shared" si="8"/>
        <v>18.799999999999997</v>
      </c>
      <c r="AC50" s="23">
        <f t="shared" si="8"/>
        <v>1936.3575000000003</v>
      </c>
      <c r="AD50" s="20">
        <f t="shared" si="8"/>
        <v>0</v>
      </c>
      <c r="AE50" s="20">
        <f t="shared" si="8"/>
        <v>0</v>
      </c>
      <c r="AF50" s="23">
        <f t="shared" si="8"/>
        <v>0</v>
      </c>
      <c r="AG50" s="27">
        <f t="shared" si="8"/>
        <v>31.44</v>
      </c>
      <c r="AH50" s="23">
        <f t="shared" si="8"/>
        <v>31620.352500000001</v>
      </c>
      <c r="AI50" s="20">
        <f t="shared" si="8"/>
        <v>0</v>
      </c>
      <c r="AJ50" s="23">
        <f t="shared" si="8"/>
        <v>0</v>
      </c>
      <c r="AK50" s="21">
        <f t="shared" si="8"/>
        <v>0</v>
      </c>
      <c r="AL50" s="23">
        <f t="shared" si="8"/>
        <v>0</v>
      </c>
      <c r="AM50" s="21">
        <f t="shared" si="8"/>
        <v>0</v>
      </c>
      <c r="AN50" s="23">
        <f t="shared" si="8"/>
        <v>0</v>
      </c>
      <c r="AO50" s="20">
        <f t="shared" si="8"/>
        <v>0</v>
      </c>
      <c r="AP50" s="23">
        <f t="shared" si="8"/>
        <v>0</v>
      </c>
      <c r="AQ50" s="20">
        <f t="shared" si="8"/>
        <v>0</v>
      </c>
      <c r="AR50" s="20">
        <f t="shared" si="8"/>
        <v>2.19</v>
      </c>
      <c r="AS50" s="23">
        <f t="shared" si="8"/>
        <v>1000551.2945000004</v>
      </c>
      <c r="AT50" s="20">
        <f t="shared" si="8"/>
        <v>99.999999999999929</v>
      </c>
      <c r="AU50" s="23">
        <f t="shared" si="8"/>
        <v>99999.999999999971</v>
      </c>
    </row>
    <row r="53" spans="1:47" x14ac:dyDescent="0.3">
      <c r="B53" s="29" t="s">
        <v>133</v>
      </c>
      <c r="C53" s="1">
        <f>SUM(K50,L50)</f>
        <v>991.7800000000002</v>
      </c>
    </row>
  </sheetData>
  <conditionalFormatting sqref="I56:I85">
    <cfRule type="notContainsText" dxfId="8" priority="10" operator="notContains" text="#########">
      <formula>ISERROR(SEARCH("#########",I56))</formula>
    </cfRule>
  </conditionalFormatting>
  <conditionalFormatting sqref="J56">
    <cfRule type="notContainsText" dxfId="7" priority="44" operator="notContains" text="#########">
      <formula>ISERROR(SEARCH("#########",J56))</formula>
    </cfRule>
  </conditionalFormatting>
  <conditionalFormatting sqref="J61:J62">
    <cfRule type="notContainsText" dxfId="6" priority="45" operator="notContains" text="#########">
      <formula>ISERROR(SEARCH("#########",J61))</formula>
    </cfRule>
  </conditionalFormatting>
  <conditionalFormatting sqref="J66:J68">
    <cfRule type="notContainsText" dxfId="5" priority="47" operator="notContains" text="#########">
      <formula>ISERROR(SEARCH("#########",J66))</formula>
    </cfRule>
  </conditionalFormatting>
  <conditionalFormatting sqref="J73">
    <cfRule type="notContainsText" dxfId="4" priority="50" operator="notContains" text="#########">
      <formula>ISERROR(SEARCH("#########",J73))</formula>
    </cfRule>
  </conditionalFormatting>
  <conditionalFormatting sqref="J76">
    <cfRule type="notContainsText" dxfId="3" priority="51" operator="notContains" text="#########">
      <formula>ISERROR(SEARCH("#########",J76))</formula>
    </cfRule>
  </conditionalFormatting>
  <conditionalFormatting sqref="J81">
    <cfRule type="notContainsText" dxfId="2" priority="52" operator="notContains" text="#########">
      <formula>ISERROR(SEARCH("#########",J81))</formula>
    </cfRule>
  </conditionalFormatting>
  <conditionalFormatting sqref="J83">
    <cfRule type="notContainsText" dxfId="1" priority="53" operator="notContains" text="#########">
      <formula>ISERROR(SEARCH("#########",J83))</formula>
    </cfRule>
  </conditionalFormatting>
  <conditionalFormatting sqref="J85">
    <cfRule type="notContainsText" dxfId="0" priority="54" operator="notContains" text="#########">
      <formula>ISERROR(SEARCH("#########",J85))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Kayla Boettcher</cp:lastModifiedBy>
  <dcterms:created xsi:type="dcterms:W3CDTF">2024-03-19T20:15:03Z</dcterms:created>
  <dcterms:modified xsi:type="dcterms:W3CDTF">2024-04-19T19:13:15Z</dcterms:modified>
</cp:coreProperties>
</file>