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JBN\9700\9740\9740_0025\3_Tabular_Report\Group3\CD52\Tabular\"/>
    </mc:Choice>
  </mc:AlternateContent>
  <xr:revisionPtr revIDLastSave="0" documentId="13_ncr:1_{221C0DA4-09C1-4286-BDD4-2195F6D9E401}" xr6:coauthVersionLast="47" xr6:coauthVersionMax="47" xr10:uidLastSave="{00000000-0000-0000-0000-000000000000}"/>
  <bookViews>
    <workbookView xWindow="-108" yWindow="-108" windowWidth="23256" windowHeight="1389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" i="1" l="1"/>
  <c r="L4" i="1"/>
  <c r="K5" i="1"/>
  <c r="L5" i="1"/>
  <c r="K6" i="1"/>
  <c r="L6" i="1"/>
  <c r="K7" i="1"/>
  <c r="L7" i="1"/>
  <c r="K8" i="1"/>
  <c r="L8" i="1"/>
  <c r="K9" i="1"/>
  <c r="L9" i="1"/>
  <c r="K10" i="1"/>
  <c r="L10" i="1"/>
  <c r="K11" i="1"/>
  <c r="L11" i="1"/>
  <c r="K12" i="1"/>
  <c r="L12" i="1"/>
  <c r="K13" i="1"/>
  <c r="L13" i="1"/>
  <c r="K14" i="1"/>
  <c r="L14" i="1"/>
  <c r="K15" i="1"/>
  <c r="L15" i="1"/>
  <c r="K16" i="1"/>
  <c r="L16" i="1"/>
  <c r="K17" i="1"/>
  <c r="L17" i="1"/>
  <c r="K18" i="1"/>
  <c r="L18" i="1"/>
  <c r="K19" i="1"/>
  <c r="L19" i="1"/>
  <c r="K20" i="1"/>
  <c r="L20" i="1"/>
  <c r="K21" i="1"/>
  <c r="L21" i="1"/>
  <c r="K22" i="1"/>
  <c r="L22" i="1"/>
  <c r="K23" i="1"/>
  <c r="L23" i="1"/>
  <c r="K24" i="1"/>
  <c r="L24" i="1"/>
  <c r="K25" i="1"/>
  <c r="L25" i="1"/>
  <c r="K26" i="1"/>
  <c r="L26" i="1"/>
  <c r="K27" i="1"/>
  <c r="L27" i="1"/>
  <c r="K28" i="1"/>
  <c r="L28" i="1"/>
  <c r="K29" i="1"/>
  <c r="L29" i="1"/>
  <c r="K30" i="1"/>
  <c r="L30" i="1"/>
  <c r="K31" i="1"/>
  <c r="L31" i="1"/>
  <c r="K32" i="1"/>
  <c r="L32" i="1"/>
  <c r="K33" i="1"/>
  <c r="L33" i="1"/>
  <c r="K35" i="1"/>
  <c r="L35" i="1"/>
  <c r="K37" i="1"/>
  <c r="L37" i="1"/>
  <c r="AR38" i="1"/>
  <c r="AQ38" i="1"/>
  <c r="AO38" i="1"/>
  <c r="AM38" i="1"/>
  <c r="AK38" i="1"/>
  <c r="AJ38" i="1"/>
  <c r="AI38" i="1"/>
  <c r="AH38" i="1"/>
  <c r="AG38" i="1"/>
  <c r="AF38" i="1"/>
  <c r="AE38" i="1"/>
  <c r="AD38" i="1"/>
  <c r="AC38" i="1"/>
  <c r="AB38" i="1"/>
  <c r="AA38" i="1"/>
  <c r="Z38" i="1"/>
  <c r="Y38" i="1"/>
  <c r="X38" i="1"/>
  <c r="W38" i="1"/>
  <c r="V38" i="1"/>
  <c r="U38" i="1"/>
  <c r="T38" i="1"/>
  <c r="S38" i="1"/>
  <c r="R38" i="1"/>
  <c r="Q38" i="1"/>
  <c r="P38" i="1"/>
  <c r="O38" i="1"/>
  <c r="N38" i="1"/>
  <c r="M38" i="1"/>
  <c r="AS37" i="1"/>
  <c r="AP37" i="1"/>
  <c r="AN37" i="1"/>
  <c r="AL37" i="1"/>
  <c r="AS35" i="1"/>
  <c r="AP35" i="1"/>
  <c r="AN35" i="1"/>
  <c r="AL35" i="1"/>
  <c r="AS33" i="1"/>
  <c r="AP33" i="1"/>
  <c r="AN33" i="1"/>
  <c r="AL33" i="1"/>
  <c r="AS32" i="1"/>
  <c r="AP32" i="1"/>
  <c r="AN32" i="1"/>
  <c r="AL32" i="1"/>
  <c r="AS31" i="1"/>
  <c r="AP31" i="1"/>
  <c r="AN31" i="1"/>
  <c r="AL31" i="1"/>
  <c r="AS30" i="1"/>
  <c r="AP30" i="1"/>
  <c r="AN30" i="1"/>
  <c r="AL30" i="1"/>
  <c r="AS29" i="1"/>
  <c r="AP29" i="1"/>
  <c r="AN29" i="1"/>
  <c r="AL29" i="1"/>
  <c r="AS28" i="1"/>
  <c r="AP28" i="1"/>
  <c r="AN28" i="1"/>
  <c r="AL28" i="1"/>
  <c r="AS27" i="1"/>
  <c r="AP27" i="1"/>
  <c r="AN27" i="1"/>
  <c r="AL27" i="1"/>
  <c r="AS26" i="1"/>
  <c r="AP26" i="1"/>
  <c r="AN26" i="1"/>
  <c r="AL26" i="1"/>
  <c r="AS25" i="1"/>
  <c r="AP25" i="1"/>
  <c r="AN25" i="1"/>
  <c r="AL25" i="1"/>
  <c r="AS24" i="1"/>
  <c r="AP24" i="1"/>
  <c r="AN24" i="1"/>
  <c r="AL24" i="1"/>
  <c r="AS23" i="1"/>
  <c r="AP23" i="1"/>
  <c r="AN23" i="1"/>
  <c r="AL23" i="1"/>
  <c r="AS22" i="1"/>
  <c r="AP22" i="1"/>
  <c r="AN22" i="1"/>
  <c r="AL22" i="1"/>
  <c r="AS21" i="1"/>
  <c r="AP21" i="1"/>
  <c r="AN21" i="1"/>
  <c r="AL21" i="1"/>
  <c r="AS20" i="1"/>
  <c r="AP20" i="1"/>
  <c r="AN20" i="1"/>
  <c r="AL20" i="1"/>
  <c r="AS19" i="1"/>
  <c r="AP19" i="1"/>
  <c r="AN19" i="1"/>
  <c r="AL19" i="1"/>
  <c r="AS18" i="1"/>
  <c r="AP18" i="1"/>
  <c r="AN18" i="1"/>
  <c r="AL18" i="1"/>
  <c r="AS17" i="1"/>
  <c r="AP17" i="1"/>
  <c r="AN17" i="1"/>
  <c r="AL17" i="1"/>
  <c r="AS16" i="1"/>
  <c r="AP16" i="1"/>
  <c r="AN16" i="1"/>
  <c r="AL16" i="1"/>
  <c r="AS15" i="1"/>
  <c r="AP15" i="1"/>
  <c r="AN15" i="1"/>
  <c r="AL15" i="1"/>
  <c r="AS14" i="1"/>
  <c r="AP14" i="1"/>
  <c r="AN14" i="1"/>
  <c r="AL14" i="1"/>
  <c r="AS13" i="1"/>
  <c r="AP13" i="1"/>
  <c r="AN13" i="1"/>
  <c r="AL13" i="1"/>
  <c r="AS12" i="1"/>
  <c r="AP12" i="1"/>
  <c r="AN12" i="1"/>
  <c r="AL12" i="1"/>
  <c r="AS11" i="1"/>
  <c r="AP11" i="1"/>
  <c r="AN11" i="1"/>
  <c r="AL11" i="1"/>
  <c r="AS10" i="1"/>
  <c r="AP10" i="1"/>
  <c r="AN10" i="1"/>
  <c r="AL10" i="1"/>
  <c r="AS9" i="1"/>
  <c r="AP9" i="1"/>
  <c r="AN9" i="1"/>
  <c r="AL9" i="1"/>
  <c r="AS8" i="1"/>
  <c r="AP8" i="1"/>
  <c r="AN8" i="1"/>
  <c r="AL8" i="1"/>
  <c r="AS7" i="1"/>
  <c r="AP7" i="1"/>
  <c r="AN7" i="1"/>
  <c r="AL7" i="1"/>
  <c r="AS6" i="1"/>
  <c r="AP6" i="1"/>
  <c r="AN6" i="1"/>
  <c r="AL6" i="1"/>
  <c r="AS5" i="1"/>
  <c r="AP5" i="1"/>
  <c r="AN5" i="1"/>
  <c r="AL5" i="1"/>
  <c r="AS4" i="1"/>
  <c r="AP4" i="1"/>
  <c r="AN4" i="1"/>
  <c r="AL4" i="1"/>
  <c r="AS3" i="1"/>
  <c r="AP3" i="1"/>
  <c r="AP38" i="1" s="1"/>
  <c r="AN3" i="1"/>
  <c r="AL3" i="1"/>
  <c r="L3" i="1"/>
  <c r="K3" i="1"/>
  <c r="AL38" i="1" l="1"/>
  <c r="K38" i="1"/>
  <c r="L38" i="1"/>
  <c r="AN38" i="1"/>
  <c r="AS38" i="1"/>
  <c r="AT30" i="1" s="1"/>
  <c r="AU30" i="1" s="1"/>
  <c r="C41" i="1" l="1"/>
  <c r="AT37" i="1"/>
  <c r="AU37" i="1" s="1"/>
  <c r="AT3" i="1"/>
  <c r="AT28" i="1"/>
  <c r="AU28" i="1" s="1"/>
  <c r="AT25" i="1"/>
  <c r="AU25" i="1" s="1"/>
  <c r="AT22" i="1"/>
  <c r="AU22" i="1" s="1"/>
  <c r="AT19" i="1"/>
  <c r="AU19" i="1" s="1"/>
  <c r="AT16" i="1"/>
  <c r="AU16" i="1" s="1"/>
  <c r="AT13" i="1"/>
  <c r="AU13" i="1" s="1"/>
  <c r="AT10" i="1"/>
  <c r="AU10" i="1" s="1"/>
  <c r="AT7" i="1"/>
  <c r="AU7" i="1" s="1"/>
  <c r="AT4" i="1"/>
  <c r="AU4" i="1" s="1"/>
  <c r="AT35" i="1"/>
  <c r="AU35" i="1" s="1"/>
  <c r="AT31" i="1"/>
  <c r="AU31" i="1" s="1"/>
  <c r="AT23" i="1"/>
  <c r="AU23" i="1" s="1"/>
  <c r="AT15" i="1"/>
  <c r="AU15" i="1" s="1"/>
  <c r="AT12" i="1"/>
  <c r="AU12" i="1" s="1"/>
  <c r="AT11" i="1"/>
  <c r="AU11" i="1" s="1"/>
  <c r="AT27" i="1"/>
  <c r="AU27" i="1" s="1"/>
  <c r="AT5" i="1"/>
  <c r="AU5" i="1" s="1"/>
  <c r="AT14" i="1"/>
  <c r="AU14" i="1" s="1"/>
  <c r="AT21" i="1"/>
  <c r="AU21" i="1" s="1"/>
  <c r="AT33" i="1"/>
  <c r="AU33" i="1" s="1"/>
  <c r="AT18" i="1"/>
  <c r="AU18" i="1" s="1"/>
  <c r="AT26" i="1"/>
  <c r="AU26" i="1" s="1"/>
  <c r="AT20" i="1"/>
  <c r="AU20" i="1" s="1"/>
  <c r="AT29" i="1"/>
  <c r="AU29" i="1" s="1"/>
  <c r="AT17" i="1"/>
  <c r="AU17" i="1" s="1"/>
  <c r="AT9" i="1"/>
  <c r="AU9" i="1" s="1"/>
  <c r="AT6" i="1"/>
  <c r="AU6" i="1" s="1"/>
  <c r="AT24" i="1"/>
  <c r="AU24" i="1" s="1"/>
  <c r="AT32" i="1"/>
  <c r="AU32" i="1" s="1"/>
  <c r="AT8" i="1"/>
  <c r="AU8" i="1" s="1"/>
  <c r="AU3" i="1" l="1"/>
  <c r="AU38" i="1" s="1"/>
  <c r="AT38" i="1"/>
</calcChain>
</file>

<file path=xl/sharedStrings.xml><?xml version="1.0" encoding="utf-8"?>
<sst xmlns="http://schemas.openxmlformats.org/spreadsheetml/2006/main" count="305" uniqueCount="118">
  <si>
    <t>$100,000.00</t>
  </si>
  <si>
    <t>PIN</t>
  </si>
  <si>
    <t>NAME</t>
  </si>
  <si>
    <t>OWNER ADDRESS</t>
  </si>
  <si>
    <t>CITY STATE ZIP</t>
  </si>
  <si>
    <t>DESCRIPTION</t>
  </si>
  <si>
    <t>SEC</t>
  </si>
  <si>
    <t>TWP</t>
  </si>
  <si>
    <t>RANGE</t>
  </si>
  <si>
    <t>PARCEL ACRES</t>
  </si>
  <si>
    <t>ACRES IN TRACT</t>
  </si>
  <si>
    <t>TOTAL BENEFITTED ACRES</t>
  </si>
  <si>
    <t>ACRES IN WATERSHED NOT BENEFITTED</t>
  </si>
  <si>
    <t>NONCONVERTED WETLAND ACRES</t>
  </si>
  <si>
    <t>CLASS 1 ACRES</t>
  </si>
  <si>
    <t>RED = CLASS 1 BENEFIT</t>
  </si>
  <si>
    <t>CLASS 2 ACRES</t>
  </si>
  <si>
    <t>YELLOW = CLASS 2 BENEFIT</t>
  </si>
  <si>
    <t>CLASS 3 ACRES</t>
  </si>
  <si>
    <t>GREEN = CLASS 3 BENEFIT</t>
  </si>
  <si>
    <t>CLASS 4 ACRES</t>
  </si>
  <si>
    <t>BLUE = CLASS 4 BENEFIT</t>
  </si>
  <si>
    <t>URBAN RESIDENTIAL ACRES</t>
  </si>
  <si>
    <t>URBAN RESIDENTIAL BENEFIT</t>
  </si>
  <si>
    <t>INDUSTRIAL ACRES</t>
  </si>
  <si>
    <t>INDUSTRIAL BENEFIT</t>
  </si>
  <si>
    <t>RESIDENTIAL ACRES</t>
  </si>
  <si>
    <t>RESIDENTIAL BENEFIT</t>
  </si>
  <si>
    <t>WOODLOT ACRES</t>
  </si>
  <si>
    <t>WOODLOT BENEFIT</t>
  </si>
  <si>
    <t>FEDERAL LAND ACRES</t>
  </si>
  <si>
    <t>CREP ACRES</t>
  </si>
  <si>
    <t>CREP BENEFIT</t>
  </si>
  <si>
    <t>ROAD ACRES</t>
  </si>
  <si>
    <t>ROAD BENEFIT</t>
  </si>
  <si>
    <t>RECREATIONAL TRAIL ACRES</t>
  </si>
  <si>
    <t>RECREATIONAL TRAIL BENEFIT</t>
  </si>
  <si>
    <t>CLASS A GRASS STRIP ACRES</t>
  </si>
  <si>
    <t>CLASS A GRASS STRIP DAMAGES</t>
  </si>
  <si>
    <t>CLASS B GRASS STRIP ACRES</t>
  </si>
  <si>
    <t>CLASS B GRASS STRIP DAMAGES</t>
  </si>
  <si>
    <t>WETLAND BUFFER STRIP</t>
  </si>
  <si>
    <t>WETLAND BUFFER STRIP DAMAGES</t>
  </si>
  <si>
    <t>DITCH ACRES</t>
  </si>
  <si>
    <t>NON-BENEFITTED ACRES</t>
  </si>
  <si>
    <t>TOTAL PARCEL BENEFITS</t>
  </si>
  <si>
    <t>PERCENT TOTAL BENEFITS</t>
  </si>
  <si>
    <t>NOTIONAL ASSESSMENT ON $100,000 REPAIR</t>
  </si>
  <si>
    <t>09-022-0011</t>
  </si>
  <si>
    <t>KASSEL/RONALD D &amp; KATHRYN E</t>
  </si>
  <si>
    <t>2067 280TH AVE</t>
  </si>
  <si>
    <t>WALNUT GROVE MN 56180-9361</t>
  </si>
  <si>
    <t>SWNE</t>
  </si>
  <si>
    <t>22</t>
  </si>
  <si>
    <t>108</t>
  </si>
  <si>
    <t>039</t>
  </si>
  <si>
    <t>SENE</t>
  </si>
  <si>
    <t>09-022-0020</t>
  </si>
  <si>
    <t>MAAS/ARTHUR A/FAMILY TRUST    ET AL</t>
  </si>
  <si>
    <t>16659 200TH ST</t>
  </si>
  <si>
    <t>WALNUT GROVE MN 56180-4422</t>
  </si>
  <si>
    <t>SENW</t>
  </si>
  <si>
    <t>09-022-0030</t>
  </si>
  <si>
    <t>KASSEL/LUDEMA D</t>
  </si>
  <si>
    <t>810 8TH ST APT 204</t>
  </si>
  <si>
    <t>WALNUT GROVE MN 56180</t>
  </si>
  <si>
    <t>SESW</t>
  </si>
  <si>
    <t>SWSE</t>
  </si>
  <si>
    <t>NWSE</t>
  </si>
  <si>
    <t>09-022-0031</t>
  </si>
  <si>
    <t>KASSEL/GARY L/REVOCABLE LIV   TRUST ET AL</t>
  </si>
  <si>
    <t>2036 270TH AVE</t>
  </si>
  <si>
    <t>WALNUT GROVE MN 56180-9369</t>
  </si>
  <si>
    <t>NESW</t>
  </si>
  <si>
    <t>09-022-0040</t>
  </si>
  <si>
    <t>NESE</t>
  </si>
  <si>
    <t>SESE</t>
  </si>
  <si>
    <t>09-023-0041</t>
  </si>
  <si>
    <t>BLUE STEM FARMS LLC     ATTN:  GREG LANGMO</t>
  </si>
  <si>
    <t>60436 260TH ST</t>
  </si>
  <si>
    <t>LITCHFIELD  MN 55355</t>
  </si>
  <si>
    <t>SWSW</t>
  </si>
  <si>
    <t>23</t>
  </si>
  <si>
    <t>NWSW</t>
  </si>
  <si>
    <t>09-026-0021</t>
  </si>
  <si>
    <t>GADD/LESLIE D C/ET AL (2)     C/O NORTHWESTERN FARM MGMT CO</t>
  </si>
  <si>
    <t>301 SOUTH O'CONNELL ST</t>
  </si>
  <si>
    <t>MARSHALL MN 56258</t>
  </si>
  <si>
    <t>SWNW</t>
  </si>
  <si>
    <t>26</t>
  </si>
  <si>
    <t>NWNW</t>
  </si>
  <si>
    <t>09-027-0010</t>
  </si>
  <si>
    <t>JKV PROPERTIES LLC</t>
  </si>
  <si>
    <t>27</t>
  </si>
  <si>
    <t>NWNE</t>
  </si>
  <si>
    <t>NENE</t>
  </si>
  <si>
    <t>09-027-0011</t>
  </si>
  <si>
    <t>SHETEK FARMS LLP</t>
  </si>
  <si>
    <t>1801 FORMAN DR</t>
  </si>
  <si>
    <t>PIPESTONE  MN 56164</t>
  </si>
  <si>
    <t>09-027-0020</t>
  </si>
  <si>
    <t>MATTISON/ROANE/TRUST</t>
  </si>
  <si>
    <t>903 S CHERRY ST</t>
  </si>
  <si>
    <t>LAMBERTON  MN 56152</t>
  </si>
  <si>
    <t>NENW</t>
  </si>
  <si>
    <t>09-027-0040</t>
  </si>
  <si>
    <t>09-027-0050</t>
  </si>
  <si>
    <t>MORTENSEN/JILL M/REV TRUST</t>
  </si>
  <si>
    <t>792 120TH AVE</t>
  </si>
  <si>
    <t>KNOXVILLE  IA 50138</t>
  </si>
  <si>
    <t>CR 17</t>
  </si>
  <si>
    <t>280TH AVE</t>
  </si>
  <si>
    <t>TOTAL WATERSHED ACRES:</t>
  </si>
  <si>
    <t>MURRAY CTY RDS</t>
  </si>
  <si>
    <t>HOLLY TWP RDS</t>
  </si>
  <si>
    <t>3051 20TH STREET</t>
  </si>
  <si>
    <t>SLAYTON MN 56172</t>
  </si>
  <si>
    <t>HOLLY TWP C/O CATHERINE KASSEL, 2036 270TH AVE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</si>
</sst>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\$#,##0.00"/>
    <numFmt numFmtId="165" formatCode="#,##0.0000"/>
  </numFmts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CE4D6"/>
        <bgColor indexed="64"/>
      </patternFill>
    </fill>
    <fill>
      <patternFill patternType="solid">
        <fgColor rgb="FFEA989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/>
      <right/>
      <top style="double">
        <color auto="1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4" fontId="1" fillId="2" borderId="0" xfId="0" applyNumberFormat="1" applyFont="1" applyFill="1" applyAlignment="1">
      <alignment horizontal="center"/>
    </xf>
    <xf numFmtId="4" fontId="1" fillId="3" borderId="0" xfId="0" applyNumberFormat="1" applyFont="1" applyFill="1" applyAlignment="1">
      <alignment horizontal="center"/>
    </xf>
    <xf numFmtId="164" fontId="1" fillId="0" borderId="0" xfId="0" applyNumberFormat="1" applyFont="1" applyAlignment="1">
      <alignment horizontal="center"/>
    </xf>
    <xf numFmtId="4" fontId="1" fillId="4" borderId="0" xfId="0" applyNumberFormat="1" applyFont="1" applyFill="1" applyAlignment="1">
      <alignment horizontal="center"/>
    </xf>
    <xf numFmtId="4" fontId="1" fillId="5" borderId="0" xfId="0" applyNumberFormat="1" applyFont="1" applyFill="1" applyAlignment="1">
      <alignment horizontal="center"/>
    </xf>
    <xf numFmtId="4" fontId="1" fillId="6" borderId="0" xfId="0" applyNumberFormat="1" applyFont="1" applyFill="1" applyAlignment="1">
      <alignment horizontal="center"/>
    </xf>
    <xf numFmtId="4" fontId="1" fillId="7" borderId="0" xfId="0" applyNumberFormat="1" applyFont="1" applyFill="1" applyAlignment="1">
      <alignment horizontal="center"/>
    </xf>
    <xf numFmtId="4" fontId="1" fillId="8" borderId="0" xfId="0" applyNumberFormat="1" applyFont="1" applyFill="1" applyAlignment="1">
      <alignment horizontal="center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wrapText="1"/>
    </xf>
    <xf numFmtId="0" fontId="2" fillId="4" borderId="0" xfId="0" applyFont="1" applyFill="1" applyAlignment="1">
      <alignment horizontal="center" wrapText="1"/>
    </xf>
    <xf numFmtId="0" fontId="2" fillId="5" borderId="0" xfId="0" applyFont="1" applyFill="1" applyAlignment="1">
      <alignment horizontal="center" wrapText="1"/>
    </xf>
    <xf numFmtId="0" fontId="2" fillId="6" borderId="0" xfId="0" applyFont="1" applyFill="1" applyAlignment="1">
      <alignment horizontal="center" wrapText="1"/>
    </xf>
    <xf numFmtId="0" fontId="2" fillId="7" borderId="0" xfId="0" applyFont="1" applyFill="1" applyAlignment="1">
      <alignment horizontal="center" wrapText="1"/>
    </xf>
    <xf numFmtId="0" fontId="2" fillId="8" borderId="0" xfId="0" applyFont="1" applyFill="1" applyAlignment="1">
      <alignment horizontal="center" wrapText="1"/>
    </xf>
    <xf numFmtId="4" fontId="1" fillId="0" borderId="1" xfId="0" applyNumberFormat="1" applyFont="1" applyBorder="1" applyAlignment="1">
      <alignment horizontal="center"/>
    </xf>
    <xf numFmtId="4" fontId="1" fillId="2" borderId="1" xfId="0" applyNumberFormat="1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4" fontId="1" fillId="4" borderId="1" xfId="0" applyNumberFormat="1" applyFont="1" applyFill="1" applyBorder="1" applyAlignment="1">
      <alignment horizontal="center"/>
    </xf>
    <xf numFmtId="4" fontId="1" fillId="5" borderId="1" xfId="0" applyNumberFormat="1" applyFont="1" applyFill="1" applyBorder="1" applyAlignment="1">
      <alignment horizontal="center"/>
    </xf>
    <xf numFmtId="4" fontId="1" fillId="6" borderId="1" xfId="0" applyNumberFormat="1" applyFont="1" applyFill="1" applyBorder="1" applyAlignment="1">
      <alignment horizontal="center"/>
    </xf>
    <xf numFmtId="4" fontId="1" fillId="7" borderId="1" xfId="0" applyNumberFormat="1" applyFont="1" applyFill="1" applyBorder="1" applyAlignment="1">
      <alignment horizontal="center"/>
    </xf>
    <xf numFmtId="4" fontId="1" fillId="8" borderId="1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2">
    <dxf>
      <font>
        <b/>
        <color rgb="FFFF0000"/>
      </font>
    </dxf>
    <dxf>
      <font>
        <b/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"/>
  <sheetViews>
    <sheetView tabSelected="1" topLeftCell="A12" workbookViewId="0">
      <selection activeCell="D37" sqref="D37"/>
    </sheetView>
  </sheetViews>
  <sheetFormatPr defaultRowHeight="14.4" x14ac:dyDescent="0.3"/>
  <cols>
    <col min="1" max="1" width="14.6640625" style="1" customWidth="1"/>
    <col min="2" max="2" width="35.6640625" style="1" customWidth="1"/>
    <col min="3" max="3" width="43.33203125" style="1" bestFit="1" customWidth="1"/>
    <col min="4" max="4" width="25.6640625" style="1" customWidth="1"/>
    <col min="5" max="5" width="20.6640625" style="1" customWidth="1"/>
    <col min="6" max="8" width="9.6640625" style="1" customWidth="1"/>
    <col min="9" max="12" width="17.6640625" style="2" customWidth="1"/>
    <col min="13" max="13" width="20.6640625" style="3" customWidth="1"/>
    <col min="14" max="14" width="13.6640625" style="4" customWidth="1"/>
    <col min="15" max="15" width="13.6640625" style="5" customWidth="1"/>
    <col min="16" max="16" width="13.6640625" style="6" customWidth="1"/>
    <col min="17" max="17" width="13.6640625" style="5" customWidth="1"/>
    <col min="18" max="18" width="13.6640625" style="7" customWidth="1"/>
    <col min="19" max="19" width="13.6640625" style="5" customWidth="1"/>
    <col min="20" max="20" width="13.6640625" style="8" customWidth="1"/>
    <col min="21" max="21" width="13.6640625" style="5" customWidth="1"/>
    <col min="22" max="22" width="17.6640625" style="2" hidden="1" customWidth="1"/>
    <col min="23" max="23" width="17.6640625" style="5" hidden="1" customWidth="1"/>
    <col min="24" max="24" width="17.6640625" style="2" customWidth="1"/>
    <col min="25" max="25" width="17.6640625" style="5" customWidth="1"/>
    <col min="26" max="26" width="17.6640625" style="9" customWidth="1"/>
    <col min="27" max="27" width="17.6640625" style="5" customWidth="1"/>
    <col min="28" max="28" width="17.6640625" style="10" customWidth="1"/>
    <col min="29" max="29" width="17.6640625" style="5" customWidth="1"/>
    <col min="30" max="31" width="17.6640625" style="2" hidden="1" customWidth="1"/>
    <col min="32" max="32" width="17.6640625" style="5" hidden="1" customWidth="1"/>
    <col min="33" max="33" width="17.6640625" style="9" customWidth="1"/>
    <col min="34" max="34" width="17.6640625" style="5" customWidth="1"/>
    <col min="35" max="35" width="19.6640625" style="2" hidden="1" customWidth="1"/>
    <col min="36" max="36" width="19.6640625" style="5" hidden="1" customWidth="1"/>
    <col min="37" max="37" width="17.6640625" style="3" customWidth="1"/>
    <col min="38" max="38" width="17.6640625" style="5" customWidth="1"/>
    <col min="39" max="39" width="17.6640625" style="3" customWidth="1"/>
    <col min="40" max="40" width="17.6640625" style="5" customWidth="1"/>
    <col min="41" max="41" width="17.6640625" style="2" hidden="1" customWidth="1"/>
    <col min="42" max="42" width="17.6640625" style="5" hidden="1" customWidth="1"/>
    <col min="43" max="44" width="17.6640625" style="2" customWidth="1"/>
    <col min="45" max="45" width="17.6640625" style="5" customWidth="1"/>
    <col min="46" max="46" width="17.6640625" style="11" customWidth="1"/>
    <col min="47" max="47" width="17.6640625" style="5" customWidth="1"/>
  </cols>
  <sheetData>
    <row r="1" spans="1:47" x14ac:dyDescent="0.3">
      <c r="AL1" s="5">
        <v>3096</v>
      </c>
      <c r="AN1" s="5">
        <v>5160</v>
      </c>
      <c r="AP1" s="5">
        <v>0</v>
      </c>
      <c r="AU1" s="5" t="s">
        <v>0</v>
      </c>
    </row>
    <row r="2" spans="1:47" ht="68.099999999999994" customHeight="1" x14ac:dyDescent="0.3">
      <c r="A2" s="12" t="s">
        <v>1</v>
      </c>
      <c r="B2" s="12" t="s">
        <v>2</v>
      </c>
      <c r="C2" s="12" t="s">
        <v>3</v>
      </c>
      <c r="D2" s="12" t="s">
        <v>4</v>
      </c>
      <c r="E2" s="12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12" t="s">
        <v>10</v>
      </c>
      <c r="K2" s="12" t="s">
        <v>11</v>
      </c>
      <c r="L2" s="12" t="s">
        <v>12</v>
      </c>
      <c r="M2" s="13" t="s">
        <v>13</v>
      </c>
      <c r="N2" s="14" t="s">
        <v>14</v>
      </c>
      <c r="O2" s="12" t="s">
        <v>15</v>
      </c>
      <c r="P2" s="15" t="s">
        <v>16</v>
      </c>
      <c r="Q2" s="12" t="s">
        <v>17</v>
      </c>
      <c r="R2" s="16" t="s">
        <v>18</v>
      </c>
      <c r="S2" s="12" t="s">
        <v>19</v>
      </c>
      <c r="T2" s="17" t="s">
        <v>20</v>
      </c>
      <c r="U2" s="12" t="s">
        <v>21</v>
      </c>
      <c r="V2" s="12" t="s">
        <v>22</v>
      </c>
      <c r="W2" s="12" t="s">
        <v>23</v>
      </c>
      <c r="X2" s="12" t="s">
        <v>24</v>
      </c>
      <c r="Y2" s="12" t="s">
        <v>25</v>
      </c>
      <c r="Z2" s="18" t="s">
        <v>26</v>
      </c>
      <c r="AA2" s="12" t="s">
        <v>27</v>
      </c>
      <c r="AB2" s="19" t="s">
        <v>28</v>
      </c>
      <c r="AC2" s="12" t="s">
        <v>29</v>
      </c>
      <c r="AD2" s="12" t="s">
        <v>30</v>
      </c>
      <c r="AE2" s="12" t="s">
        <v>31</v>
      </c>
      <c r="AF2" s="12" t="s">
        <v>32</v>
      </c>
      <c r="AG2" s="18" t="s">
        <v>33</v>
      </c>
      <c r="AH2" s="12" t="s">
        <v>34</v>
      </c>
      <c r="AI2" s="12" t="s">
        <v>35</v>
      </c>
      <c r="AJ2" s="12" t="s">
        <v>36</v>
      </c>
      <c r="AK2" s="13" t="s">
        <v>37</v>
      </c>
      <c r="AL2" s="12" t="s">
        <v>38</v>
      </c>
      <c r="AM2" s="13" t="s">
        <v>39</v>
      </c>
      <c r="AN2" s="12" t="s">
        <v>40</v>
      </c>
      <c r="AO2" s="12" t="s">
        <v>41</v>
      </c>
      <c r="AP2" s="12" t="s">
        <v>42</v>
      </c>
      <c r="AQ2" s="12" t="s">
        <v>43</v>
      </c>
      <c r="AR2" s="12" t="s">
        <v>44</v>
      </c>
      <c r="AS2" s="12" t="s">
        <v>45</v>
      </c>
      <c r="AT2" s="12" t="s">
        <v>46</v>
      </c>
      <c r="AU2" s="12" t="s">
        <v>47</v>
      </c>
    </row>
    <row r="3" spans="1:47" x14ac:dyDescent="0.3">
      <c r="A3" s="1" t="s">
        <v>48</v>
      </c>
      <c r="B3" s="1" t="s">
        <v>49</v>
      </c>
      <c r="C3" s="1" t="s">
        <v>50</v>
      </c>
      <c r="D3" s="1" t="s">
        <v>51</v>
      </c>
      <c r="E3" s="1" t="s">
        <v>52</v>
      </c>
      <c r="F3" s="1" t="s">
        <v>53</v>
      </c>
      <c r="G3" s="1" t="s">
        <v>54</v>
      </c>
      <c r="H3" s="1" t="s">
        <v>55</v>
      </c>
      <c r="I3" s="2">
        <v>80</v>
      </c>
      <c r="J3" s="2">
        <v>40.76</v>
      </c>
      <c r="K3" s="2">
        <f t="shared" ref="K3:K37" si="0">SUM(N3,P3,R3,T3,V3,X3,Z3,AB3,AE3,AG3,AI3)</f>
        <v>28.810000000000002</v>
      </c>
      <c r="L3" s="2">
        <f t="shared" ref="L3:L37" si="1">SUM(M3,AD3,AK3,AM3,AO3,AQ3,AR3)</f>
        <v>8.57</v>
      </c>
      <c r="P3" s="6">
        <v>0.01</v>
      </c>
      <c r="Q3" s="5">
        <v>14.115</v>
      </c>
      <c r="R3" s="7">
        <v>18.96</v>
      </c>
      <c r="S3" s="5">
        <v>19289.755000000001</v>
      </c>
      <c r="T3" s="8">
        <v>4.72</v>
      </c>
      <c r="U3" s="5">
        <v>1440.78</v>
      </c>
      <c r="AB3" s="10">
        <v>5.12</v>
      </c>
      <c r="AC3" s="5">
        <v>563.19374999999991</v>
      </c>
      <c r="AK3" s="3">
        <v>7.0000000000000007E-2</v>
      </c>
      <c r="AL3" s="5">
        <f t="shared" ref="AL3:AL37" si="2">IF(AK3&gt;0,AK3*$AL$1,"")</f>
        <v>216.72000000000003</v>
      </c>
      <c r="AN3" s="5" t="str">
        <f t="shared" ref="AN3:AN37" si="3">IF(AM3&gt;0,AM3*$AN$1,"")</f>
        <v/>
      </c>
      <c r="AP3" s="5" t="str">
        <f t="shared" ref="AP3:AP37" si="4">IF(AO3&gt;0,AO3*$AP$1,"")</f>
        <v/>
      </c>
      <c r="AQ3" s="2">
        <v>0.11</v>
      </c>
      <c r="AR3" s="2">
        <v>8.39</v>
      </c>
      <c r="AS3" s="5">
        <f t="shared" ref="AS3:AS37" si="5">SUM(O3,Q3,S3,U3,W3,Y3,AA3,AC3,AF3,AH3,AJ3)</f>
        <v>21307.84375</v>
      </c>
      <c r="AT3" s="11">
        <f t="shared" ref="AT3:AT33" si="6">(AS3/$AS$38)*100</f>
        <v>3.1684255233818646</v>
      </c>
      <c r="AU3" s="5">
        <f t="shared" ref="AU3:AU37" si="7">(AT3/100)*$AU$1</f>
        <v>3168.4255233818644</v>
      </c>
    </row>
    <row r="4" spans="1:47" x14ac:dyDescent="0.3">
      <c r="A4" s="1" t="s">
        <v>48</v>
      </c>
      <c r="B4" s="1" t="s">
        <v>49</v>
      </c>
      <c r="C4" s="1" t="s">
        <v>50</v>
      </c>
      <c r="D4" s="1" t="s">
        <v>51</v>
      </c>
      <c r="E4" s="1" t="s">
        <v>56</v>
      </c>
      <c r="F4" s="1" t="s">
        <v>53</v>
      </c>
      <c r="G4" s="1" t="s">
        <v>54</v>
      </c>
      <c r="H4" s="1" t="s">
        <v>55</v>
      </c>
      <c r="I4" s="2">
        <v>80</v>
      </c>
      <c r="J4" s="2">
        <v>38.89</v>
      </c>
      <c r="K4" s="2">
        <f t="shared" si="0"/>
        <v>24.799999999999997</v>
      </c>
      <c r="L4" s="2">
        <f t="shared" si="1"/>
        <v>0.32</v>
      </c>
      <c r="R4" s="7">
        <v>8.94</v>
      </c>
      <c r="S4" s="5">
        <v>7911.3099999999986</v>
      </c>
      <c r="T4" s="8">
        <v>14.86</v>
      </c>
      <c r="U4" s="5">
        <v>4151.9087500000014</v>
      </c>
      <c r="Z4" s="9">
        <v>0.39</v>
      </c>
      <c r="AA4" s="5">
        <v>39.731250000000003</v>
      </c>
      <c r="AB4" s="10">
        <v>0.61</v>
      </c>
      <c r="AC4" s="5">
        <v>55.86</v>
      </c>
      <c r="AL4" s="5" t="str">
        <f t="shared" si="2"/>
        <v/>
      </c>
      <c r="AN4" s="5" t="str">
        <f t="shared" si="3"/>
        <v/>
      </c>
      <c r="AP4" s="5" t="str">
        <f t="shared" si="4"/>
        <v/>
      </c>
      <c r="AR4" s="2">
        <v>0.32</v>
      </c>
      <c r="AS4" s="5">
        <f t="shared" si="5"/>
        <v>12158.810000000001</v>
      </c>
      <c r="AT4" s="11">
        <f t="shared" si="6"/>
        <v>1.8079860350933281</v>
      </c>
      <c r="AU4" s="5">
        <f t="shared" si="7"/>
        <v>1807.9860350933282</v>
      </c>
    </row>
    <row r="5" spans="1:47" x14ac:dyDescent="0.3">
      <c r="A5" s="1" t="s">
        <v>57</v>
      </c>
      <c r="B5" s="1" t="s">
        <v>58</v>
      </c>
      <c r="C5" s="1" t="s">
        <v>59</v>
      </c>
      <c r="D5" s="1" t="s">
        <v>60</v>
      </c>
      <c r="E5" s="1" t="s">
        <v>61</v>
      </c>
      <c r="F5" s="1" t="s">
        <v>53</v>
      </c>
      <c r="G5" s="1" t="s">
        <v>54</v>
      </c>
      <c r="H5" s="1" t="s">
        <v>55</v>
      </c>
      <c r="I5" s="2">
        <v>120</v>
      </c>
      <c r="J5" s="2">
        <v>40.630000000000003</v>
      </c>
      <c r="K5" s="2">
        <f t="shared" si="0"/>
        <v>10.61</v>
      </c>
      <c r="L5" s="2">
        <f t="shared" si="1"/>
        <v>1.1200000000000001</v>
      </c>
      <c r="P5" s="6">
        <v>4.51</v>
      </c>
      <c r="Q5" s="5">
        <v>6365.8649999999998</v>
      </c>
      <c r="R5" s="7">
        <v>5</v>
      </c>
      <c r="S5" s="5">
        <v>5088.75</v>
      </c>
      <c r="AB5" s="10">
        <v>1.1000000000000001</v>
      </c>
      <c r="AC5" s="5">
        <v>121.27500000000001</v>
      </c>
      <c r="AK5" s="3">
        <v>0.02</v>
      </c>
      <c r="AL5" s="5">
        <f t="shared" si="2"/>
        <v>61.92</v>
      </c>
      <c r="AM5" s="3">
        <v>0.44</v>
      </c>
      <c r="AN5" s="5">
        <f t="shared" si="3"/>
        <v>2270.4</v>
      </c>
      <c r="AP5" s="5" t="str">
        <f t="shared" si="4"/>
        <v/>
      </c>
      <c r="AQ5" s="2">
        <v>0.66</v>
      </c>
      <c r="AS5" s="5">
        <f t="shared" si="5"/>
        <v>11575.89</v>
      </c>
      <c r="AT5" s="11">
        <f t="shared" si="6"/>
        <v>1.7213072219877197</v>
      </c>
      <c r="AU5" s="5">
        <f t="shared" si="7"/>
        <v>1721.3072219877195</v>
      </c>
    </row>
    <row r="6" spans="1:47" x14ac:dyDescent="0.3">
      <c r="A6" s="1" t="s">
        <v>62</v>
      </c>
      <c r="B6" s="1" t="s">
        <v>63</v>
      </c>
      <c r="C6" s="1" t="s">
        <v>64</v>
      </c>
      <c r="D6" s="1" t="s">
        <v>65</v>
      </c>
      <c r="E6" s="1" t="s">
        <v>66</v>
      </c>
      <c r="F6" s="1" t="s">
        <v>53</v>
      </c>
      <c r="G6" s="1" t="s">
        <v>54</v>
      </c>
      <c r="H6" s="1" t="s">
        <v>55</v>
      </c>
      <c r="I6" s="2">
        <v>160</v>
      </c>
      <c r="J6" s="2">
        <v>38.76</v>
      </c>
      <c r="K6" s="2">
        <f t="shared" si="0"/>
        <v>10.68</v>
      </c>
      <c r="L6" s="2">
        <f t="shared" si="1"/>
        <v>0</v>
      </c>
      <c r="P6" s="6">
        <v>3.18</v>
      </c>
      <c r="Q6" s="5">
        <v>3740.4749999999999</v>
      </c>
      <c r="R6" s="7">
        <v>7.5</v>
      </c>
      <c r="S6" s="5">
        <v>6360.9375</v>
      </c>
      <c r="AL6" s="5" t="str">
        <f t="shared" si="2"/>
        <v/>
      </c>
      <c r="AN6" s="5" t="str">
        <f t="shared" si="3"/>
        <v/>
      </c>
      <c r="AP6" s="5" t="str">
        <f t="shared" si="4"/>
        <v/>
      </c>
      <c r="AS6" s="5">
        <f t="shared" si="5"/>
        <v>10101.4125</v>
      </c>
      <c r="AT6" s="11">
        <f t="shared" si="6"/>
        <v>1.5020559359606067</v>
      </c>
      <c r="AU6" s="5">
        <f t="shared" si="7"/>
        <v>1502.0559359606066</v>
      </c>
    </row>
    <row r="7" spans="1:47" x14ac:dyDescent="0.3">
      <c r="A7" s="1" t="s">
        <v>62</v>
      </c>
      <c r="B7" s="1" t="s">
        <v>63</v>
      </c>
      <c r="C7" s="1" t="s">
        <v>64</v>
      </c>
      <c r="D7" s="1" t="s">
        <v>65</v>
      </c>
      <c r="E7" s="1" t="s">
        <v>67</v>
      </c>
      <c r="F7" s="1" t="s">
        <v>53</v>
      </c>
      <c r="G7" s="1" t="s">
        <v>54</v>
      </c>
      <c r="H7" s="1" t="s">
        <v>55</v>
      </c>
      <c r="I7" s="2">
        <v>160</v>
      </c>
      <c r="J7" s="2">
        <v>38.94</v>
      </c>
      <c r="K7" s="2">
        <f t="shared" si="0"/>
        <v>36.199999999999996</v>
      </c>
      <c r="L7" s="2">
        <f t="shared" si="1"/>
        <v>0</v>
      </c>
      <c r="P7" s="6">
        <v>21.79</v>
      </c>
      <c r="Q7" s="5">
        <v>29832.052500000002</v>
      </c>
      <c r="R7" s="7">
        <v>13.5</v>
      </c>
      <c r="S7" s="5">
        <v>12715.09</v>
      </c>
      <c r="AB7" s="10">
        <v>0.91</v>
      </c>
      <c r="AC7" s="5">
        <v>83.606250000000003</v>
      </c>
      <c r="AL7" s="5" t="str">
        <f t="shared" si="2"/>
        <v/>
      </c>
      <c r="AN7" s="5" t="str">
        <f t="shared" si="3"/>
        <v/>
      </c>
      <c r="AP7" s="5" t="str">
        <f t="shared" si="4"/>
        <v/>
      </c>
      <c r="AS7" s="5">
        <f t="shared" si="5"/>
        <v>42630.748749999999</v>
      </c>
      <c r="AT7" s="11">
        <f t="shared" si="6"/>
        <v>6.3390906187013663</v>
      </c>
      <c r="AU7" s="5">
        <f t="shared" si="7"/>
        <v>6339.0906187013661</v>
      </c>
    </row>
    <row r="8" spans="1:47" x14ac:dyDescent="0.3">
      <c r="A8" s="1" t="s">
        <v>62</v>
      </c>
      <c r="B8" s="1" t="s">
        <v>63</v>
      </c>
      <c r="C8" s="1" t="s">
        <v>64</v>
      </c>
      <c r="D8" s="1" t="s">
        <v>65</v>
      </c>
      <c r="E8" s="1" t="s">
        <v>68</v>
      </c>
      <c r="F8" s="1" t="s">
        <v>53</v>
      </c>
      <c r="G8" s="1" t="s">
        <v>54</v>
      </c>
      <c r="H8" s="1" t="s">
        <v>55</v>
      </c>
      <c r="I8" s="2">
        <v>160</v>
      </c>
      <c r="J8" s="2">
        <v>40.44</v>
      </c>
      <c r="K8" s="2">
        <f t="shared" si="0"/>
        <v>39.83</v>
      </c>
      <c r="L8" s="2">
        <f t="shared" si="1"/>
        <v>0.17</v>
      </c>
      <c r="N8" s="4">
        <v>1.56</v>
      </c>
      <c r="O8" s="5">
        <v>2657.3325</v>
      </c>
      <c r="P8" s="6">
        <v>25.15</v>
      </c>
      <c r="Q8" s="5">
        <v>32986.754999999997</v>
      </c>
      <c r="R8" s="7">
        <v>11.47</v>
      </c>
      <c r="S8" s="5">
        <v>10374.264999999999</v>
      </c>
      <c r="AB8" s="10">
        <v>1.65</v>
      </c>
      <c r="AC8" s="5">
        <v>161.69999999999999</v>
      </c>
      <c r="AK8" s="3">
        <v>0.02</v>
      </c>
      <c r="AL8" s="5">
        <f t="shared" si="2"/>
        <v>61.92</v>
      </c>
      <c r="AM8" s="3">
        <v>0.06</v>
      </c>
      <c r="AN8" s="5">
        <f t="shared" si="3"/>
        <v>309.59999999999997</v>
      </c>
      <c r="AP8" s="5" t="str">
        <f t="shared" si="4"/>
        <v/>
      </c>
      <c r="AQ8" s="2">
        <v>9.0000000000000011E-2</v>
      </c>
      <c r="AS8" s="5">
        <f t="shared" si="5"/>
        <v>46180.052499999991</v>
      </c>
      <c r="AT8" s="11">
        <f t="shared" si="6"/>
        <v>6.8668636173997877</v>
      </c>
      <c r="AU8" s="5">
        <f t="shared" si="7"/>
        <v>6866.8636173997875</v>
      </c>
    </row>
    <row r="9" spans="1:47" x14ac:dyDescent="0.3">
      <c r="A9" s="1" t="s">
        <v>69</v>
      </c>
      <c r="B9" s="1" t="s">
        <v>70</v>
      </c>
      <c r="C9" s="1" t="s">
        <v>71</v>
      </c>
      <c r="D9" s="1" t="s">
        <v>72</v>
      </c>
      <c r="E9" s="1" t="s">
        <v>73</v>
      </c>
      <c r="F9" s="1" t="s">
        <v>53</v>
      </c>
      <c r="G9" s="1" t="s">
        <v>54</v>
      </c>
      <c r="H9" s="1" t="s">
        <v>55</v>
      </c>
      <c r="I9" s="2">
        <v>80</v>
      </c>
      <c r="J9" s="2">
        <v>40.28</v>
      </c>
      <c r="K9" s="2">
        <f t="shared" si="0"/>
        <v>25.46</v>
      </c>
      <c r="L9" s="2">
        <f t="shared" si="1"/>
        <v>0</v>
      </c>
      <c r="P9" s="6">
        <v>7.6</v>
      </c>
      <c r="Q9" s="5">
        <v>9939.3125</v>
      </c>
      <c r="R9" s="7">
        <v>17.64</v>
      </c>
      <c r="S9" s="5">
        <v>16204.276250000001</v>
      </c>
      <c r="AB9" s="10">
        <v>0.22</v>
      </c>
      <c r="AC9" s="5">
        <v>24.254999999999999</v>
      </c>
      <c r="AL9" s="5" t="str">
        <f t="shared" si="2"/>
        <v/>
      </c>
      <c r="AN9" s="5" t="str">
        <f t="shared" si="3"/>
        <v/>
      </c>
      <c r="AP9" s="5" t="str">
        <f t="shared" si="4"/>
        <v/>
      </c>
      <c r="AS9" s="5">
        <f t="shared" si="5"/>
        <v>26167.843750000004</v>
      </c>
      <c r="AT9" s="11">
        <f t="shared" si="6"/>
        <v>3.8910959270277461</v>
      </c>
      <c r="AU9" s="5">
        <f t="shared" si="7"/>
        <v>3891.0959270277463</v>
      </c>
    </row>
    <row r="10" spans="1:47" x14ac:dyDescent="0.3">
      <c r="A10" s="1" t="s">
        <v>74</v>
      </c>
      <c r="B10" s="1" t="s">
        <v>63</v>
      </c>
      <c r="C10" s="1" t="s">
        <v>64</v>
      </c>
      <c r="D10" s="1" t="s">
        <v>65</v>
      </c>
      <c r="E10" s="1" t="s">
        <v>75</v>
      </c>
      <c r="F10" s="1" t="s">
        <v>53</v>
      </c>
      <c r="G10" s="1" t="s">
        <v>54</v>
      </c>
      <c r="H10" s="1" t="s">
        <v>55</v>
      </c>
      <c r="I10" s="2">
        <v>80</v>
      </c>
      <c r="J10" s="2">
        <v>38.94</v>
      </c>
      <c r="K10" s="2">
        <f t="shared" si="0"/>
        <v>38.94</v>
      </c>
      <c r="L10" s="2">
        <f t="shared" si="1"/>
        <v>0</v>
      </c>
      <c r="P10" s="6">
        <v>1.22</v>
      </c>
      <c r="Q10" s="5">
        <v>1882</v>
      </c>
      <c r="R10" s="7">
        <v>33.979999999999997</v>
      </c>
      <c r="S10" s="5">
        <v>25411.521250000002</v>
      </c>
      <c r="T10" s="8">
        <v>3.07</v>
      </c>
      <c r="U10" s="5">
        <v>625.76249999999993</v>
      </c>
      <c r="AB10" s="10">
        <v>0.67</v>
      </c>
      <c r="AC10" s="5">
        <v>59.534999999999997</v>
      </c>
      <c r="AL10" s="5" t="str">
        <f t="shared" si="2"/>
        <v/>
      </c>
      <c r="AN10" s="5" t="str">
        <f t="shared" si="3"/>
        <v/>
      </c>
      <c r="AP10" s="5" t="str">
        <f t="shared" si="4"/>
        <v/>
      </c>
      <c r="AS10" s="5">
        <f t="shared" si="5"/>
        <v>27978.818750000002</v>
      </c>
      <c r="AT10" s="11">
        <f t="shared" si="6"/>
        <v>4.1603835883945361</v>
      </c>
      <c r="AU10" s="5">
        <f t="shared" si="7"/>
        <v>4160.3835883945358</v>
      </c>
    </row>
    <row r="11" spans="1:47" x14ac:dyDescent="0.3">
      <c r="A11" s="1" t="s">
        <v>74</v>
      </c>
      <c r="B11" s="1" t="s">
        <v>63</v>
      </c>
      <c r="C11" s="1" t="s">
        <v>64</v>
      </c>
      <c r="D11" s="1" t="s">
        <v>65</v>
      </c>
      <c r="E11" s="1" t="s">
        <v>76</v>
      </c>
      <c r="F11" s="1" t="s">
        <v>53</v>
      </c>
      <c r="G11" s="1" t="s">
        <v>54</v>
      </c>
      <c r="H11" s="1" t="s">
        <v>55</v>
      </c>
      <c r="I11" s="2">
        <v>80</v>
      </c>
      <c r="J11" s="2">
        <v>37.93</v>
      </c>
      <c r="K11" s="2">
        <f t="shared" si="0"/>
        <v>37.94</v>
      </c>
      <c r="L11" s="2">
        <f t="shared" si="1"/>
        <v>0</v>
      </c>
      <c r="N11" s="4">
        <v>2.76</v>
      </c>
      <c r="O11" s="5">
        <v>3517.62</v>
      </c>
      <c r="P11" s="6">
        <v>20.79</v>
      </c>
      <c r="Q11" s="5">
        <v>21720.6325</v>
      </c>
      <c r="R11" s="7">
        <v>14.39</v>
      </c>
      <c r="S11" s="5">
        <v>10643.96875</v>
      </c>
      <c r="AL11" s="5" t="str">
        <f t="shared" si="2"/>
        <v/>
      </c>
      <c r="AN11" s="5" t="str">
        <f t="shared" si="3"/>
        <v/>
      </c>
      <c r="AP11" s="5" t="str">
        <f t="shared" si="4"/>
        <v/>
      </c>
      <c r="AS11" s="5">
        <f t="shared" si="5"/>
        <v>35882.221250000002</v>
      </c>
      <c r="AT11" s="11">
        <f t="shared" si="6"/>
        <v>5.3356006819852499</v>
      </c>
      <c r="AU11" s="5">
        <f t="shared" si="7"/>
        <v>5335.60068198525</v>
      </c>
    </row>
    <row r="12" spans="1:47" x14ac:dyDescent="0.3">
      <c r="A12" s="1" t="s">
        <v>77</v>
      </c>
      <c r="B12" s="1" t="s">
        <v>78</v>
      </c>
      <c r="C12" s="1" t="s">
        <v>79</v>
      </c>
      <c r="D12" s="1" t="s">
        <v>80</v>
      </c>
      <c r="E12" s="1" t="s">
        <v>81</v>
      </c>
      <c r="F12" s="1" t="s">
        <v>82</v>
      </c>
      <c r="G12" s="1" t="s">
        <v>54</v>
      </c>
      <c r="H12" s="1" t="s">
        <v>55</v>
      </c>
      <c r="I12" s="2">
        <v>154.11000000000001</v>
      </c>
      <c r="J12" s="2">
        <v>38.130000000000003</v>
      </c>
      <c r="K12" s="2">
        <f t="shared" si="0"/>
        <v>37.980000000000004</v>
      </c>
      <c r="L12" s="2">
        <f t="shared" si="1"/>
        <v>0</v>
      </c>
      <c r="N12" s="4">
        <v>6.5</v>
      </c>
      <c r="O12" s="5">
        <v>8284.25</v>
      </c>
      <c r="P12" s="6">
        <v>19.18</v>
      </c>
      <c r="Q12" s="5">
        <v>18048.38</v>
      </c>
      <c r="R12" s="7">
        <v>12.3</v>
      </c>
      <c r="S12" s="5">
        <v>8345.5500000000011</v>
      </c>
      <c r="AL12" s="5" t="str">
        <f t="shared" si="2"/>
        <v/>
      </c>
      <c r="AN12" s="5" t="str">
        <f t="shared" si="3"/>
        <v/>
      </c>
      <c r="AP12" s="5" t="str">
        <f t="shared" si="4"/>
        <v/>
      </c>
      <c r="AS12" s="5">
        <f t="shared" si="5"/>
        <v>34678.18</v>
      </c>
      <c r="AT12" s="11">
        <f t="shared" si="6"/>
        <v>5.1565626210503126</v>
      </c>
      <c r="AU12" s="5">
        <f t="shared" si="7"/>
        <v>5156.5626210503124</v>
      </c>
    </row>
    <row r="13" spans="1:47" x14ac:dyDescent="0.3">
      <c r="A13" s="1" t="s">
        <v>77</v>
      </c>
      <c r="B13" s="1" t="s">
        <v>78</v>
      </c>
      <c r="C13" s="1" t="s">
        <v>79</v>
      </c>
      <c r="D13" s="1" t="s">
        <v>80</v>
      </c>
      <c r="E13" s="1" t="s">
        <v>83</v>
      </c>
      <c r="F13" s="1" t="s">
        <v>82</v>
      </c>
      <c r="G13" s="1" t="s">
        <v>54</v>
      </c>
      <c r="H13" s="1" t="s">
        <v>55</v>
      </c>
      <c r="I13" s="2">
        <v>154.11000000000001</v>
      </c>
      <c r="J13" s="2">
        <v>39.729999999999997</v>
      </c>
      <c r="K13" s="2">
        <f t="shared" si="0"/>
        <v>20.04</v>
      </c>
      <c r="L13" s="2">
        <f t="shared" si="1"/>
        <v>0</v>
      </c>
      <c r="P13" s="6">
        <v>4.5599999999999996</v>
      </c>
      <c r="Q13" s="5">
        <v>4290.96</v>
      </c>
      <c r="R13" s="7">
        <v>10.56</v>
      </c>
      <c r="S13" s="5">
        <v>7164.96</v>
      </c>
      <c r="T13" s="8">
        <v>4.92</v>
      </c>
      <c r="U13" s="5">
        <v>1001.22</v>
      </c>
      <c r="AL13" s="5" t="str">
        <f t="shared" si="2"/>
        <v/>
      </c>
      <c r="AN13" s="5" t="str">
        <f t="shared" si="3"/>
        <v/>
      </c>
      <c r="AP13" s="5" t="str">
        <f t="shared" si="4"/>
        <v/>
      </c>
      <c r="AS13" s="5">
        <f t="shared" si="5"/>
        <v>12457.14</v>
      </c>
      <c r="AT13" s="11">
        <f t="shared" si="6"/>
        <v>1.8523469942537552</v>
      </c>
      <c r="AU13" s="5">
        <f t="shared" si="7"/>
        <v>1852.3469942537552</v>
      </c>
    </row>
    <row r="14" spans="1:47" x14ac:dyDescent="0.3">
      <c r="A14" s="1" t="s">
        <v>77</v>
      </c>
      <c r="B14" s="1" t="s">
        <v>78</v>
      </c>
      <c r="C14" s="1" t="s">
        <v>79</v>
      </c>
      <c r="D14" s="1" t="s">
        <v>80</v>
      </c>
      <c r="E14" s="1" t="s">
        <v>66</v>
      </c>
      <c r="F14" s="1" t="s">
        <v>82</v>
      </c>
      <c r="G14" s="1" t="s">
        <v>54</v>
      </c>
      <c r="H14" s="1" t="s">
        <v>55</v>
      </c>
      <c r="I14" s="2">
        <v>154.11000000000001</v>
      </c>
      <c r="J14" s="2">
        <v>33.450000000000003</v>
      </c>
      <c r="K14" s="2">
        <f t="shared" si="0"/>
        <v>14.469999999999999</v>
      </c>
      <c r="L14" s="2">
        <f t="shared" si="1"/>
        <v>0</v>
      </c>
      <c r="R14" s="7">
        <v>11.77</v>
      </c>
      <c r="S14" s="5">
        <v>7985.9449999999997</v>
      </c>
      <c r="T14" s="8">
        <v>2.7</v>
      </c>
      <c r="U14" s="5">
        <v>549.45000000000005</v>
      </c>
      <c r="AL14" s="5" t="str">
        <f t="shared" si="2"/>
        <v/>
      </c>
      <c r="AN14" s="5" t="str">
        <f t="shared" si="3"/>
        <v/>
      </c>
      <c r="AP14" s="5" t="str">
        <f t="shared" si="4"/>
        <v/>
      </c>
      <c r="AS14" s="5">
        <f t="shared" si="5"/>
        <v>8535.3950000000004</v>
      </c>
      <c r="AT14" s="11">
        <f t="shared" si="6"/>
        <v>1.2691928703553572</v>
      </c>
      <c r="AU14" s="5">
        <f t="shared" si="7"/>
        <v>1269.1928703553574</v>
      </c>
    </row>
    <row r="15" spans="1:47" x14ac:dyDescent="0.3">
      <c r="A15" s="1" t="s">
        <v>77</v>
      </c>
      <c r="B15" s="1" t="s">
        <v>78</v>
      </c>
      <c r="C15" s="1" t="s">
        <v>79</v>
      </c>
      <c r="D15" s="1" t="s">
        <v>80</v>
      </c>
      <c r="E15" s="1" t="s">
        <v>73</v>
      </c>
      <c r="F15" s="1" t="s">
        <v>82</v>
      </c>
      <c r="G15" s="1" t="s">
        <v>54</v>
      </c>
      <c r="H15" s="1" t="s">
        <v>55</v>
      </c>
      <c r="I15" s="2">
        <v>154.11000000000001</v>
      </c>
      <c r="J15" s="2">
        <v>40.25</v>
      </c>
      <c r="K15" s="2">
        <f t="shared" si="0"/>
        <v>1.52</v>
      </c>
      <c r="L15" s="2">
        <f t="shared" si="1"/>
        <v>0</v>
      </c>
      <c r="R15" s="7">
        <v>1.05</v>
      </c>
      <c r="S15" s="5">
        <v>712.42500000000007</v>
      </c>
      <c r="T15" s="8">
        <v>0.47</v>
      </c>
      <c r="U15" s="5">
        <v>95.644999999999996</v>
      </c>
      <c r="AL15" s="5" t="str">
        <f t="shared" si="2"/>
        <v/>
      </c>
      <c r="AN15" s="5" t="str">
        <f t="shared" si="3"/>
        <v/>
      </c>
      <c r="AP15" s="5" t="str">
        <f t="shared" si="4"/>
        <v/>
      </c>
      <c r="AS15" s="5">
        <f t="shared" si="5"/>
        <v>808.07</v>
      </c>
      <c r="AT15" s="11">
        <f t="shared" si="6"/>
        <v>0.12015808087945001</v>
      </c>
      <c r="AU15" s="5">
        <f t="shared" si="7"/>
        <v>120.15808087945001</v>
      </c>
    </row>
    <row r="16" spans="1:47" x14ac:dyDescent="0.3">
      <c r="A16" s="1" t="s">
        <v>84</v>
      </c>
      <c r="B16" s="1" t="s">
        <v>85</v>
      </c>
      <c r="C16" s="1" t="s">
        <v>86</v>
      </c>
      <c r="D16" s="1" t="s">
        <v>87</v>
      </c>
      <c r="E16" s="1" t="s">
        <v>88</v>
      </c>
      <c r="F16" s="1" t="s">
        <v>89</v>
      </c>
      <c r="G16" s="1" t="s">
        <v>54</v>
      </c>
      <c r="H16" s="1" t="s">
        <v>55</v>
      </c>
      <c r="I16" s="2">
        <v>121.1</v>
      </c>
      <c r="J16" s="2">
        <v>39.39</v>
      </c>
      <c r="K16" s="2">
        <f t="shared" si="0"/>
        <v>0.61</v>
      </c>
      <c r="L16" s="2">
        <f t="shared" si="1"/>
        <v>0</v>
      </c>
      <c r="T16" s="8">
        <v>0.61</v>
      </c>
      <c r="U16" s="5">
        <v>124.13500000000001</v>
      </c>
      <c r="AL16" s="5" t="str">
        <f t="shared" si="2"/>
        <v/>
      </c>
      <c r="AN16" s="5" t="str">
        <f t="shared" si="3"/>
        <v/>
      </c>
      <c r="AP16" s="5" t="str">
        <f t="shared" si="4"/>
        <v/>
      </c>
      <c r="AS16" s="5">
        <f t="shared" si="5"/>
        <v>124.13500000000001</v>
      </c>
      <c r="AT16" s="11">
        <f t="shared" si="6"/>
        <v>1.8458578303823341E-2</v>
      </c>
      <c r="AU16" s="5">
        <f t="shared" si="7"/>
        <v>18.458578303823341</v>
      </c>
    </row>
    <row r="17" spans="1:47" x14ac:dyDescent="0.3">
      <c r="A17" s="1" t="s">
        <v>84</v>
      </c>
      <c r="B17" s="1" t="s">
        <v>85</v>
      </c>
      <c r="C17" s="1" t="s">
        <v>86</v>
      </c>
      <c r="D17" s="1" t="s">
        <v>87</v>
      </c>
      <c r="E17" s="1" t="s">
        <v>90</v>
      </c>
      <c r="F17" s="1" t="s">
        <v>89</v>
      </c>
      <c r="G17" s="1" t="s">
        <v>54</v>
      </c>
      <c r="H17" s="1" t="s">
        <v>55</v>
      </c>
      <c r="I17" s="2">
        <v>121.1</v>
      </c>
      <c r="J17" s="2">
        <v>37.799999999999997</v>
      </c>
      <c r="K17" s="2">
        <f t="shared" si="0"/>
        <v>10.82</v>
      </c>
      <c r="L17" s="2">
        <f t="shared" si="1"/>
        <v>0</v>
      </c>
      <c r="N17" s="4">
        <v>0.28999999999999998</v>
      </c>
      <c r="O17" s="5">
        <v>369.60500000000002</v>
      </c>
      <c r="P17" s="6">
        <v>4.21</v>
      </c>
      <c r="Q17" s="5">
        <v>3961.61</v>
      </c>
      <c r="R17" s="7">
        <v>4.74</v>
      </c>
      <c r="S17" s="5">
        <v>3216.09</v>
      </c>
      <c r="T17" s="8">
        <v>1.58</v>
      </c>
      <c r="U17" s="5">
        <v>321.52999999999997</v>
      </c>
      <c r="AL17" s="5" t="str">
        <f t="shared" si="2"/>
        <v/>
      </c>
      <c r="AN17" s="5" t="str">
        <f t="shared" si="3"/>
        <v/>
      </c>
      <c r="AP17" s="5" t="str">
        <f t="shared" si="4"/>
        <v/>
      </c>
      <c r="AS17" s="5">
        <f t="shared" si="5"/>
        <v>7868.835</v>
      </c>
      <c r="AT17" s="11">
        <f t="shared" si="6"/>
        <v>1.1700769888215712</v>
      </c>
      <c r="AU17" s="5">
        <f t="shared" si="7"/>
        <v>1170.0769888215711</v>
      </c>
    </row>
    <row r="18" spans="1:47" x14ac:dyDescent="0.3">
      <c r="A18" s="1" t="s">
        <v>91</v>
      </c>
      <c r="B18" s="1" t="s">
        <v>92</v>
      </c>
      <c r="C18" s="1" t="s">
        <v>86</v>
      </c>
      <c r="D18" s="1" t="s">
        <v>87</v>
      </c>
      <c r="E18" s="1" t="s">
        <v>61</v>
      </c>
      <c r="F18" s="1" t="s">
        <v>93</v>
      </c>
      <c r="G18" s="1" t="s">
        <v>54</v>
      </c>
      <c r="H18" s="1" t="s">
        <v>55</v>
      </c>
      <c r="I18" s="2">
        <v>374.97</v>
      </c>
      <c r="J18" s="2">
        <v>7.0000000000000007E-2</v>
      </c>
      <c r="K18" s="2">
        <f t="shared" si="0"/>
        <v>6.0000000000000005E-2</v>
      </c>
      <c r="L18" s="2">
        <f t="shared" si="1"/>
        <v>0</v>
      </c>
      <c r="P18" s="6">
        <v>0.05</v>
      </c>
      <c r="Q18" s="5">
        <v>68.222500000000011</v>
      </c>
      <c r="R18" s="7">
        <v>0.01</v>
      </c>
      <c r="S18" s="5">
        <v>8.4812499999999993</v>
      </c>
      <c r="AL18" s="5" t="str">
        <f t="shared" si="2"/>
        <v/>
      </c>
      <c r="AN18" s="5" t="str">
        <f t="shared" si="3"/>
        <v/>
      </c>
      <c r="AP18" s="5" t="str">
        <f t="shared" si="4"/>
        <v/>
      </c>
      <c r="AS18" s="5">
        <f t="shared" si="5"/>
        <v>76.703750000000014</v>
      </c>
      <c r="AT18" s="11">
        <f t="shared" si="6"/>
        <v>1.1405664603632255E-2</v>
      </c>
      <c r="AU18" s="5">
        <f t="shared" si="7"/>
        <v>11.405664603632255</v>
      </c>
    </row>
    <row r="19" spans="1:47" x14ac:dyDescent="0.3">
      <c r="A19" s="1" t="s">
        <v>91</v>
      </c>
      <c r="B19" s="1" t="s">
        <v>92</v>
      </c>
      <c r="C19" s="1" t="s">
        <v>86</v>
      </c>
      <c r="D19" s="1" t="s">
        <v>87</v>
      </c>
      <c r="E19" s="1" t="s">
        <v>73</v>
      </c>
      <c r="F19" s="1" t="s">
        <v>93</v>
      </c>
      <c r="G19" s="1" t="s">
        <v>54</v>
      </c>
      <c r="H19" s="1" t="s">
        <v>55</v>
      </c>
      <c r="I19" s="2">
        <v>374.97</v>
      </c>
      <c r="J19" s="2">
        <v>40.590000000000003</v>
      </c>
      <c r="K19" s="2">
        <f t="shared" si="0"/>
        <v>38.72</v>
      </c>
      <c r="L19" s="2">
        <f t="shared" si="1"/>
        <v>0</v>
      </c>
      <c r="P19" s="6">
        <v>13.83</v>
      </c>
      <c r="Q19" s="5">
        <v>22501.662499999999</v>
      </c>
      <c r="R19" s="7">
        <v>22.79</v>
      </c>
      <c r="S19" s="5">
        <v>26816.016250000001</v>
      </c>
      <c r="T19" s="8">
        <v>2.1</v>
      </c>
      <c r="U19" s="5">
        <v>705.12749999999994</v>
      </c>
      <c r="AL19" s="5" t="str">
        <f t="shared" si="2"/>
        <v/>
      </c>
      <c r="AN19" s="5" t="str">
        <f t="shared" si="3"/>
        <v/>
      </c>
      <c r="AP19" s="5" t="str">
        <f t="shared" si="4"/>
        <v/>
      </c>
      <c r="AS19" s="5">
        <f t="shared" si="5"/>
        <v>50022.806250000001</v>
      </c>
      <c r="AT19" s="11">
        <f t="shared" si="6"/>
        <v>7.4382719309027161</v>
      </c>
      <c r="AU19" s="5">
        <f t="shared" si="7"/>
        <v>7438.2719309027161</v>
      </c>
    </row>
    <row r="20" spans="1:47" x14ac:dyDescent="0.3">
      <c r="A20" s="1" t="s">
        <v>91</v>
      </c>
      <c r="B20" s="1" t="s">
        <v>92</v>
      </c>
      <c r="C20" s="1" t="s">
        <v>86</v>
      </c>
      <c r="D20" s="1" t="s">
        <v>87</v>
      </c>
      <c r="E20" s="1" t="s">
        <v>68</v>
      </c>
      <c r="F20" s="1" t="s">
        <v>93</v>
      </c>
      <c r="G20" s="1" t="s">
        <v>54</v>
      </c>
      <c r="H20" s="1" t="s">
        <v>55</v>
      </c>
      <c r="I20" s="2">
        <v>374.97</v>
      </c>
      <c r="J20" s="2">
        <v>40.520000000000003</v>
      </c>
      <c r="K20" s="2">
        <f t="shared" si="0"/>
        <v>40</v>
      </c>
      <c r="L20" s="2">
        <f t="shared" si="1"/>
        <v>0</v>
      </c>
      <c r="N20" s="4">
        <v>1.1299999999999999</v>
      </c>
      <c r="O20" s="5">
        <v>1800.23125</v>
      </c>
      <c r="P20" s="6">
        <v>17.37</v>
      </c>
      <c r="Q20" s="5">
        <v>20694.942500000001</v>
      </c>
      <c r="R20" s="7">
        <v>19.8</v>
      </c>
      <c r="S20" s="5">
        <v>17084.63</v>
      </c>
      <c r="T20" s="8">
        <v>1.7</v>
      </c>
      <c r="U20" s="5">
        <v>432.4375</v>
      </c>
      <c r="AL20" s="5" t="str">
        <f t="shared" si="2"/>
        <v/>
      </c>
      <c r="AN20" s="5" t="str">
        <f t="shared" si="3"/>
        <v/>
      </c>
      <c r="AP20" s="5" t="str">
        <f t="shared" si="4"/>
        <v/>
      </c>
      <c r="AS20" s="5">
        <f t="shared" si="5"/>
        <v>40012.241250000006</v>
      </c>
      <c r="AT20" s="11">
        <f t="shared" si="6"/>
        <v>5.9497248014226081</v>
      </c>
      <c r="AU20" s="5">
        <f t="shared" si="7"/>
        <v>5949.7248014226079</v>
      </c>
    </row>
    <row r="21" spans="1:47" x14ac:dyDescent="0.3">
      <c r="A21" s="1" t="s">
        <v>91</v>
      </c>
      <c r="B21" s="1" t="s">
        <v>92</v>
      </c>
      <c r="C21" s="1" t="s">
        <v>86</v>
      </c>
      <c r="D21" s="1" t="s">
        <v>87</v>
      </c>
      <c r="E21" s="1" t="s">
        <v>52</v>
      </c>
      <c r="F21" s="1" t="s">
        <v>93</v>
      </c>
      <c r="G21" s="1" t="s">
        <v>54</v>
      </c>
      <c r="H21" s="1" t="s">
        <v>55</v>
      </c>
      <c r="I21" s="2">
        <v>374.97</v>
      </c>
      <c r="J21" s="2">
        <v>40.46</v>
      </c>
      <c r="K21" s="2">
        <f t="shared" si="0"/>
        <v>39.989999999999995</v>
      </c>
      <c r="L21" s="2">
        <f t="shared" si="1"/>
        <v>0</v>
      </c>
      <c r="N21" s="4">
        <v>10.92</v>
      </c>
      <c r="O21" s="5">
        <v>19353.282500000001</v>
      </c>
      <c r="P21" s="6">
        <v>28.56</v>
      </c>
      <c r="Q21" s="5">
        <v>35073.422500000001</v>
      </c>
      <c r="R21" s="7">
        <v>0.51</v>
      </c>
      <c r="S21" s="5">
        <v>432.54374999999999</v>
      </c>
      <c r="AL21" s="5" t="str">
        <f t="shared" si="2"/>
        <v/>
      </c>
      <c r="AN21" s="5" t="str">
        <f t="shared" si="3"/>
        <v/>
      </c>
      <c r="AP21" s="5" t="str">
        <f t="shared" si="4"/>
        <v/>
      </c>
      <c r="AS21" s="5">
        <f t="shared" si="5"/>
        <v>54859.248749999999</v>
      </c>
      <c r="AT21" s="11">
        <f t="shared" si="6"/>
        <v>8.1574393905087028</v>
      </c>
      <c r="AU21" s="5">
        <f t="shared" si="7"/>
        <v>8157.4393905087027</v>
      </c>
    </row>
    <row r="22" spans="1:47" x14ac:dyDescent="0.3">
      <c r="A22" s="1" t="s">
        <v>91</v>
      </c>
      <c r="B22" s="1" t="s">
        <v>92</v>
      </c>
      <c r="C22" s="1" t="s">
        <v>86</v>
      </c>
      <c r="D22" s="1" t="s">
        <v>87</v>
      </c>
      <c r="E22" s="1" t="s">
        <v>94</v>
      </c>
      <c r="F22" s="1" t="s">
        <v>93</v>
      </c>
      <c r="G22" s="1" t="s">
        <v>54</v>
      </c>
      <c r="H22" s="1" t="s">
        <v>55</v>
      </c>
      <c r="I22" s="2">
        <v>374.97</v>
      </c>
      <c r="J22" s="2">
        <v>38.950000000000003</v>
      </c>
      <c r="K22" s="2">
        <f t="shared" si="0"/>
        <v>27.16</v>
      </c>
      <c r="L22" s="2">
        <f t="shared" si="1"/>
        <v>0</v>
      </c>
      <c r="N22" s="4">
        <v>8.7799999999999994</v>
      </c>
      <c r="O22" s="5">
        <v>16772.419999999998</v>
      </c>
      <c r="P22" s="6">
        <v>15.86</v>
      </c>
      <c r="Q22" s="5">
        <v>21334.822499999998</v>
      </c>
      <c r="R22" s="7">
        <v>2.52</v>
      </c>
      <c r="S22" s="5">
        <v>2137.2750000000001</v>
      </c>
      <c r="AL22" s="5" t="str">
        <f t="shared" si="2"/>
        <v/>
      </c>
      <c r="AN22" s="5" t="str">
        <f t="shared" si="3"/>
        <v/>
      </c>
      <c r="AP22" s="5" t="str">
        <f t="shared" si="4"/>
        <v/>
      </c>
      <c r="AS22" s="5">
        <f t="shared" si="5"/>
        <v>40244.517499999994</v>
      </c>
      <c r="AT22" s="11">
        <f t="shared" si="6"/>
        <v>5.9842637255676383</v>
      </c>
      <c r="AU22" s="5">
        <f t="shared" si="7"/>
        <v>5984.2637255676382</v>
      </c>
    </row>
    <row r="23" spans="1:47" x14ac:dyDescent="0.3">
      <c r="A23" s="1" t="s">
        <v>91</v>
      </c>
      <c r="B23" s="1" t="s">
        <v>92</v>
      </c>
      <c r="C23" s="1" t="s">
        <v>86</v>
      </c>
      <c r="D23" s="1" t="s">
        <v>87</v>
      </c>
      <c r="E23" s="1" t="s">
        <v>66</v>
      </c>
      <c r="F23" s="1" t="s">
        <v>93</v>
      </c>
      <c r="G23" s="1" t="s">
        <v>54</v>
      </c>
      <c r="H23" s="1" t="s">
        <v>55</v>
      </c>
      <c r="I23" s="2">
        <v>374.97</v>
      </c>
      <c r="J23" s="2">
        <v>39.6</v>
      </c>
      <c r="K23" s="2">
        <f t="shared" si="0"/>
        <v>3.1100000000000003</v>
      </c>
      <c r="L23" s="2">
        <f t="shared" si="1"/>
        <v>0</v>
      </c>
      <c r="R23" s="7">
        <v>1.31</v>
      </c>
      <c r="S23" s="5">
        <v>1555.4612500000001</v>
      </c>
      <c r="T23" s="8">
        <v>1.8</v>
      </c>
      <c r="U23" s="5">
        <v>548.4325</v>
      </c>
      <c r="AL23" s="5" t="str">
        <f t="shared" si="2"/>
        <v/>
      </c>
      <c r="AN23" s="5" t="str">
        <f t="shared" si="3"/>
        <v/>
      </c>
      <c r="AP23" s="5" t="str">
        <f t="shared" si="4"/>
        <v/>
      </c>
      <c r="AS23" s="5">
        <f t="shared" si="5"/>
        <v>2103.8937500000002</v>
      </c>
      <c r="AT23" s="11">
        <f t="shared" si="6"/>
        <v>0.31284398056389845</v>
      </c>
      <c r="AU23" s="5">
        <f t="shared" si="7"/>
        <v>312.84398056389847</v>
      </c>
    </row>
    <row r="24" spans="1:47" x14ac:dyDescent="0.3">
      <c r="A24" s="1" t="s">
        <v>91</v>
      </c>
      <c r="B24" s="1" t="s">
        <v>92</v>
      </c>
      <c r="C24" s="1" t="s">
        <v>86</v>
      </c>
      <c r="D24" s="1" t="s">
        <v>87</v>
      </c>
      <c r="E24" s="1" t="s">
        <v>95</v>
      </c>
      <c r="F24" s="1" t="s">
        <v>93</v>
      </c>
      <c r="G24" s="1" t="s">
        <v>54</v>
      </c>
      <c r="H24" s="1" t="s">
        <v>55</v>
      </c>
      <c r="I24" s="2">
        <v>374.97</v>
      </c>
      <c r="J24" s="2">
        <v>37.92</v>
      </c>
      <c r="K24" s="2">
        <f t="shared" si="0"/>
        <v>37.930000000000007</v>
      </c>
      <c r="L24" s="2">
        <f t="shared" si="1"/>
        <v>0</v>
      </c>
      <c r="N24" s="4">
        <v>8.77</v>
      </c>
      <c r="O24" s="5">
        <v>12212.89625</v>
      </c>
      <c r="P24" s="6">
        <v>17.170000000000002</v>
      </c>
      <c r="Q24" s="5">
        <v>17617.872500000001</v>
      </c>
      <c r="R24" s="7">
        <v>10.43</v>
      </c>
      <c r="S24" s="5">
        <v>7290.4825000000001</v>
      </c>
      <c r="T24" s="8">
        <v>1.56</v>
      </c>
      <c r="U24" s="5">
        <v>317.45999999999998</v>
      </c>
      <c r="AL24" s="5" t="str">
        <f t="shared" si="2"/>
        <v/>
      </c>
      <c r="AN24" s="5" t="str">
        <f t="shared" si="3"/>
        <v/>
      </c>
      <c r="AP24" s="5" t="str">
        <f t="shared" si="4"/>
        <v/>
      </c>
      <c r="AS24" s="5">
        <f t="shared" si="5"/>
        <v>37438.71125</v>
      </c>
      <c r="AT24" s="11">
        <f t="shared" si="6"/>
        <v>5.5670470310738862</v>
      </c>
      <c r="AU24" s="5">
        <f t="shared" si="7"/>
        <v>5567.0470310738865</v>
      </c>
    </row>
    <row r="25" spans="1:47" x14ac:dyDescent="0.3">
      <c r="A25" s="1" t="s">
        <v>91</v>
      </c>
      <c r="B25" s="1" t="s">
        <v>92</v>
      </c>
      <c r="C25" s="1" t="s">
        <v>86</v>
      </c>
      <c r="D25" s="1" t="s">
        <v>87</v>
      </c>
      <c r="E25" s="1" t="s">
        <v>56</v>
      </c>
      <c r="F25" s="1" t="s">
        <v>93</v>
      </c>
      <c r="G25" s="1" t="s">
        <v>54</v>
      </c>
      <c r="H25" s="1" t="s">
        <v>55</v>
      </c>
      <c r="I25" s="2">
        <v>374.97</v>
      </c>
      <c r="J25" s="2">
        <v>39.6</v>
      </c>
      <c r="K25" s="2">
        <f t="shared" si="0"/>
        <v>30.03</v>
      </c>
      <c r="L25" s="2">
        <f t="shared" si="1"/>
        <v>0</v>
      </c>
      <c r="P25" s="6">
        <v>19.190000000000001</v>
      </c>
      <c r="Q25" s="5">
        <v>25712.825000000001</v>
      </c>
      <c r="R25" s="7">
        <v>5.48</v>
      </c>
      <c r="S25" s="5">
        <v>5183.74</v>
      </c>
      <c r="T25" s="8">
        <v>5.36</v>
      </c>
      <c r="U25" s="5">
        <v>1090.76</v>
      </c>
      <c r="AL25" s="5" t="str">
        <f t="shared" si="2"/>
        <v/>
      </c>
      <c r="AN25" s="5" t="str">
        <f t="shared" si="3"/>
        <v/>
      </c>
      <c r="AP25" s="5" t="str">
        <f t="shared" si="4"/>
        <v/>
      </c>
      <c r="AS25" s="5">
        <f t="shared" si="5"/>
        <v>31987.325000000001</v>
      </c>
      <c r="AT25" s="11">
        <f t="shared" si="6"/>
        <v>4.7564389031485561</v>
      </c>
      <c r="AU25" s="5">
        <f t="shared" si="7"/>
        <v>4756.4389031485562</v>
      </c>
    </row>
    <row r="26" spans="1:47" x14ac:dyDescent="0.3">
      <c r="A26" s="1" t="s">
        <v>91</v>
      </c>
      <c r="B26" s="1" t="s">
        <v>92</v>
      </c>
      <c r="C26" s="1" t="s">
        <v>86</v>
      </c>
      <c r="D26" s="1" t="s">
        <v>87</v>
      </c>
      <c r="E26" s="1" t="s">
        <v>75</v>
      </c>
      <c r="F26" s="1" t="s">
        <v>93</v>
      </c>
      <c r="G26" s="1" t="s">
        <v>54</v>
      </c>
      <c r="H26" s="1" t="s">
        <v>55</v>
      </c>
      <c r="I26" s="2">
        <v>374.97</v>
      </c>
      <c r="J26" s="2">
        <v>39.630000000000003</v>
      </c>
      <c r="K26" s="2">
        <f t="shared" si="0"/>
        <v>30.23</v>
      </c>
      <c r="L26" s="2">
        <f t="shared" si="1"/>
        <v>0</v>
      </c>
      <c r="P26" s="6">
        <v>11.46</v>
      </c>
      <c r="Q26" s="5">
        <v>13479.825000000001</v>
      </c>
      <c r="R26" s="7">
        <v>18.77</v>
      </c>
      <c r="S26" s="5">
        <v>15924.395</v>
      </c>
      <c r="AL26" s="5" t="str">
        <f t="shared" si="2"/>
        <v/>
      </c>
      <c r="AN26" s="5" t="str">
        <f t="shared" si="3"/>
        <v/>
      </c>
      <c r="AP26" s="5" t="str">
        <f t="shared" si="4"/>
        <v/>
      </c>
      <c r="AS26" s="5">
        <f t="shared" si="5"/>
        <v>29404.22</v>
      </c>
      <c r="AT26" s="11">
        <f t="shared" si="6"/>
        <v>4.3723373531465617</v>
      </c>
      <c r="AU26" s="5">
        <f t="shared" si="7"/>
        <v>4372.3373531465613</v>
      </c>
    </row>
    <row r="27" spans="1:47" x14ac:dyDescent="0.3">
      <c r="A27" s="1" t="s">
        <v>91</v>
      </c>
      <c r="B27" s="1" t="s">
        <v>92</v>
      </c>
      <c r="C27" s="1" t="s">
        <v>86</v>
      </c>
      <c r="D27" s="1" t="s">
        <v>87</v>
      </c>
      <c r="E27" s="1" t="s">
        <v>67</v>
      </c>
      <c r="F27" s="1" t="s">
        <v>93</v>
      </c>
      <c r="G27" s="1" t="s">
        <v>54</v>
      </c>
      <c r="H27" s="1" t="s">
        <v>55</v>
      </c>
      <c r="I27" s="2">
        <v>374.97</v>
      </c>
      <c r="J27" s="2">
        <v>39.46</v>
      </c>
      <c r="K27" s="2">
        <f t="shared" si="0"/>
        <v>11.719999999999999</v>
      </c>
      <c r="L27" s="2">
        <f t="shared" si="1"/>
        <v>0</v>
      </c>
      <c r="R27" s="7">
        <v>1.95</v>
      </c>
      <c r="S27" s="5">
        <v>1653.84375</v>
      </c>
      <c r="T27" s="8">
        <v>9.77</v>
      </c>
      <c r="U27" s="5">
        <v>2485.2437500000001</v>
      </c>
      <c r="AL27" s="5" t="str">
        <f t="shared" si="2"/>
        <v/>
      </c>
      <c r="AN27" s="5" t="str">
        <f t="shared" si="3"/>
        <v/>
      </c>
      <c r="AP27" s="5" t="str">
        <f t="shared" si="4"/>
        <v/>
      </c>
      <c r="AS27" s="5">
        <f t="shared" si="5"/>
        <v>4139.0874999999996</v>
      </c>
      <c r="AT27" s="11">
        <f t="shared" si="6"/>
        <v>0.61547243505156801</v>
      </c>
      <c r="AU27" s="5">
        <f t="shared" si="7"/>
        <v>615.47243505156803</v>
      </c>
    </row>
    <row r="28" spans="1:47" x14ac:dyDescent="0.3">
      <c r="A28" s="1" t="s">
        <v>91</v>
      </c>
      <c r="B28" s="1" t="s">
        <v>92</v>
      </c>
      <c r="C28" s="1" t="s">
        <v>86</v>
      </c>
      <c r="D28" s="1" t="s">
        <v>87</v>
      </c>
      <c r="E28" s="1" t="s">
        <v>76</v>
      </c>
      <c r="F28" s="1" t="s">
        <v>93</v>
      </c>
      <c r="G28" s="1" t="s">
        <v>54</v>
      </c>
      <c r="H28" s="1" t="s">
        <v>55</v>
      </c>
      <c r="I28" s="2">
        <v>374.97</v>
      </c>
      <c r="J28" s="2">
        <v>15.45</v>
      </c>
      <c r="K28" s="2">
        <f t="shared" si="0"/>
        <v>7.49</v>
      </c>
      <c r="L28" s="2">
        <f t="shared" si="1"/>
        <v>0</v>
      </c>
      <c r="R28" s="7">
        <v>7.49</v>
      </c>
      <c r="S28" s="5">
        <v>6352.4562500000002</v>
      </c>
      <c r="AL28" s="5" t="str">
        <f t="shared" si="2"/>
        <v/>
      </c>
      <c r="AN28" s="5" t="str">
        <f t="shared" si="3"/>
        <v/>
      </c>
      <c r="AP28" s="5" t="str">
        <f t="shared" si="4"/>
        <v/>
      </c>
      <c r="AS28" s="5">
        <f t="shared" si="5"/>
        <v>6352.4562500000002</v>
      </c>
      <c r="AT28" s="11">
        <f t="shared" si="6"/>
        <v>0.94459508689923866</v>
      </c>
      <c r="AU28" s="5">
        <f t="shared" si="7"/>
        <v>944.59508689923871</v>
      </c>
    </row>
    <row r="29" spans="1:47" x14ac:dyDescent="0.3">
      <c r="A29" s="1" t="s">
        <v>96</v>
      </c>
      <c r="B29" s="1" t="s">
        <v>97</v>
      </c>
      <c r="C29" s="1" t="s">
        <v>98</v>
      </c>
      <c r="D29" s="1" t="s">
        <v>99</v>
      </c>
      <c r="E29" s="1" t="s">
        <v>76</v>
      </c>
      <c r="F29" s="1" t="s">
        <v>93</v>
      </c>
      <c r="G29" s="1" t="s">
        <v>54</v>
      </c>
      <c r="H29" s="1" t="s">
        <v>55</v>
      </c>
      <c r="I29" s="2">
        <v>25.02</v>
      </c>
      <c r="J29" s="2">
        <v>23.26</v>
      </c>
      <c r="K29" s="2">
        <f t="shared" si="0"/>
        <v>6.14</v>
      </c>
      <c r="L29" s="2">
        <f t="shared" si="1"/>
        <v>0</v>
      </c>
      <c r="R29" s="7">
        <v>1.82</v>
      </c>
      <c r="S29" s="5">
        <v>1543.5875000000001</v>
      </c>
      <c r="T29" s="8">
        <v>1.78</v>
      </c>
      <c r="U29" s="5">
        <v>452.78750000000002</v>
      </c>
      <c r="X29" s="2">
        <v>1.28</v>
      </c>
      <c r="Y29" s="5">
        <v>325.60000000000002</v>
      </c>
      <c r="AB29" s="10">
        <v>1.26</v>
      </c>
      <c r="AC29" s="5">
        <v>115.7625</v>
      </c>
      <c r="AL29" s="5" t="str">
        <f t="shared" si="2"/>
        <v/>
      </c>
      <c r="AN29" s="5" t="str">
        <f t="shared" si="3"/>
        <v/>
      </c>
      <c r="AP29" s="5" t="str">
        <f t="shared" si="4"/>
        <v/>
      </c>
      <c r="AS29" s="5">
        <f t="shared" si="5"/>
        <v>2437.7374999999997</v>
      </c>
      <c r="AT29" s="11">
        <f t="shared" si="6"/>
        <v>0.36248574961063806</v>
      </c>
      <c r="AU29" s="5">
        <f t="shared" si="7"/>
        <v>362.48574961063809</v>
      </c>
    </row>
    <row r="30" spans="1:47" x14ac:dyDescent="0.3">
      <c r="A30" s="1" t="s">
        <v>100</v>
      </c>
      <c r="B30" s="1" t="s">
        <v>101</v>
      </c>
      <c r="C30" s="1" t="s">
        <v>102</v>
      </c>
      <c r="D30" s="1" t="s">
        <v>103</v>
      </c>
      <c r="E30" s="1" t="s">
        <v>104</v>
      </c>
      <c r="F30" s="1" t="s">
        <v>93</v>
      </c>
      <c r="G30" s="1" t="s">
        <v>54</v>
      </c>
      <c r="H30" s="1" t="s">
        <v>55</v>
      </c>
      <c r="I30" s="2">
        <v>80</v>
      </c>
      <c r="J30" s="2">
        <v>38.950000000000003</v>
      </c>
      <c r="K30" s="2">
        <f t="shared" si="0"/>
        <v>0.18</v>
      </c>
      <c r="L30" s="2">
        <f t="shared" si="1"/>
        <v>0</v>
      </c>
      <c r="P30" s="6">
        <v>0.18</v>
      </c>
      <c r="Q30" s="5">
        <v>254.07</v>
      </c>
      <c r="AL30" s="5" t="str">
        <f t="shared" si="2"/>
        <v/>
      </c>
      <c r="AN30" s="5" t="str">
        <f t="shared" si="3"/>
        <v/>
      </c>
      <c r="AP30" s="5" t="str">
        <f t="shared" si="4"/>
        <v/>
      </c>
      <c r="AS30" s="5">
        <f t="shared" si="5"/>
        <v>254.07</v>
      </c>
      <c r="AT30" s="11">
        <f t="shared" si="6"/>
        <v>3.777960276837633E-2</v>
      </c>
      <c r="AU30" s="5">
        <f t="shared" si="7"/>
        <v>37.779602768376328</v>
      </c>
    </row>
    <row r="31" spans="1:47" x14ac:dyDescent="0.3">
      <c r="A31" s="1" t="s">
        <v>105</v>
      </c>
      <c r="B31" s="1" t="s">
        <v>70</v>
      </c>
      <c r="C31" s="1" t="s">
        <v>71</v>
      </c>
      <c r="D31" s="1" t="s">
        <v>72</v>
      </c>
      <c r="E31" s="1" t="s">
        <v>88</v>
      </c>
      <c r="F31" s="1" t="s">
        <v>93</v>
      </c>
      <c r="G31" s="1" t="s">
        <v>54</v>
      </c>
      <c r="H31" s="1" t="s">
        <v>55</v>
      </c>
      <c r="I31" s="2">
        <v>80</v>
      </c>
      <c r="J31" s="2">
        <v>39.49</v>
      </c>
      <c r="K31" s="2">
        <f t="shared" si="0"/>
        <v>4.4099999999999993</v>
      </c>
      <c r="L31" s="2">
        <f t="shared" si="1"/>
        <v>0</v>
      </c>
      <c r="P31" s="6">
        <v>0.31</v>
      </c>
      <c r="Q31" s="5">
        <v>437.565</v>
      </c>
      <c r="R31" s="7">
        <v>4.0999999999999996</v>
      </c>
      <c r="S31" s="5">
        <v>4172.7749999999996</v>
      </c>
      <c r="AL31" s="5" t="str">
        <f t="shared" si="2"/>
        <v/>
      </c>
      <c r="AN31" s="5" t="str">
        <f t="shared" si="3"/>
        <v/>
      </c>
      <c r="AP31" s="5" t="str">
        <f t="shared" si="4"/>
        <v/>
      </c>
      <c r="AS31" s="5">
        <f t="shared" si="5"/>
        <v>4610.3399999999992</v>
      </c>
      <c r="AT31" s="11">
        <f t="shared" si="6"/>
        <v>0.68554655735488701</v>
      </c>
      <c r="AU31" s="5">
        <f t="shared" si="7"/>
        <v>685.546557354887</v>
      </c>
    </row>
    <row r="32" spans="1:47" x14ac:dyDescent="0.3">
      <c r="A32" s="1" t="s">
        <v>105</v>
      </c>
      <c r="B32" s="1" t="s">
        <v>70</v>
      </c>
      <c r="C32" s="1" t="s">
        <v>71</v>
      </c>
      <c r="D32" s="1" t="s">
        <v>72</v>
      </c>
      <c r="E32" s="1" t="s">
        <v>61</v>
      </c>
      <c r="F32" s="1" t="s">
        <v>93</v>
      </c>
      <c r="G32" s="1" t="s">
        <v>54</v>
      </c>
      <c r="H32" s="1" t="s">
        <v>55</v>
      </c>
      <c r="I32" s="2">
        <v>80</v>
      </c>
      <c r="J32" s="2">
        <v>40.51</v>
      </c>
      <c r="K32" s="2">
        <f t="shared" si="0"/>
        <v>35.790000000000006</v>
      </c>
      <c r="L32" s="2">
        <f t="shared" si="1"/>
        <v>0</v>
      </c>
      <c r="N32" s="4">
        <v>0.12</v>
      </c>
      <c r="O32" s="5">
        <v>229.41</v>
      </c>
      <c r="P32" s="6">
        <v>23.46</v>
      </c>
      <c r="Q32" s="5">
        <v>34551.167500000003</v>
      </c>
      <c r="R32" s="7">
        <v>12.21</v>
      </c>
      <c r="S32" s="5">
        <v>12608.22625</v>
      </c>
      <c r="AL32" s="5" t="str">
        <f t="shared" si="2"/>
        <v/>
      </c>
      <c r="AN32" s="5" t="str">
        <f t="shared" si="3"/>
        <v/>
      </c>
      <c r="AP32" s="5" t="str">
        <f t="shared" si="4"/>
        <v/>
      </c>
      <c r="AS32" s="5">
        <f t="shared" si="5"/>
        <v>47388.803750000006</v>
      </c>
      <c r="AT32" s="11">
        <f t="shared" si="6"/>
        <v>7.0466020440962858</v>
      </c>
      <c r="AU32" s="5">
        <f t="shared" si="7"/>
        <v>7046.6020440962857</v>
      </c>
    </row>
    <row r="33" spans="1:47" x14ac:dyDescent="0.3">
      <c r="A33" s="1" t="s">
        <v>106</v>
      </c>
      <c r="B33" s="1" t="s">
        <v>107</v>
      </c>
      <c r="C33" s="1" t="s">
        <v>108</v>
      </c>
      <c r="D33" s="1" t="s">
        <v>109</v>
      </c>
      <c r="E33" s="1" t="s">
        <v>83</v>
      </c>
      <c r="F33" s="1" t="s">
        <v>93</v>
      </c>
      <c r="G33" s="1" t="s">
        <v>54</v>
      </c>
      <c r="H33" s="1" t="s">
        <v>55</v>
      </c>
      <c r="I33" s="2">
        <v>80</v>
      </c>
      <c r="J33" s="2">
        <v>39.630000000000003</v>
      </c>
      <c r="K33" s="2">
        <f t="shared" si="0"/>
        <v>16.100000000000001</v>
      </c>
      <c r="L33" s="2">
        <f t="shared" si="1"/>
        <v>0</v>
      </c>
      <c r="P33" s="6">
        <v>2.75</v>
      </c>
      <c r="Q33" s="5">
        <v>3881.625</v>
      </c>
      <c r="R33" s="7">
        <v>4.8499999999999996</v>
      </c>
      <c r="S33" s="5">
        <v>4942.8724999999986</v>
      </c>
      <c r="T33" s="8">
        <v>8.5</v>
      </c>
      <c r="U33" s="5">
        <v>2655.1662500000002</v>
      </c>
      <c r="AL33" s="5" t="str">
        <f t="shared" si="2"/>
        <v/>
      </c>
      <c r="AN33" s="5" t="str">
        <f t="shared" si="3"/>
        <v/>
      </c>
      <c r="AP33" s="5" t="str">
        <f t="shared" si="4"/>
        <v/>
      </c>
      <c r="AS33" s="5">
        <f t="shared" si="5"/>
        <v>11479.663749999998</v>
      </c>
      <c r="AT33" s="11">
        <f t="shared" si="6"/>
        <v>1.7069986082163553</v>
      </c>
      <c r="AU33" s="5">
        <f t="shared" si="7"/>
        <v>1706.9986082163553</v>
      </c>
    </row>
    <row r="34" spans="1:47" x14ac:dyDescent="0.3">
      <c r="B34" s="29" t="s">
        <v>113</v>
      </c>
    </row>
    <row r="35" spans="1:47" x14ac:dyDescent="0.3">
      <c r="B35" s="1" t="s">
        <v>110</v>
      </c>
      <c r="C35" s="1" t="s">
        <v>115</v>
      </c>
      <c r="D35" s="1" t="s">
        <v>116</v>
      </c>
      <c r="J35" s="2">
        <v>9.16</v>
      </c>
      <c r="K35" s="2">
        <f t="shared" si="0"/>
        <v>8.15</v>
      </c>
      <c r="L35" s="2">
        <f t="shared" si="1"/>
        <v>0</v>
      </c>
      <c r="AG35" s="9">
        <v>8.15</v>
      </c>
      <c r="AH35" s="5">
        <v>6697.9349999999986</v>
      </c>
      <c r="AL35" s="5" t="str">
        <f t="shared" si="2"/>
        <v/>
      </c>
      <c r="AN35" s="5" t="str">
        <f t="shared" si="3"/>
        <v/>
      </c>
      <c r="AP35" s="5" t="str">
        <f t="shared" si="4"/>
        <v/>
      </c>
      <c r="AS35" s="5">
        <f t="shared" si="5"/>
        <v>6697.9349999999986</v>
      </c>
      <c r="AT35" s="11">
        <f>(AS35/$AS$38)*100</f>
        <v>0.99596695268392454</v>
      </c>
      <c r="AU35" s="5">
        <f t="shared" si="7"/>
        <v>995.96695268392455</v>
      </c>
    </row>
    <row r="36" spans="1:47" x14ac:dyDescent="0.3">
      <c r="B36" s="29" t="s">
        <v>114</v>
      </c>
    </row>
    <row r="37" spans="1:47" ht="15" thickBot="1" x14ac:dyDescent="0.35">
      <c r="B37" s="1" t="s">
        <v>111</v>
      </c>
      <c r="C37" s="1" t="s">
        <v>117</v>
      </c>
      <c r="D37" s="1" t="s">
        <v>65</v>
      </c>
      <c r="J37" s="2">
        <v>7.9</v>
      </c>
      <c r="K37" s="2">
        <f t="shared" si="0"/>
        <v>6.0299999999999994</v>
      </c>
      <c r="L37" s="2">
        <f t="shared" si="1"/>
        <v>0</v>
      </c>
      <c r="AG37" s="9">
        <v>6.0299999999999994</v>
      </c>
      <c r="AH37" s="5">
        <v>4540.59</v>
      </c>
      <c r="AL37" s="5" t="str">
        <f t="shared" si="2"/>
        <v/>
      </c>
      <c r="AN37" s="5" t="str">
        <f t="shared" si="3"/>
        <v/>
      </c>
      <c r="AP37" s="5" t="str">
        <f t="shared" si="4"/>
        <v/>
      </c>
      <c r="AS37" s="5">
        <f t="shared" si="5"/>
        <v>4540.59</v>
      </c>
      <c r="AT37" s="11">
        <f>(AS37/$AS$38)*100</f>
        <v>0.67517489878404346</v>
      </c>
      <c r="AU37" s="5">
        <f t="shared" si="7"/>
        <v>675.17489878404342</v>
      </c>
    </row>
    <row r="38" spans="1:47" ht="15" thickTop="1" x14ac:dyDescent="0.3">
      <c r="A38" s="20"/>
      <c r="B38" s="20"/>
      <c r="C38" s="20"/>
      <c r="D38" s="20"/>
      <c r="E38" s="20"/>
      <c r="F38" s="20"/>
      <c r="G38" s="20"/>
      <c r="H38" s="20"/>
      <c r="I38" s="20"/>
      <c r="J38" s="20"/>
      <c r="K38" s="20">
        <f t="shared" ref="K38:AU38" si="8">SUM(K3:K37)</f>
        <v>681.94999999999993</v>
      </c>
      <c r="L38" s="20">
        <f t="shared" si="8"/>
        <v>10.180000000000001</v>
      </c>
      <c r="M38" s="21">
        <f t="shared" si="8"/>
        <v>0</v>
      </c>
      <c r="N38" s="22">
        <f t="shared" si="8"/>
        <v>40.829999999999991</v>
      </c>
      <c r="O38" s="23">
        <f t="shared" si="8"/>
        <v>65197.047500000001</v>
      </c>
      <c r="P38" s="24">
        <f t="shared" si="8"/>
        <v>262.39000000000004</v>
      </c>
      <c r="Q38" s="23">
        <f t="shared" si="8"/>
        <v>328390.18000000005</v>
      </c>
      <c r="R38" s="25">
        <f t="shared" si="8"/>
        <v>285.84000000000003</v>
      </c>
      <c r="S38" s="23">
        <f t="shared" si="8"/>
        <v>249131.62999999998</v>
      </c>
      <c r="T38" s="26">
        <f t="shared" si="8"/>
        <v>65.5</v>
      </c>
      <c r="U38" s="23">
        <f t="shared" si="8"/>
        <v>16997.846250000002</v>
      </c>
      <c r="V38" s="20">
        <f t="shared" si="8"/>
        <v>0</v>
      </c>
      <c r="W38" s="23">
        <f t="shared" si="8"/>
        <v>0</v>
      </c>
      <c r="X38" s="20">
        <f t="shared" si="8"/>
        <v>1.28</v>
      </c>
      <c r="Y38" s="23">
        <f t="shared" si="8"/>
        <v>325.60000000000002</v>
      </c>
      <c r="Z38" s="27">
        <f t="shared" si="8"/>
        <v>0.39</v>
      </c>
      <c r="AA38" s="23">
        <f t="shared" si="8"/>
        <v>39.731250000000003</v>
      </c>
      <c r="AB38" s="28">
        <f t="shared" si="8"/>
        <v>11.540000000000001</v>
      </c>
      <c r="AC38" s="23">
        <f t="shared" si="8"/>
        <v>1185.1875</v>
      </c>
      <c r="AD38" s="20">
        <f t="shared" si="8"/>
        <v>0</v>
      </c>
      <c r="AE38" s="20">
        <f t="shared" si="8"/>
        <v>0</v>
      </c>
      <c r="AF38" s="23">
        <f t="shared" si="8"/>
        <v>0</v>
      </c>
      <c r="AG38" s="27">
        <f t="shared" si="8"/>
        <v>14.18</v>
      </c>
      <c r="AH38" s="23">
        <f t="shared" si="8"/>
        <v>11238.524999999998</v>
      </c>
      <c r="AI38" s="20">
        <f t="shared" si="8"/>
        <v>0</v>
      </c>
      <c r="AJ38" s="23">
        <f t="shared" si="8"/>
        <v>0</v>
      </c>
      <c r="AK38" s="21">
        <f t="shared" si="8"/>
        <v>0.11000000000000001</v>
      </c>
      <c r="AL38" s="23">
        <f t="shared" si="8"/>
        <v>340.56000000000006</v>
      </c>
      <c r="AM38" s="21">
        <f t="shared" si="8"/>
        <v>0.5</v>
      </c>
      <c r="AN38" s="23">
        <f t="shared" si="8"/>
        <v>2580</v>
      </c>
      <c r="AO38" s="20">
        <f t="shared" si="8"/>
        <v>0</v>
      </c>
      <c r="AP38" s="23">
        <f t="shared" si="8"/>
        <v>0</v>
      </c>
      <c r="AQ38" s="20">
        <f t="shared" si="8"/>
        <v>0.86</v>
      </c>
      <c r="AR38" s="20">
        <f t="shared" si="8"/>
        <v>8.7100000000000009</v>
      </c>
      <c r="AS38" s="23">
        <f t="shared" si="8"/>
        <v>672505.74750000006</v>
      </c>
      <c r="AT38" s="20">
        <f t="shared" si="8"/>
        <v>100.00000000000001</v>
      </c>
      <c r="AU38" s="23">
        <f t="shared" si="8"/>
        <v>99999.999999999985</v>
      </c>
    </row>
    <row r="41" spans="1:47" x14ac:dyDescent="0.3">
      <c r="B41" s="29" t="s">
        <v>112</v>
      </c>
      <c r="C41" s="1">
        <f>SUM(K38,L38)</f>
        <v>692.12999999999988</v>
      </c>
    </row>
  </sheetData>
  <conditionalFormatting sqref="I35:I38">
    <cfRule type="notContainsText" dxfId="1" priority="11" operator="notContains" text="#########">
      <formula>ISERROR(SEARCH("#########",I35))</formula>
    </cfRule>
  </conditionalFormatting>
  <conditionalFormatting sqref="I40:I53">
    <cfRule type="notContainsText" dxfId="0" priority="14" operator="notContains" text="#########">
      <formula>ISERROR(SEARCH("#########",I40))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Kayla Boettcher</dc:creator>
  <cp:lastModifiedBy>Kayla Boettcher</cp:lastModifiedBy>
  <dcterms:created xsi:type="dcterms:W3CDTF">2024-03-19T16:57:18Z</dcterms:created>
  <dcterms:modified xsi:type="dcterms:W3CDTF">2024-04-19T19:27:47Z</dcterms:modified>
</cp:coreProperties>
</file>