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BN\9700\9740\9740_0025\3_Tabular_Report\Group3\CD29\Tabular\"/>
    </mc:Choice>
  </mc:AlternateContent>
  <xr:revisionPtr revIDLastSave="0" documentId="13_ncr:1_{ABDB09B3-22BE-434D-B34E-A259C739037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6" i="1"/>
  <c r="L106" i="1"/>
  <c r="K107" i="1"/>
  <c r="L107" i="1"/>
  <c r="K109" i="1"/>
  <c r="L109" i="1"/>
  <c r="K111" i="1"/>
  <c r="L111" i="1"/>
  <c r="K112" i="1"/>
  <c r="L112" i="1"/>
  <c r="K113" i="1"/>
  <c r="L113" i="1"/>
  <c r="K114" i="1"/>
  <c r="L114" i="1"/>
  <c r="AR115" i="1"/>
  <c r="AQ115" i="1"/>
  <c r="AO115" i="1"/>
  <c r="AM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AS114" i="1"/>
  <c r="AP114" i="1"/>
  <c r="AN114" i="1"/>
  <c r="AL114" i="1"/>
  <c r="AS113" i="1"/>
  <c r="AP113" i="1"/>
  <c r="AN113" i="1"/>
  <c r="AL113" i="1"/>
  <c r="AS112" i="1"/>
  <c r="AP112" i="1"/>
  <c r="AN112" i="1"/>
  <c r="AL112" i="1"/>
  <c r="AS111" i="1"/>
  <c r="AP111" i="1"/>
  <c r="AN111" i="1"/>
  <c r="AL111" i="1"/>
  <c r="AS109" i="1"/>
  <c r="AP109" i="1"/>
  <c r="AN109" i="1"/>
  <c r="AL109" i="1"/>
  <c r="AS107" i="1"/>
  <c r="AP107" i="1"/>
  <c r="AN107" i="1"/>
  <c r="AL107" i="1"/>
  <c r="AS106" i="1"/>
  <c r="AP106" i="1"/>
  <c r="AN106" i="1"/>
  <c r="AL106" i="1"/>
  <c r="AS104" i="1"/>
  <c r="AP104" i="1"/>
  <c r="AN104" i="1"/>
  <c r="AL104" i="1"/>
  <c r="AS103" i="1"/>
  <c r="AP103" i="1"/>
  <c r="AN103" i="1"/>
  <c r="AL103" i="1"/>
  <c r="AS102" i="1"/>
  <c r="AP102" i="1"/>
  <c r="AN102" i="1"/>
  <c r="AL102" i="1"/>
  <c r="AS101" i="1"/>
  <c r="AP101" i="1"/>
  <c r="AN101" i="1"/>
  <c r="AL101" i="1"/>
  <c r="AS100" i="1"/>
  <c r="AP100" i="1"/>
  <c r="AN100" i="1"/>
  <c r="AL100" i="1"/>
  <c r="AS99" i="1"/>
  <c r="AP99" i="1"/>
  <c r="AN99" i="1"/>
  <c r="AL99" i="1"/>
  <c r="AS98" i="1"/>
  <c r="AP98" i="1"/>
  <c r="AN98" i="1"/>
  <c r="AL98" i="1"/>
  <c r="AS97" i="1"/>
  <c r="AP97" i="1"/>
  <c r="AN97" i="1"/>
  <c r="AL97" i="1"/>
  <c r="AS96" i="1"/>
  <c r="AP96" i="1"/>
  <c r="AN96" i="1"/>
  <c r="AL96" i="1"/>
  <c r="AS95" i="1"/>
  <c r="AP95" i="1"/>
  <c r="AN95" i="1"/>
  <c r="AL95" i="1"/>
  <c r="AS94" i="1"/>
  <c r="AP94" i="1"/>
  <c r="AN94" i="1"/>
  <c r="AL94" i="1"/>
  <c r="AS93" i="1"/>
  <c r="AP93" i="1"/>
  <c r="AN93" i="1"/>
  <c r="AL93" i="1"/>
  <c r="AS92" i="1"/>
  <c r="AP92" i="1"/>
  <c r="AN92" i="1"/>
  <c r="AL92" i="1"/>
  <c r="AS91" i="1"/>
  <c r="AP91" i="1"/>
  <c r="AN91" i="1"/>
  <c r="AL91" i="1"/>
  <c r="AS90" i="1"/>
  <c r="AP90" i="1"/>
  <c r="AN90" i="1"/>
  <c r="AL90" i="1"/>
  <c r="AS89" i="1"/>
  <c r="AP89" i="1"/>
  <c r="AN89" i="1"/>
  <c r="AL89" i="1"/>
  <c r="AS88" i="1"/>
  <c r="AP88" i="1"/>
  <c r="AN88" i="1"/>
  <c r="AL88" i="1"/>
  <c r="AS87" i="1"/>
  <c r="AP87" i="1"/>
  <c r="AN87" i="1"/>
  <c r="AL87" i="1"/>
  <c r="AS86" i="1"/>
  <c r="AP86" i="1"/>
  <c r="AN86" i="1"/>
  <c r="AL86" i="1"/>
  <c r="AS85" i="1"/>
  <c r="AP85" i="1"/>
  <c r="AN85" i="1"/>
  <c r="AL85" i="1"/>
  <c r="AS84" i="1"/>
  <c r="AP84" i="1"/>
  <c r="AN84" i="1"/>
  <c r="AL84" i="1"/>
  <c r="AS83" i="1"/>
  <c r="AP83" i="1"/>
  <c r="AN83" i="1"/>
  <c r="AL83" i="1"/>
  <c r="AS82" i="1"/>
  <c r="AP82" i="1"/>
  <c r="AN82" i="1"/>
  <c r="AL82" i="1"/>
  <c r="AS81" i="1"/>
  <c r="AP81" i="1"/>
  <c r="AN81" i="1"/>
  <c r="AL81" i="1"/>
  <c r="AS80" i="1"/>
  <c r="AP80" i="1"/>
  <c r="AN80" i="1"/>
  <c r="AL80" i="1"/>
  <c r="AS79" i="1"/>
  <c r="AP79" i="1"/>
  <c r="AN79" i="1"/>
  <c r="AL79" i="1"/>
  <c r="AS78" i="1"/>
  <c r="AP78" i="1"/>
  <c r="AN78" i="1"/>
  <c r="AL78" i="1"/>
  <c r="AS77" i="1"/>
  <c r="AP77" i="1"/>
  <c r="AN77" i="1"/>
  <c r="AL77" i="1"/>
  <c r="AS76" i="1"/>
  <c r="AP76" i="1"/>
  <c r="AN76" i="1"/>
  <c r="AL76" i="1"/>
  <c r="AS75" i="1"/>
  <c r="AP75" i="1"/>
  <c r="AN75" i="1"/>
  <c r="AL75" i="1"/>
  <c r="AS74" i="1"/>
  <c r="AP74" i="1"/>
  <c r="AN74" i="1"/>
  <c r="AL74" i="1"/>
  <c r="AS73" i="1"/>
  <c r="AP73" i="1"/>
  <c r="AN73" i="1"/>
  <c r="AL73" i="1"/>
  <c r="AS72" i="1"/>
  <c r="AP72" i="1"/>
  <c r="AN72" i="1"/>
  <c r="AL72" i="1"/>
  <c r="AS71" i="1"/>
  <c r="AP71" i="1"/>
  <c r="AN71" i="1"/>
  <c r="AL71" i="1"/>
  <c r="AS70" i="1"/>
  <c r="AP70" i="1"/>
  <c r="AN70" i="1"/>
  <c r="AL70" i="1"/>
  <c r="AS69" i="1"/>
  <c r="AP69" i="1"/>
  <c r="AN69" i="1"/>
  <c r="AL69" i="1"/>
  <c r="AS68" i="1"/>
  <c r="AP68" i="1"/>
  <c r="AN68" i="1"/>
  <c r="AL68" i="1"/>
  <c r="AS67" i="1"/>
  <c r="AP67" i="1"/>
  <c r="AN67" i="1"/>
  <c r="AL67" i="1"/>
  <c r="AS66" i="1"/>
  <c r="AP66" i="1"/>
  <c r="AN66" i="1"/>
  <c r="AL66" i="1"/>
  <c r="AS65" i="1"/>
  <c r="AP65" i="1"/>
  <c r="AN65" i="1"/>
  <c r="AL65" i="1"/>
  <c r="AS64" i="1"/>
  <c r="AP64" i="1"/>
  <c r="AN64" i="1"/>
  <c r="AL64" i="1"/>
  <c r="AS63" i="1"/>
  <c r="AP63" i="1"/>
  <c r="AN63" i="1"/>
  <c r="AL63" i="1"/>
  <c r="AS62" i="1"/>
  <c r="AP62" i="1"/>
  <c r="AN62" i="1"/>
  <c r="AL62" i="1"/>
  <c r="AS61" i="1"/>
  <c r="AP61" i="1"/>
  <c r="AN61" i="1"/>
  <c r="AL61" i="1"/>
  <c r="AS60" i="1"/>
  <c r="AP60" i="1"/>
  <c r="AN60" i="1"/>
  <c r="AL60" i="1"/>
  <c r="AS59" i="1"/>
  <c r="AP59" i="1"/>
  <c r="AN59" i="1"/>
  <c r="AL59" i="1"/>
  <c r="AS58" i="1"/>
  <c r="AP58" i="1"/>
  <c r="AN58" i="1"/>
  <c r="AL58" i="1"/>
  <c r="AS57" i="1"/>
  <c r="AP57" i="1"/>
  <c r="AN57" i="1"/>
  <c r="AL57" i="1"/>
  <c r="AS56" i="1"/>
  <c r="AP56" i="1"/>
  <c r="AN56" i="1"/>
  <c r="AL56" i="1"/>
  <c r="AS55" i="1"/>
  <c r="AP55" i="1"/>
  <c r="AN55" i="1"/>
  <c r="AL55" i="1"/>
  <c r="AS54" i="1"/>
  <c r="AP54" i="1"/>
  <c r="AN54" i="1"/>
  <c r="AL54" i="1"/>
  <c r="AS53" i="1"/>
  <c r="AP53" i="1"/>
  <c r="AN53" i="1"/>
  <c r="AL53" i="1"/>
  <c r="AS52" i="1"/>
  <c r="AP52" i="1"/>
  <c r="AN52" i="1"/>
  <c r="AL52" i="1"/>
  <c r="AS51" i="1"/>
  <c r="AP51" i="1"/>
  <c r="AN51" i="1"/>
  <c r="AL51" i="1"/>
  <c r="AS50" i="1"/>
  <c r="AP50" i="1"/>
  <c r="AN50" i="1"/>
  <c r="AL50" i="1"/>
  <c r="AS49" i="1"/>
  <c r="AP49" i="1"/>
  <c r="AN49" i="1"/>
  <c r="AL49" i="1"/>
  <c r="AS48" i="1"/>
  <c r="AP48" i="1"/>
  <c r="AN48" i="1"/>
  <c r="AL48" i="1"/>
  <c r="AS47" i="1"/>
  <c r="AP47" i="1"/>
  <c r="AN47" i="1"/>
  <c r="AL47" i="1"/>
  <c r="AS46" i="1"/>
  <c r="AP46" i="1"/>
  <c r="AN46" i="1"/>
  <c r="AL46" i="1"/>
  <c r="AS45" i="1"/>
  <c r="AP45" i="1"/>
  <c r="AN45" i="1"/>
  <c r="AL45" i="1"/>
  <c r="AS44" i="1"/>
  <c r="AP44" i="1"/>
  <c r="AN44" i="1"/>
  <c r="AL44" i="1"/>
  <c r="AS43" i="1"/>
  <c r="AP43" i="1"/>
  <c r="AN43" i="1"/>
  <c r="AL43" i="1"/>
  <c r="AS42" i="1"/>
  <c r="AP42" i="1"/>
  <c r="AN42" i="1"/>
  <c r="AL42" i="1"/>
  <c r="AS41" i="1"/>
  <c r="AP41" i="1"/>
  <c r="AN41" i="1"/>
  <c r="AL41" i="1"/>
  <c r="AS40" i="1"/>
  <c r="AP40" i="1"/>
  <c r="AN40" i="1"/>
  <c r="AL40" i="1"/>
  <c r="AS39" i="1"/>
  <c r="AP39" i="1"/>
  <c r="AN39" i="1"/>
  <c r="AL39" i="1"/>
  <c r="AS38" i="1"/>
  <c r="AP38" i="1"/>
  <c r="AN38" i="1"/>
  <c r="AL38" i="1"/>
  <c r="AS37" i="1"/>
  <c r="AP37" i="1"/>
  <c r="AN37" i="1"/>
  <c r="AL37" i="1"/>
  <c r="AS36" i="1"/>
  <c r="AP36" i="1"/>
  <c r="AN36" i="1"/>
  <c r="AL36" i="1"/>
  <c r="AS35" i="1"/>
  <c r="AP35" i="1"/>
  <c r="AN35" i="1"/>
  <c r="AL35" i="1"/>
  <c r="AS34" i="1"/>
  <c r="AP34" i="1"/>
  <c r="AN34" i="1"/>
  <c r="AL34" i="1"/>
  <c r="AS33" i="1"/>
  <c r="AP33" i="1"/>
  <c r="AN33" i="1"/>
  <c r="AL33" i="1"/>
  <c r="AS32" i="1"/>
  <c r="AP32" i="1"/>
  <c r="AN32" i="1"/>
  <c r="AL32" i="1"/>
  <c r="AS31" i="1"/>
  <c r="AP31" i="1"/>
  <c r="AN31" i="1"/>
  <c r="AL31" i="1"/>
  <c r="AS30" i="1"/>
  <c r="AP30" i="1"/>
  <c r="AN30" i="1"/>
  <c r="AL30" i="1"/>
  <c r="AS29" i="1"/>
  <c r="AP29" i="1"/>
  <c r="AN29" i="1"/>
  <c r="AL29" i="1"/>
  <c r="AS28" i="1"/>
  <c r="AP28" i="1"/>
  <c r="AN28" i="1"/>
  <c r="AL28" i="1"/>
  <c r="AS27" i="1"/>
  <c r="AP27" i="1"/>
  <c r="AN27" i="1"/>
  <c r="AL27" i="1"/>
  <c r="AS26" i="1"/>
  <c r="AP26" i="1"/>
  <c r="AN26" i="1"/>
  <c r="AL26" i="1"/>
  <c r="AS25" i="1"/>
  <c r="AP25" i="1"/>
  <c r="AN25" i="1"/>
  <c r="AL25" i="1"/>
  <c r="AS24" i="1"/>
  <c r="AP24" i="1"/>
  <c r="AN24" i="1"/>
  <c r="AL24" i="1"/>
  <c r="AS23" i="1"/>
  <c r="AP23" i="1"/>
  <c r="AN23" i="1"/>
  <c r="AL23" i="1"/>
  <c r="AS22" i="1"/>
  <c r="AP22" i="1"/>
  <c r="AN22" i="1"/>
  <c r="AL22" i="1"/>
  <c r="AS21" i="1"/>
  <c r="AP21" i="1"/>
  <c r="AN21" i="1"/>
  <c r="AL21" i="1"/>
  <c r="AS20" i="1"/>
  <c r="AP20" i="1"/>
  <c r="AN20" i="1"/>
  <c r="AL20" i="1"/>
  <c r="AS19" i="1"/>
  <c r="AP19" i="1"/>
  <c r="AN19" i="1"/>
  <c r="AL19" i="1"/>
  <c r="AS18" i="1"/>
  <c r="AP18" i="1"/>
  <c r="AN18" i="1"/>
  <c r="AL18" i="1"/>
  <c r="AS17" i="1"/>
  <c r="AP17" i="1"/>
  <c r="AN17" i="1"/>
  <c r="AL17" i="1"/>
  <c r="AS16" i="1"/>
  <c r="AP16" i="1"/>
  <c r="AN16" i="1"/>
  <c r="AL16" i="1"/>
  <c r="AS15" i="1"/>
  <c r="AP15" i="1"/>
  <c r="AN15" i="1"/>
  <c r="AL15" i="1"/>
  <c r="AS14" i="1"/>
  <c r="AP14" i="1"/>
  <c r="AN14" i="1"/>
  <c r="AL14" i="1"/>
  <c r="AS13" i="1"/>
  <c r="AP13" i="1"/>
  <c r="AN13" i="1"/>
  <c r="AL13" i="1"/>
  <c r="AS12" i="1"/>
  <c r="AP12" i="1"/>
  <c r="AN12" i="1"/>
  <c r="AL12" i="1"/>
  <c r="AS11" i="1"/>
  <c r="AP11" i="1"/>
  <c r="AN11" i="1"/>
  <c r="AL11" i="1"/>
  <c r="AS10" i="1"/>
  <c r="AP10" i="1"/>
  <c r="AN10" i="1"/>
  <c r="AL10" i="1"/>
  <c r="AS9" i="1"/>
  <c r="AP9" i="1"/>
  <c r="AN9" i="1"/>
  <c r="AL9" i="1"/>
  <c r="AS8" i="1"/>
  <c r="AP8" i="1"/>
  <c r="AN8" i="1"/>
  <c r="AL8" i="1"/>
  <c r="AS7" i="1"/>
  <c r="AP7" i="1"/>
  <c r="AN7" i="1"/>
  <c r="AL7" i="1"/>
  <c r="AS6" i="1"/>
  <c r="AP6" i="1"/>
  <c r="AN6" i="1"/>
  <c r="AL6" i="1"/>
  <c r="AS5" i="1"/>
  <c r="AP5" i="1"/>
  <c r="AN5" i="1"/>
  <c r="AL5" i="1"/>
  <c r="AS4" i="1"/>
  <c r="AP4" i="1"/>
  <c r="AN4" i="1"/>
  <c r="AL4" i="1"/>
  <c r="AS3" i="1"/>
  <c r="AP3" i="1"/>
  <c r="AN3" i="1"/>
  <c r="AL3" i="1"/>
  <c r="L3" i="1"/>
  <c r="K3" i="1"/>
  <c r="AP115" i="1" l="1"/>
  <c r="AS115" i="1"/>
  <c r="AT100" i="1" s="1"/>
  <c r="AU100" i="1" s="1"/>
  <c r="K115" i="1"/>
  <c r="AN115" i="1"/>
  <c r="L115" i="1"/>
  <c r="AL115" i="1"/>
  <c r="AT25" i="1"/>
  <c r="AU25" i="1" s="1"/>
  <c r="AT22" i="1"/>
  <c r="AU22" i="1" s="1"/>
  <c r="AT19" i="1"/>
  <c r="AU19" i="1" s="1"/>
  <c r="AT4" i="1"/>
  <c r="AU4" i="1" s="1"/>
  <c r="AT18" i="1"/>
  <c r="AU18" i="1" s="1"/>
  <c r="AT3" i="1"/>
  <c r="AT39" i="1"/>
  <c r="AU39" i="1" s="1"/>
  <c r="AT27" i="1"/>
  <c r="AU27" i="1" s="1"/>
  <c r="AT111" i="1"/>
  <c r="AU111" i="1" s="1"/>
  <c r="AT106" i="1"/>
  <c r="AU106" i="1" s="1"/>
  <c r="AT96" i="1"/>
  <c r="AU96" i="1" s="1"/>
  <c r="AT87" i="1"/>
  <c r="AU87" i="1" s="1"/>
  <c r="AT78" i="1"/>
  <c r="AU78" i="1" s="1"/>
  <c r="AT75" i="1"/>
  <c r="AU75" i="1" s="1"/>
  <c r="AT69" i="1"/>
  <c r="AU69" i="1" s="1"/>
  <c r="AT60" i="1"/>
  <c r="AU60" i="1" s="1"/>
  <c r="AT54" i="1"/>
  <c r="AU54" i="1" s="1"/>
  <c r="AT51" i="1"/>
  <c r="AU51" i="1" s="1"/>
  <c r="AT48" i="1"/>
  <c r="AU48" i="1" s="1"/>
  <c r="AT36" i="1"/>
  <c r="AU36" i="1" s="1"/>
  <c r="AT5" i="1"/>
  <c r="AU5" i="1" s="1"/>
  <c r="AT8" i="1"/>
  <c r="AU8" i="1" s="1"/>
  <c r="AT14" i="1"/>
  <c r="AU14" i="1" s="1"/>
  <c r="AT20" i="1"/>
  <c r="AU20" i="1" s="1"/>
  <c r="AT26" i="1"/>
  <c r="AU26" i="1" s="1"/>
  <c r="AT31" i="1"/>
  <c r="AU31" i="1" s="1"/>
  <c r="AT32" i="1"/>
  <c r="AU32" i="1" s="1"/>
  <c r="AT35" i="1"/>
  <c r="AU35" i="1" s="1"/>
  <c r="AT40" i="1"/>
  <c r="AU40" i="1" s="1"/>
  <c r="AT41" i="1"/>
  <c r="AU41" i="1" s="1"/>
  <c r="AT43" i="1"/>
  <c r="AU43" i="1" s="1"/>
  <c r="AT46" i="1"/>
  <c r="AU46" i="1" s="1"/>
  <c r="AT50" i="1"/>
  <c r="AU50" i="1" s="1"/>
  <c r="AT52" i="1"/>
  <c r="AU52" i="1" s="1"/>
  <c r="AT53" i="1"/>
  <c r="AU53" i="1" s="1"/>
  <c r="AT58" i="1"/>
  <c r="AU58" i="1" s="1"/>
  <c r="AT61" i="1"/>
  <c r="AU61" i="1" s="1"/>
  <c r="AT62" i="1"/>
  <c r="AU62" i="1" s="1"/>
  <c r="AT64" i="1"/>
  <c r="AU64" i="1" s="1"/>
  <c r="AT68" i="1"/>
  <c r="AU68" i="1" s="1"/>
  <c r="AT71" i="1"/>
  <c r="AU71" i="1" s="1"/>
  <c r="AT73" i="1"/>
  <c r="AU73" i="1" s="1"/>
  <c r="AT74" i="1"/>
  <c r="AU74" i="1" s="1"/>
  <c r="AT77" i="1"/>
  <c r="AU77" i="1" s="1"/>
  <c r="AT80" i="1"/>
  <c r="AU80" i="1" s="1"/>
  <c r="AT82" i="1"/>
  <c r="AU82" i="1" s="1"/>
  <c r="AT83" i="1"/>
  <c r="AU83" i="1" s="1"/>
  <c r="AT85" i="1"/>
  <c r="AU85" i="1" s="1"/>
  <c r="AT86" i="1"/>
  <c r="AU86" i="1" s="1"/>
  <c r="AT89" i="1"/>
  <c r="AU89" i="1" s="1"/>
  <c r="AT91" i="1"/>
  <c r="AU91" i="1" s="1"/>
  <c r="AT92" i="1"/>
  <c r="AU92" i="1" s="1"/>
  <c r="AT95" i="1"/>
  <c r="AU95" i="1" s="1"/>
  <c r="AT98" i="1"/>
  <c r="AU98" i="1" s="1"/>
  <c r="AT104" i="1"/>
  <c r="AU104" i="1" s="1"/>
  <c r="AT109" i="1"/>
  <c r="AU109" i="1" s="1"/>
  <c r="AT112" i="1"/>
  <c r="AU112" i="1" s="1"/>
  <c r="AT113" i="1"/>
  <c r="AU113" i="1" s="1"/>
  <c r="AT76" i="1" l="1"/>
  <c r="AU76" i="1" s="1"/>
  <c r="AT67" i="1"/>
  <c r="AU67" i="1" s="1"/>
  <c r="AT55" i="1"/>
  <c r="AU55" i="1" s="1"/>
  <c r="AT44" i="1"/>
  <c r="AU44" i="1" s="1"/>
  <c r="AT34" i="1"/>
  <c r="AU34" i="1" s="1"/>
  <c r="AT17" i="1"/>
  <c r="AU17" i="1" s="1"/>
  <c r="AT42" i="1"/>
  <c r="AU42" i="1" s="1"/>
  <c r="AT66" i="1"/>
  <c r="AU66" i="1" s="1"/>
  <c r="AT90" i="1"/>
  <c r="AU90" i="1" s="1"/>
  <c r="AT30" i="1"/>
  <c r="AU30" i="1" s="1"/>
  <c r="AT13" i="1"/>
  <c r="AU13" i="1" s="1"/>
  <c r="AT101" i="1"/>
  <c r="AU101" i="1" s="1"/>
  <c r="AT88" i="1"/>
  <c r="AU88" i="1" s="1"/>
  <c r="AT79" i="1"/>
  <c r="AU79" i="1" s="1"/>
  <c r="AT70" i="1"/>
  <c r="AU70" i="1" s="1"/>
  <c r="AT59" i="1"/>
  <c r="AU59" i="1" s="1"/>
  <c r="AT49" i="1"/>
  <c r="AU49" i="1" s="1"/>
  <c r="AT37" i="1"/>
  <c r="AU37" i="1" s="1"/>
  <c r="AT23" i="1"/>
  <c r="AU23" i="1" s="1"/>
  <c r="AT15" i="1"/>
  <c r="AU15" i="1" s="1"/>
  <c r="AT57" i="1"/>
  <c r="AU57" i="1" s="1"/>
  <c r="AT84" i="1"/>
  <c r="AU84" i="1" s="1"/>
  <c r="AT114" i="1"/>
  <c r="AU114" i="1" s="1"/>
  <c r="AT21" i="1"/>
  <c r="AU21" i="1" s="1"/>
  <c r="AT97" i="1"/>
  <c r="AU97" i="1" s="1"/>
  <c r="AT102" i="1"/>
  <c r="AU102" i="1" s="1"/>
  <c r="AT33" i="1"/>
  <c r="AU33" i="1" s="1"/>
  <c r="AT7" i="1"/>
  <c r="AU7" i="1" s="1"/>
  <c r="AT103" i="1"/>
  <c r="AU103" i="1" s="1"/>
  <c r="AT72" i="1"/>
  <c r="AU72" i="1" s="1"/>
  <c r="AT93" i="1"/>
  <c r="AU93" i="1" s="1"/>
  <c r="AT9" i="1"/>
  <c r="AU9" i="1" s="1"/>
  <c r="AT12" i="1"/>
  <c r="AU12" i="1" s="1"/>
  <c r="AT16" i="1"/>
  <c r="AU16" i="1" s="1"/>
  <c r="AT107" i="1"/>
  <c r="AU107" i="1" s="1"/>
  <c r="AT65" i="1"/>
  <c r="AU65" i="1" s="1"/>
  <c r="AT56" i="1"/>
  <c r="AU56" i="1" s="1"/>
  <c r="AT47" i="1"/>
  <c r="AU47" i="1" s="1"/>
  <c r="AT38" i="1"/>
  <c r="AU38" i="1" s="1"/>
  <c r="AT29" i="1"/>
  <c r="AU29" i="1" s="1"/>
  <c r="AT11" i="1"/>
  <c r="AU11" i="1" s="1"/>
  <c r="AT45" i="1"/>
  <c r="AU45" i="1" s="1"/>
  <c r="AT63" i="1"/>
  <c r="AU63" i="1" s="1"/>
  <c r="AT81" i="1"/>
  <c r="AU81" i="1" s="1"/>
  <c r="AT99" i="1"/>
  <c r="AU99" i="1" s="1"/>
  <c r="AT24" i="1"/>
  <c r="AU24" i="1" s="1"/>
  <c r="AT6" i="1"/>
  <c r="AU6" i="1" s="1"/>
  <c r="AT10" i="1"/>
  <c r="AU10" i="1" s="1"/>
  <c r="AT28" i="1"/>
  <c r="AU28" i="1" s="1"/>
  <c r="AT94" i="1"/>
  <c r="AU94" i="1" s="1"/>
  <c r="C118" i="1"/>
  <c r="AU3" i="1"/>
  <c r="AU115" i="1" l="1"/>
  <c r="AT115" i="1"/>
</calcChain>
</file>

<file path=xl/sharedStrings.xml><?xml version="1.0" encoding="utf-8"?>
<sst xmlns="http://schemas.openxmlformats.org/spreadsheetml/2006/main" count="889" uniqueCount="202">
  <si>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</si>
  <si>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</si>
  <si>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</si>
  <si>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</si>
  <si>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</si>
  <si>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</si>
  <si>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</si>
  <si>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</si>
  <si>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</si>
  <si>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</si>
  <si>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</si>
  <si>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</si>
  <si>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</si>
  <si>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</si>
  <si>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</si>
  <si>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</si>
  <si>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</si>
  <si>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</si>
  <si>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</si>
  <si>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</si>
  <si>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</si>
  <si>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</si>
  <si>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</si>
  <si>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</si>
  <si>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</si>
  <si>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</si>
  <si>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</si>
  <si>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</si>
  <si>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</si>
  <si>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</si>
  <si>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</si>
  <si>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</si>
  <si>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</si>
  <si>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</si>
  <si>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</si>
  <si>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</si>
  <si>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</si>
  <si>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</si>
  <si>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</si>
  <si>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</si>
  <si>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</si>
  <si>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</si>
  <si>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</si>
  <si>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</si>
  <si>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</si>
  <si>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</si>
  <si>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</si>
  <si>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</si>
  <si>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17-001-0010</t>
  </si>
  <si>
    <t>HANSEN/JOHN</t>
  </si>
  <si>
    <t>2389 181ST ST</t>
  </si>
  <si>
    <t>CURRIE MN 56123</t>
  </si>
  <si>
    <t>SENE</t>
  </si>
  <si>
    <t>01</t>
  </si>
  <si>
    <t>107</t>
  </si>
  <si>
    <t>040</t>
  </si>
  <si>
    <t>NENE</t>
  </si>
  <si>
    <t>17-001-0011</t>
  </si>
  <si>
    <t>HANSEN/LEO J/REVOCABLE TRUS</t>
  </si>
  <si>
    <t>87 250TH AVE</t>
  </si>
  <si>
    <t>FULDA MN 56131</t>
  </si>
  <si>
    <t>NWNW</t>
  </si>
  <si>
    <t>NENW</t>
  </si>
  <si>
    <t>NWNE</t>
  </si>
  <si>
    <t>SWNE</t>
  </si>
  <si>
    <t>17-001-0020</t>
  </si>
  <si>
    <t>ACRETRADER 168 LLP</t>
  </si>
  <si>
    <t>112 W CENTER ST SUITE 600</t>
  </si>
  <si>
    <t>FAYETTEVILLE AR 72701</t>
  </si>
  <si>
    <t>SWSW</t>
  </si>
  <si>
    <t>SESW</t>
  </si>
  <si>
    <t>SWSE</t>
  </si>
  <si>
    <t>SWNW</t>
  </si>
  <si>
    <t>NWSW</t>
  </si>
  <si>
    <t>NESW</t>
  </si>
  <si>
    <t>SENW</t>
  </si>
  <si>
    <t>NWSE</t>
  </si>
  <si>
    <t>17-002-0010</t>
  </si>
  <si>
    <t>SCHREIER/PHILIP/REV LVG TST   JEANETTE SCHREIER REV LVG TST</t>
  </si>
  <si>
    <t>1999 28TH ST</t>
  </si>
  <si>
    <t>SLAYTON MN 56172</t>
  </si>
  <si>
    <t>02</t>
  </si>
  <si>
    <t>17-002-0020</t>
  </si>
  <si>
    <t>WILLHITE/BILL &amp; SARAH</t>
  </si>
  <si>
    <t>1751 230TH AVE</t>
  </si>
  <si>
    <t>CURRIE MN 56123-1066</t>
  </si>
  <si>
    <t>17-002-0030</t>
  </si>
  <si>
    <t>LEONARD/ROBERT J/ET AL (3)    C/O NANCY L NELSON</t>
  </si>
  <si>
    <t>PO BOX 303</t>
  </si>
  <si>
    <t>WALKER MN 56484-0303</t>
  </si>
  <si>
    <t>18-025-0010</t>
  </si>
  <si>
    <t>DAHL/GAIL/ET AL (2)</t>
  </si>
  <si>
    <t>1341 S CAMINO DEL SOL</t>
  </si>
  <si>
    <t>GREEN VALLEY AZ 85622</t>
  </si>
  <si>
    <t>25</t>
  </si>
  <si>
    <t>108</t>
  </si>
  <si>
    <t>18-025-0020</t>
  </si>
  <si>
    <t>CAMPBELL/DUANE/REV LVG TRUS   NORMA J CAMPBELL REV LVG TRUST</t>
  </si>
  <si>
    <t>2352 201ST ST</t>
  </si>
  <si>
    <t>18-025-0030</t>
  </si>
  <si>
    <t>TRUST NO. 7H5L3G-24-69999-B</t>
  </si>
  <si>
    <t>2330 26TH ST</t>
  </si>
  <si>
    <t>18-025-0031</t>
  </si>
  <si>
    <t>HOHLER/RANDAL &amp; SHARON</t>
  </si>
  <si>
    <t>1964 230TH AVE</t>
  </si>
  <si>
    <t>TRACY MN 56175-2021</t>
  </si>
  <si>
    <t>18-025-0040</t>
  </si>
  <si>
    <t>DAHL/RONALD/TRUST</t>
  </si>
  <si>
    <t>601 RANDALL ST</t>
  </si>
  <si>
    <t>TRACY MN 56175</t>
  </si>
  <si>
    <t>NESE</t>
  </si>
  <si>
    <t>18-025-0050</t>
  </si>
  <si>
    <t>18-025-0060</t>
  </si>
  <si>
    <t>RICHARDSON/BRYAN/REVOCABLE    INTERVIVOS TRUST</t>
  </si>
  <si>
    <t>2314 191ST ST</t>
  </si>
  <si>
    <t>CURRIE MN 56123-1064</t>
  </si>
  <si>
    <t>18-025-0061</t>
  </si>
  <si>
    <t>DAHL/RONALD L</t>
  </si>
  <si>
    <t>18-026-0010</t>
  </si>
  <si>
    <t>CAMPBELL FAMILY REV LVG TRU</t>
  </si>
  <si>
    <t>2009 250TH AVE</t>
  </si>
  <si>
    <t>26</t>
  </si>
  <si>
    <t>18-026-0020</t>
  </si>
  <si>
    <t>TRUST NO. 7H5L3G-24-89999-B</t>
  </si>
  <si>
    <t>18-026-0030</t>
  </si>
  <si>
    <t>RICHARDSON/F CLEONE</t>
  </si>
  <si>
    <t>1992 220TH AVE</t>
  </si>
  <si>
    <t>18-026-0040</t>
  </si>
  <si>
    <t>ANKRUM FAMILY TRUST     ROBERT &amp; MARIANNE ANKRUM,TRTEE</t>
  </si>
  <si>
    <t>250 PINE ST</t>
  </si>
  <si>
    <t>TRACY MN 56175-1705</t>
  </si>
  <si>
    <t>SESE</t>
  </si>
  <si>
    <t>18-026-0050</t>
  </si>
  <si>
    <t>18-026-0051</t>
  </si>
  <si>
    <t>ANKRUM/CHARLES &amp; CLAUDETTE</t>
  </si>
  <si>
    <t>1920 220TH AVE</t>
  </si>
  <si>
    <t>TRACY MN 56175-2018</t>
  </si>
  <si>
    <t>18-026-0060</t>
  </si>
  <si>
    <t>WILLOW LAKE CHURCH</t>
  </si>
  <si>
    <t>CURRIE MN 56123-1062</t>
  </si>
  <si>
    <t>18-027-0010</t>
  </si>
  <si>
    <t>ROBBINS/DAVID C/TRUST AGRMT</t>
  </si>
  <si>
    <t>2165 201ST ST</t>
  </si>
  <si>
    <t>TRACY MN 56175-2019</t>
  </si>
  <si>
    <t>27</t>
  </si>
  <si>
    <t>18-027-0020</t>
  </si>
  <si>
    <t>18-027-0022</t>
  </si>
  <si>
    <t>18-034-0010</t>
  </si>
  <si>
    <t>SCHREIER/STEPHEN &amp; DIANE</t>
  </si>
  <si>
    <t>97 DEER PATH RD</t>
  </si>
  <si>
    <t>TRACY MN 56175-2029</t>
  </si>
  <si>
    <t>34</t>
  </si>
  <si>
    <t>18-034-0020</t>
  </si>
  <si>
    <t>SCHREIER/VINCENT/FAMILY TRU</t>
  </si>
  <si>
    <t>3070 TAMARACK AVE</t>
  </si>
  <si>
    <t>18-034-0040</t>
  </si>
  <si>
    <t>SURPRENANT/MICHAEL</t>
  </si>
  <si>
    <t>1813 220TH AVE</t>
  </si>
  <si>
    <t>CURRIE MN 56123-1068</t>
  </si>
  <si>
    <t>18-035-0010</t>
  </si>
  <si>
    <t>DAHL/CAROL/TRUST</t>
  </si>
  <si>
    <t>TRACY MN 56175-1619</t>
  </si>
  <si>
    <t>35</t>
  </si>
  <si>
    <t>18-035-0020</t>
  </si>
  <si>
    <t>LAMFERS/CHRISTOPHER H/&amp;    ANGELA L DEADRICK</t>
  </si>
  <si>
    <t>1809 230TH AVE</t>
  </si>
  <si>
    <t>18-035-0021</t>
  </si>
  <si>
    <t>RUPPERT/GARY/TRUST &amp;    JACQUELINE RUPPERT TRUST</t>
  </si>
  <si>
    <t>10 PINE ST</t>
  </si>
  <si>
    <t>18-035-0022</t>
  </si>
  <si>
    <t>18-035-0023</t>
  </si>
  <si>
    <t>18-035-0030</t>
  </si>
  <si>
    <t>18-035-0040</t>
  </si>
  <si>
    <t>18-035-0050</t>
  </si>
  <si>
    <t>18-036-0020</t>
  </si>
  <si>
    <t>36</t>
  </si>
  <si>
    <t>18-036-0030</t>
  </si>
  <si>
    <t>18-036-0050</t>
  </si>
  <si>
    <t>18-036-0060</t>
  </si>
  <si>
    <t>SCHREIER FAMILY LIVING TRUS</t>
  </si>
  <si>
    <t>405 MILL ST</t>
  </si>
  <si>
    <t>18-036-0061</t>
  </si>
  <si>
    <t>SCHREIER BROTHERS,A MN PTNS</t>
  </si>
  <si>
    <t>1666 US HWY 59</t>
  </si>
  <si>
    <t>SLAYTON MN 56172-1994</t>
  </si>
  <si>
    <t>18-036-0070</t>
  </si>
  <si>
    <t>GOETTIG/JEFFREY J &amp; TERESA</t>
  </si>
  <si>
    <t>1842 230TH AVE</t>
  </si>
  <si>
    <t>CURRIE MN 56123-1065</t>
  </si>
  <si>
    <t>CR 14</t>
  </si>
  <si>
    <t>CR 38</t>
  </si>
  <si>
    <t>230TH AVE</t>
  </si>
  <si>
    <t>191ST ST</t>
  </si>
  <si>
    <t>220TH AVE</t>
  </si>
  <si>
    <t>240TH AVE</t>
  </si>
  <si>
    <t>TOTAL WATERSHED ACRES:</t>
  </si>
  <si>
    <t>MURRAY TWP RDS</t>
  </si>
  <si>
    <t>SHETEK TWP RDS</t>
  </si>
  <si>
    <t>MURRAY CTY RDS</t>
  </si>
  <si>
    <t>3051 20TH STREET</t>
  </si>
  <si>
    <t>MURRAY TWP C/O PATRICIA DOLD, 1374 225TH AVE</t>
  </si>
  <si>
    <t>SHETEK TWP C/O JAMES REINERT, 2278 231ST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</si>
</sst>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4" borderId="0" xfId="0" applyNumberFormat="1" applyFont="1" applyFill="1" applyAlignment="1">
      <alignment horizontal="center"/>
    </xf>
    <xf numFmtId="4" fontId="4" fillId="5" borderId="0" xfId="0" applyNumberFormat="1" applyFont="1" applyFill="1" applyAlignment="1">
      <alignment horizontal="center"/>
    </xf>
    <xf numFmtId="4" fontId="4" fillId="6" borderId="0" xfId="0" applyNumberFormat="1" applyFont="1" applyFill="1" applyAlignment="1">
      <alignment horizontal="center"/>
    </xf>
    <xf numFmtId="4" fontId="4" fillId="7" borderId="0" xfId="0" applyNumberFormat="1" applyFon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15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14" sqref="D114"/>
    </sheetView>
  </sheetViews>
  <sheetFormatPr defaultRowHeight="14.4" x14ac:dyDescent="0.3"/>
  <cols>
    <col min="1" max="1" width="14.6640625" style="1" customWidth="1"/>
    <col min="2" max="2" width="35.6640625" style="1" customWidth="1"/>
    <col min="3" max="3" width="42.33203125" style="1" bestFit="1" customWidth="1"/>
    <col min="4" max="4" width="25.6640625" style="1" customWidth="1"/>
    <col min="5" max="5" width="20.6640625" style="1" customWidth="1"/>
    <col min="6" max="8" width="9.6640625" style="1" customWidth="1"/>
    <col min="9" max="12" width="17.6640625" style="2" customWidth="1"/>
    <col min="13" max="13" width="20.6640625" style="3" customWidth="1"/>
    <col min="14" max="14" width="13.6640625" style="4" customWidth="1"/>
    <col min="15" max="15" width="13.6640625" style="5" customWidth="1"/>
    <col min="16" max="16" width="13.6640625" style="6" customWidth="1"/>
    <col min="17" max="17" width="13.6640625" style="5" customWidth="1"/>
    <col min="18" max="18" width="13.6640625" style="7" customWidth="1"/>
    <col min="19" max="19" width="13.6640625" style="5" customWidth="1"/>
    <col min="20" max="20" width="13.6640625" style="8" customWidth="1"/>
    <col min="21" max="21" width="13.6640625" style="5" customWidth="1"/>
    <col min="22" max="22" width="17.6640625" style="2" hidden="1" customWidth="1"/>
    <col min="23" max="23" width="17.6640625" style="5" hidden="1" customWidth="1"/>
    <col min="24" max="24" width="17.6640625" style="2" hidden="1" customWidth="1"/>
    <col min="25" max="25" width="17.6640625" style="5" hidden="1" customWidth="1"/>
    <col min="26" max="26" width="17.6640625" style="9" customWidth="1"/>
    <col min="27" max="27" width="17.6640625" style="5" customWidth="1"/>
    <col min="28" max="28" width="17.6640625" style="10" customWidth="1"/>
    <col min="29" max="29" width="17.6640625" style="5" customWidth="1"/>
    <col min="30" max="31" width="17.6640625" style="2" hidden="1" customWidth="1"/>
    <col min="32" max="32" width="17.6640625" style="5" hidden="1" customWidth="1"/>
    <col min="33" max="33" width="17.6640625" style="9" customWidth="1"/>
    <col min="34" max="34" width="17.6640625" style="5" customWidth="1"/>
    <col min="35" max="35" width="19.6640625" style="2" hidden="1" customWidth="1"/>
    <col min="36" max="36" width="19.6640625" style="5" hidden="1" customWidth="1"/>
    <col min="37" max="37" width="17.6640625" style="3" customWidth="1"/>
    <col min="38" max="38" width="17.6640625" style="5" customWidth="1"/>
    <col min="39" max="39" width="17.6640625" style="3" customWidth="1"/>
    <col min="40" max="40" width="17.6640625" style="5" customWidth="1"/>
    <col min="41" max="41" width="17.6640625" style="2" hidden="1" customWidth="1"/>
    <col min="42" max="42" width="17.6640625" style="5" hidden="1" customWidth="1"/>
    <col min="43" max="44" width="17.6640625" style="2" customWidth="1"/>
    <col min="45" max="45" width="17.6640625" style="5" customWidth="1"/>
    <col min="46" max="46" width="17.6640625" style="11" customWidth="1"/>
    <col min="47" max="47" width="17.6640625" style="5" customWidth="1"/>
  </cols>
  <sheetData>
    <row r="1" spans="1:47" x14ac:dyDescent="0.3">
      <c r="AL1" s="5">
        <v>4394</v>
      </c>
      <c r="AN1" s="5">
        <v>7323</v>
      </c>
      <c r="AP1" s="5">
        <v>0</v>
      </c>
      <c r="AU1" s="5" t="s">
        <v>0</v>
      </c>
    </row>
    <row r="2" spans="1:47" ht="68.099999999999994" customHeight="1" x14ac:dyDescent="0.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3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79.819999999999993</v>
      </c>
      <c r="J3" s="2">
        <v>40.700000000000003</v>
      </c>
      <c r="K3" s="2">
        <f t="shared" ref="K3:K34" si="0">SUM(N3,P3,R3,T3,V3,X3,Z3,AB3,AE3,AG3,AI3)</f>
        <v>6.99</v>
      </c>
      <c r="L3" s="2">
        <f t="shared" ref="L3:L34" si="1">SUM(M3,AD3,AK3,AM3,AO3,AQ3,AR3)</f>
        <v>0</v>
      </c>
      <c r="R3" s="7">
        <v>2.09</v>
      </c>
      <c r="S3" s="5">
        <v>2197.6350000000002</v>
      </c>
      <c r="T3" s="8">
        <v>4.9000000000000004</v>
      </c>
      <c r="U3" s="5">
        <v>2021.5662500000001</v>
      </c>
      <c r="AL3" s="5" t="str">
        <f t="shared" ref="AL3:AL34" si="2">IF(AK3&gt;0,AK3*$AL$1,"")</f>
        <v/>
      </c>
      <c r="AN3" s="5" t="str">
        <f t="shared" ref="AN3:AN34" si="3">IF(AM3&gt;0,AM3*$AN$1,"")</f>
        <v/>
      </c>
      <c r="AP3" s="5" t="str">
        <f t="shared" ref="AP3:AP34" si="4">IF(AO3&gt;0,AO3*$AP$1,"")</f>
        <v/>
      </c>
      <c r="AS3" s="5">
        <f t="shared" ref="AS3:AS34" si="5">SUM(O3,Q3,S3,U3,W3,Y3,AA3,AC3,AF3,AH3,AJ3)</f>
        <v>4219.2012500000001</v>
      </c>
      <c r="AT3" s="11">
        <f t="shared" ref="AT3:AT34" si="6">(AS3/$AS$115)*100</f>
        <v>8.6111414106228121E-2</v>
      </c>
      <c r="AU3" s="5">
        <f t="shared" ref="AU3:AU34" si="7">(AT3/100)*$AU$1</f>
        <v>86.111414106228111</v>
      </c>
    </row>
    <row r="4" spans="1:47" x14ac:dyDescent="0.3">
      <c r="A4" s="1" t="s">
        <v>48</v>
      </c>
      <c r="B4" s="1" t="s">
        <v>49</v>
      </c>
      <c r="C4" s="1" t="s">
        <v>50</v>
      </c>
      <c r="D4" s="1" t="s">
        <v>51</v>
      </c>
      <c r="E4" s="1" t="s">
        <v>56</v>
      </c>
      <c r="F4" s="1" t="s">
        <v>53</v>
      </c>
      <c r="G4" s="1" t="s">
        <v>54</v>
      </c>
      <c r="H4" s="1" t="s">
        <v>55</v>
      </c>
      <c r="I4" s="2">
        <v>79.819999999999993</v>
      </c>
      <c r="J4" s="2">
        <v>37.81</v>
      </c>
      <c r="K4" s="2">
        <f t="shared" si="0"/>
        <v>5.5699999999999994</v>
      </c>
      <c r="L4" s="2">
        <f t="shared" si="1"/>
        <v>0</v>
      </c>
      <c r="R4" s="7">
        <v>0.02</v>
      </c>
      <c r="S4" s="5">
        <v>36.802500000000002</v>
      </c>
      <c r="T4" s="8">
        <v>4.83</v>
      </c>
      <c r="U4" s="5">
        <v>2666.7637500000001</v>
      </c>
      <c r="AB4" s="10">
        <v>0.72</v>
      </c>
      <c r="AC4" s="5">
        <v>143.01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2846.5762500000001</v>
      </c>
      <c r="AT4" s="11">
        <f t="shared" si="6"/>
        <v>5.8096945778233253E-2</v>
      </c>
      <c r="AU4" s="5">
        <f t="shared" si="7"/>
        <v>58.096945778233255</v>
      </c>
    </row>
    <row r="5" spans="1:47" x14ac:dyDescent="0.3">
      <c r="A5" s="1" t="s">
        <v>57</v>
      </c>
      <c r="B5" s="1" t="s">
        <v>58</v>
      </c>
      <c r="C5" s="1" t="s">
        <v>59</v>
      </c>
      <c r="D5" s="1" t="s">
        <v>60</v>
      </c>
      <c r="E5" s="1" t="s">
        <v>61</v>
      </c>
      <c r="F5" s="1" t="s">
        <v>53</v>
      </c>
      <c r="G5" s="1" t="s">
        <v>54</v>
      </c>
      <c r="H5" s="1" t="s">
        <v>55</v>
      </c>
      <c r="I5" s="2">
        <v>157.27000000000001</v>
      </c>
      <c r="J5" s="2">
        <v>36.25</v>
      </c>
      <c r="K5" s="2">
        <f t="shared" si="0"/>
        <v>35.11</v>
      </c>
      <c r="L5" s="2">
        <f t="shared" si="1"/>
        <v>1.1399999999999999</v>
      </c>
      <c r="N5" s="4">
        <v>10.43</v>
      </c>
      <c r="O5" s="5">
        <v>20056.89</v>
      </c>
      <c r="P5" s="6">
        <v>22.35</v>
      </c>
      <c r="Q5" s="5">
        <v>36901.462499999987</v>
      </c>
      <c r="R5" s="7">
        <v>2.33</v>
      </c>
      <c r="S5" s="5">
        <v>2449.9949999999999</v>
      </c>
      <c r="AL5" s="5" t="str">
        <f t="shared" si="2"/>
        <v/>
      </c>
      <c r="AM5" s="3">
        <v>0.41</v>
      </c>
      <c r="AN5" s="5">
        <f t="shared" si="3"/>
        <v>3002.43</v>
      </c>
      <c r="AP5" s="5" t="str">
        <f t="shared" si="4"/>
        <v/>
      </c>
      <c r="AQ5" s="2">
        <v>0.73</v>
      </c>
      <c r="AS5" s="5">
        <f t="shared" si="5"/>
        <v>59408.347499999989</v>
      </c>
      <c r="AT5" s="11">
        <f t="shared" si="6"/>
        <v>1.2124894049410895</v>
      </c>
      <c r="AU5" s="5">
        <f t="shared" si="7"/>
        <v>1212.4894049410893</v>
      </c>
    </row>
    <row r="6" spans="1:47" x14ac:dyDescent="0.3">
      <c r="A6" s="1" t="s">
        <v>57</v>
      </c>
      <c r="B6" s="1" t="s">
        <v>58</v>
      </c>
      <c r="C6" s="1" t="s">
        <v>59</v>
      </c>
      <c r="D6" s="1" t="s">
        <v>60</v>
      </c>
      <c r="E6" s="1" t="s">
        <v>62</v>
      </c>
      <c r="F6" s="1" t="s">
        <v>53</v>
      </c>
      <c r="G6" s="1" t="s">
        <v>54</v>
      </c>
      <c r="H6" s="1" t="s">
        <v>55</v>
      </c>
      <c r="I6" s="2">
        <v>157.27000000000001</v>
      </c>
      <c r="J6" s="2">
        <v>37.520000000000003</v>
      </c>
      <c r="K6" s="2">
        <f t="shared" si="0"/>
        <v>37.520000000000003</v>
      </c>
      <c r="L6" s="2">
        <f t="shared" si="1"/>
        <v>0</v>
      </c>
      <c r="P6" s="6">
        <v>11.26</v>
      </c>
      <c r="Q6" s="5">
        <v>19744.112499999999</v>
      </c>
      <c r="R6" s="7">
        <v>26.26</v>
      </c>
      <c r="S6" s="5">
        <v>34765.21875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54509.331250000003</v>
      </c>
      <c r="AT6" s="11">
        <f t="shared" si="6"/>
        <v>1.1125033668214597</v>
      </c>
      <c r="AU6" s="5">
        <f t="shared" si="7"/>
        <v>1112.5033668214596</v>
      </c>
    </row>
    <row r="7" spans="1:4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63</v>
      </c>
      <c r="F7" s="1" t="s">
        <v>53</v>
      </c>
      <c r="G7" s="1" t="s">
        <v>54</v>
      </c>
      <c r="H7" s="1" t="s">
        <v>55</v>
      </c>
      <c r="I7" s="2">
        <v>157.27000000000001</v>
      </c>
      <c r="J7" s="2">
        <v>37.869999999999997</v>
      </c>
      <c r="K7" s="2">
        <f t="shared" si="0"/>
        <v>37.86</v>
      </c>
      <c r="L7" s="2">
        <f t="shared" si="1"/>
        <v>0</v>
      </c>
      <c r="P7" s="6">
        <v>1.87</v>
      </c>
      <c r="Q7" s="5">
        <v>5383.2625000000007</v>
      </c>
      <c r="R7" s="7">
        <v>30.48</v>
      </c>
      <c r="S7" s="5">
        <v>55329.93</v>
      </c>
      <c r="T7" s="8">
        <v>5.51</v>
      </c>
      <c r="U7" s="5">
        <v>3042.2087499999998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63755.401250000003</v>
      </c>
      <c r="AT7" s="11">
        <f t="shared" si="6"/>
        <v>1.3012102133188086</v>
      </c>
      <c r="AU7" s="5">
        <f t="shared" si="7"/>
        <v>1301.2102133188087</v>
      </c>
    </row>
    <row r="8" spans="1:47" x14ac:dyDescent="0.3">
      <c r="A8" s="1" t="s">
        <v>57</v>
      </c>
      <c r="B8" s="1" t="s">
        <v>58</v>
      </c>
      <c r="C8" s="1" t="s">
        <v>59</v>
      </c>
      <c r="D8" s="1" t="s">
        <v>60</v>
      </c>
      <c r="E8" s="1" t="s">
        <v>64</v>
      </c>
      <c r="F8" s="1" t="s">
        <v>53</v>
      </c>
      <c r="G8" s="1" t="s">
        <v>54</v>
      </c>
      <c r="H8" s="1" t="s">
        <v>55</v>
      </c>
      <c r="I8" s="2">
        <v>157.27000000000001</v>
      </c>
      <c r="J8" s="2">
        <v>40.29</v>
      </c>
      <c r="K8" s="2">
        <f t="shared" si="0"/>
        <v>33.47</v>
      </c>
      <c r="L8" s="2">
        <f t="shared" si="1"/>
        <v>0</v>
      </c>
      <c r="P8" s="6">
        <v>0.04</v>
      </c>
      <c r="Q8" s="5">
        <v>90.474999999999994</v>
      </c>
      <c r="R8" s="7">
        <v>32.39</v>
      </c>
      <c r="S8" s="5">
        <v>37386.082499999997</v>
      </c>
      <c r="T8" s="8">
        <v>1.04</v>
      </c>
      <c r="U8" s="5">
        <v>567.11125000000004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38043.668749999997</v>
      </c>
      <c r="AT8" s="11">
        <f t="shared" si="6"/>
        <v>0.77644888682459023</v>
      </c>
      <c r="AU8" s="5">
        <f t="shared" si="7"/>
        <v>776.4488868245902</v>
      </c>
    </row>
    <row r="9" spans="1:47" x14ac:dyDescent="0.3">
      <c r="A9" s="1" t="s">
        <v>65</v>
      </c>
      <c r="B9" s="1" t="s">
        <v>66</v>
      </c>
      <c r="C9" s="1" t="s">
        <v>67</v>
      </c>
      <c r="D9" s="1" t="s">
        <v>68</v>
      </c>
      <c r="E9" s="1" t="s">
        <v>69</v>
      </c>
      <c r="F9" s="1" t="s">
        <v>53</v>
      </c>
      <c r="G9" s="1" t="s">
        <v>54</v>
      </c>
      <c r="H9" s="1" t="s">
        <v>55</v>
      </c>
      <c r="I9" s="2">
        <v>320</v>
      </c>
      <c r="J9" s="2">
        <v>38</v>
      </c>
      <c r="K9" s="2">
        <f t="shared" si="0"/>
        <v>3.42</v>
      </c>
      <c r="L9" s="2">
        <f t="shared" si="1"/>
        <v>0</v>
      </c>
      <c r="R9" s="7">
        <v>3.42</v>
      </c>
      <c r="S9" s="5">
        <v>6293.2275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6293.2275</v>
      </c>
      <c r="AT9" s="11">
        <f t="shared" si="6"/>
        <v>0.1284410691045379</v>
      </c>
      <c r="AU9" s="5">
        <f t="shared" si="7"/>
        <v>128.44106910453792</v>
      </c>
    </row>
    <row r="10" spans="1:47" x14ac:dyDescent="0.3">
      <c r="A10" s="1" t="s">
        <v>65</v>
      </c>
      <c r="B10" s="1" t="s">
        <v>66</v>
      </c>
      <c r="C10" s="1" t="s">
        <v>67</v>
      </c>
      <c r="D10" s="1" t="s">
        <v>68</v>
      </c>
      <c r="E10" s="1" t="s">
        <v>70</v>
      </c>
      <c r="F10" s="1" t="s">
        <v>53</v>
      </c>
      <c r="G10" s="1" t="s">
        <v>54</v>
      </c>
      <c r="H10" s="1" t="s">
        <v>55</v>
      </c>
      <c r="I10" s="2">
        <v>320</v>
      </c>
      <c r="J10" s="2">
        <v>39.68</v>
      </c>
      <c r="K10" s="2">
        <f t="shared" si="0"/>
        <v>17.599999999999998</v>
      </c>
      <c r="L10" s="2">
        <f t="shared" si="1"/>
        <v>0</v>
      </c>
      <c r="R10" s="7">
        <v>17.29</v>
      </c>
      <c r="S10" s="5">
        <v>31815.76125</v>
      </c>
      <c r="T10" s="8">
        <v>0.31</v>
      </c>
      <c r="U10" s="5">
        <v>171.15875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31986.92</v>
      </c>
      <c r="AT10" s="11">
        <f t="shared" si="6"/>
        <v>0.65283420981703355</v>
      </c>
      <c r="AU10" s="5">
        <f t="shared" si="7"/>
        <v>652.83420981703364</v>
      </c>
    </row>
    <row r="11" spans="1:47" x14ac:dyDescent="0.3">
      <c r="A11" s="1" t="s">
        <v>65</v>
      </c>
      <c r="B11" s="1" t="s">
        <v>66</v>
      </c>
      <c r="C11" s="1" t="s">
        <v>67</v>
      </c>
      <c r="D11" s="1" t="s">
        <v>68</v>
      </c>
      <c r="E11" s="1" t="s">
        <v>71</v>
      </c>
      <c r="F11" s="1" t="s">
        <v>53</v>
      </c>
      <c r="G11" s="1" t="s">
        <v>54</v>
      </c>
      <c r="H11" s="1" t="s">
        <v>55</v>
      </c>
      <c r="I11" s="2">
        <v>320</v>
      </c>
      <c r="J11" s="2">
        <v>39.93</v>
      </c>
      <c r="K11" s="2">
        <f t="shared" si="0"/>
        <v>0.48</v>
      </c>
      <c r="L11" s="2">
        <f t="shared" si="1"/>
        <v>0</v>
      </c>
      <c r="R11" s="7">
        <v>0.17</v>
      </c>
      <c r="S11" s="5">
        <v>312.82125000000002</v>
      </c>
      <c r="T11" s="8">
        <v>0.31</v>
      </c>
      <c r="U11" s="5">
        <v>171.15875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483.98</v>
      </c>
      <c r="AT11" s="11">
        <f t="shared" si="6"/>
        <v>9.8777469311596092E-3</v>
      </c>
      <c r="AU11" s="5">
        <f t="shared" si="7"/>
        <v>9.8777469311596082</v>
      </c>
    </row>
    <row r="12" spans="1:47" x14ac:dyDescent="0.3">
      <c r="A12" s="1" t="s">
        <v>65</v>
      </c>
      <c r="B12" s="1" t="s">
        <v>66</v>
      </c>
      <c r="C12" s="1" t="s">
        <v>67</v>
      </c>
      <c r="D12" s="1" t="s">
        <v>68</v>
      </c>
      <c r="E12" s="1" t="s">
        <v>72</v>
      </c>
      <c r="F12" s="1" t="s">
        <v>53</v>
      </c>
      <c r="G12" s="1" t="s">
        <v>54</v>
      </c>
      <c r="H12" s="1" t="s">
        <v>55</v>
      </c>
      <c r="I12" s="2">
        <v>320</v>
      </c>
      <c r="J12" s="2">
        <v>38.94</v>
      </c>
      <c r="K12" s="2">
        <f t="shared" si="0"/>
        <v>38.669999999999995</v>
      </c>
      <c r="L12" s="2">
        <f t="shared" si="1"/>
        <v>0.27999999999999997</v>
      </c>
      <c r="N12" s="4">
        <v>4.04</v>
      </c>
      <c r="O12" s="5">
        <v>12845.64</v>
      </c>
      <c r="P12" s="6">
        <v>14.12</v>
      </c>
      <c r="Q12" s="5">
        <v>37563.574999999997</v>
      </c>
      <c r="R12" s="7">
        <v>9.02</v>
      </c>
      <c r="S12" s="5">
        <v>13790.422500000001</v>
      </c>
      <c r="T12" s="8">
        <v>5.12</v>
      </c>
      <c r="U12" s="5">
        <v>2377.2925</v>
      </c>
      <c r="Z12" s="9">
        <v>3.07</v>
      </c>
      <c r="AA12" s="5">
        <v>574.875</v>
      </c>
      <c r="AB12" s="10">
        <v>3.3</v>
      </c>
      <c r="AC12" s="5">
        <v>452.86500000000001</v>
      </c>
      <c r="AL12" s="5" t="str">
        <f t="shared" si="2"/>
        <v/>
      </c>
      <c r="AM12" s="3">
        <v>0.18</v>
      </c>
      <c r="AN12" s="5">
        <f t="shared" si="3"/>
        <v>1318.1399999999999</v>
      </c>
      <c r="AP12" s="5" t="str">
        <f t="shared" si="4"/>
        <v/>
      </c>
      <c r="AQ12" s="2">
        <v>9.9999999999999992E-2</v>
      </c>
      <c r="AS12" s="5">
        <f t="shared" si="5"/>
        <v>67604.67</v>
      </c>
      <c r="AT12" s="11">
        <f t="shared" si="6"/>
        <v>1.3797715228409397</v>
      </c>
      <c r="AU12" s="5">
        <f t="shared" si="7"/>
        <v>1379.7715228409397</v>
      </c>
    </row>
    <row r="13" spans="1:47" x14ac:dyDescent="0.3">
      <c r="A13" s="1" t="s">
        <v>65</v>
      </c>
      <c r="B13" s="1" t="s">
        <v>66</v>
      </c>
      <c r="C13" s="1" t="s">
        <v>67</v>
      </c>
      <c r="D13" s="1" t="s">
        <v>68</v>
      </c>
      <c r="E13" s="1" t="s">
        <v>73</v>
      </c>
      <c r="F13" s="1" t="s">
        <v>53</v>
      </c>
      <c r="G13" s="1" t="s">
        <v>54</v>
      </c>
      <c r="H13" s="1" t="s">
        <v>55</v>
      </c>
      <c r="I13" s="2">
        <v>320</v>
      </c>
      <c r="J13" s="2">
        <v>39.14</v>
      </c>
      <c r="K13" s="2">
        <f t="shared" si="0"/>
        <v>28.01</v>
      </c>
      <c r="L13" s="2">
        <f t="shared" si="1"/>
        <v>0</v>
      </c>
      <c r="P13" s="6">
        <v>5.66</v>
      </c>
      <c r="Q13" s="5">
        <v>16293.725</v>
      </c>
      <c r="R13" s="7">
        <v>21.17</v>
      </c>
      <c r="S13" s="5">
        <v>38955.446250000001</v>
      </c>
      <c r="T13" s="8">
        <v>1.18</v>
      </c>
      <c r="U13" s="5">
        <v>651.50749999999994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55900.678749999999</v>
      </c>
      <c r="AT13" s="11">
        <f t="shared" si="6"/>
        <v>1.1408999503544601</v>
      </c>
      <c r="AU13" s="5">
        <f t="shared" si="7"/>
        <v>1140.8999503544601</v>
      </c>
    </row>
    <row r="14" spans="1:47" x14ac:dyDescent="0.3">
      <c r="A14" s="1" t="s">
        <v>65</v>
      </c>
      <c r="B14" s="1" t="s">
        <v>66</v>
      </c>
      <c r="C14" s="1" t="s">
        <v>67</v>
      </c>
      <c r="D14" s="1" t="s">
        <v>68</v>
      </c>
      <c r="E14" s="1" t="s">
        <v>74</v>
      </c>
      <c r="F14" s="1" t="s">
        <v>53</v>
      </c>
      <c r="G14" s="1" t="s">
        <v>54</v>
      </c>
      <c r="H14" s="1" t="s">
        <v>55</v>
      </c>
      <c r="I14" s="2">
        <v>320</v>
      </c>
      <c r="J14" s="2">
        <v>40.130000000000003</v>
      </c>
      <c r="K14" s="2">
        <f t="shared" si="0"/>
        <v>39.980000000000004</v>
      </c>
      <c r="L14" s="2">
        <f t="shared" si="1"/>
        <v>0</v>
      </c>
      <c r="N14" s="4">
        <v>0.85</v>
      </c>
      <c r="O14" s="5">
        <v>2860.4625000000001</v>
      </c>
      <c r="P14" s="6">
        <v>31.18</v>
      </c>
      <c r="Q14" s="5">
        <v>89759.425000000003</v>
      </c>
      <c r="R14" s="7">
        <v>7.95</v>
      </c>
      <c r="S14" s="5">
        <v>14628.99375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107248.88124999999</v>
      </c>
      <c r="AT14" s="11">
        <f t="shared" si="6"/>
        <v>2.1888865400171262</v>
      </c>
      <c r="AU14" s="5">
        <f t="shared" si="7"/>
        <v>2188.8865400171262</v>
      </c>
    </row>
    <row r="15" spans="1:47" x14ac:dyDescent="0.3">
      <c r="A15" s="1" t="s">
        <v>65</v>
      </c>
      <c r="B15" s="1" t="s">
        <v>66</v>
      </c>
      <c r="C15" s="1" t="s">
        <v>67</v>
      </c>
      <c r="D15" s="1" t="s">
        <v>68</v>
      </c>
      <c r="E15" s="1" t="s">
        <v>75</v>
      </c>
      <c r="F15" s="1" t="s">
        <v>53</v>
      </c>
      <c r="G15" s="1" t="s">
        <v>54</v>
      </c>
      <c r="H15" s="1" t="s">
        <v>55</v>
      </c>
      <c r="I15" s="2">
        <v>320</v>
      </c>
      <c r="J15" s="2">
        <v>40.26</v>
      </c>
      <c r="K15" s="2">
        <f t="shared" si="0"/>
        <v>39.99</v>
      </c>
      <c r="L15" s="2">
        <f t="shared" si="1"/>
        <v>0</v>
      </c>
      <c r="N15" s="4">
        <v>9.27</v>
      </c>
      <c r="O15" s="5">
        <v>31195.8675</v>
      </c>
      <c r="P15" s="6">
        <v>17.170000000000002</v>
      </c>
      <c r="Q15" s="5">
        <v>47219.725000000013</v>
      </c>
      <c r="R15" s="7">
        <v>13.55</v>
      </c>
      <c r="S15" s="5">
        <v>14350.346250000001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92765.938750000016</v>
      </c>
      <c r="AT15" s="11">
        <f t="shared" si="6"/>
        <v>1.8932982081985885</v>
      </c>
      <c r="AU15" s="5">
        <f t="shared" si="7"/>
        <v>1893.2982081985883</v>
      </c>
    </row>
    <row r="16" spans="1:47" x14ac:dyDescent="0.3">
      <c r="A16" s="1" t="s">
        <v>65</v>
      </c>
      <c r="B16" s="1" t="s">
        <v>66</v>
      </c>
      <c r="C16" s="1" t="s">
        <v>67</v>
      </c>
      <c r="D16" s="1" t="s">
        <v>68</v>
      </c>
      <c r="E16" s="1" t="s">
        <v>76</v>
      </c>
      <c r="F16" s="1" t="s">
        <v>53</v>
      </c>
      <c r="G16" s="1" t="s">
        <v>54</v>
      </c>
      <c r="H16" s="1" t="s">
        <v>55</v>
      </c>
      <c r="I16" s="2">
        <v>320</v>
      </c>
      <c r="J16" s="2">
        <v>39.5</v>
      </c>
      <c r="K16" s="2">
        <f t="shared" si="0"/>
        <v>17.190000000000001</v>
      </c>
      <c r="L16" s="2">
        <f t="shared" si="1"/>
        <v>0</v>
      </c>
      <c r="P16" s="6">
        <v>6.94</v>
      </c>
      <c r="Q16" s="5">
        <v>19966.1875</v>
      </c>
      <c r="R16" s="7">
        <v>8.5</v>
      </c>
      <c r="S16" s="5">
        <v>13929.74625</v>
      </c>
      <c r="T16" s="8">
        <v>1.75</v>
      </c>
      <c r="U16" s="5">
        <v>642.04250000000002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34537.97625</v>
      </c>
      <c r="AT16" s="11">
        <f t="shared" si="6"/>
        <v>0.70489976633724727</v>
      </c>
      <c r="AU16" s="5">
        <f t="shared" si="7"/>
        <v>704.89976633724723</v>
      </c>
    </row>
    <row r="17" spans="1:47" x14ac:dyDescent="0.3">
      <c r="A17" s="1" t="s">
        <v>77</v>
      </c>
      <c r="B17" s="1" t="s">
        <v>78</v>
      </c>
      <c r="C17" s="1" t="s">
        <v>79</v>
      </c>
      <c r="D17" s="1" t="s">
        <v>80</v>
      </c>
      <c r="E17" s="1" t="s">
        <v>63</v>
      </c>
      <c r="F17" s="1" t="s">
        <v>81</v>
      </c>
      <c r="G17" s="1" t="s">
        <v>54</v>
      </c>
      <c r="H17" s="1" t="s">
        <v>55</v>
      </c>
      <c r="I17" s="2">
        <v>155.47999999999999</v>
      </c>
      <c r="J17" s="2">
        <v>37.79</v>
      </c>
      <c r="K17" s="2">
        <f t="shared" si="0"/>
        <v>37.04</v>
      </c>
      <c r="L17" s="2">
        <f t="shared" si="1"/>
        <v>0</v>
      </c>
      <c r="P17" s="6">
        <v>28.57</v>
      </c>
      <c r="Q17" s="5">
        <v>46997.65</v>
      </c>
      <c r="R17" s="7">
        <v>8.4700000000000006</v>
      </c>
      <c r="S17" s="5">
        <v>8906.2049999999999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55903.855000000003</v>
      </c>
      <c r="AT17" s="11">
        <f t="shared" si="6"/>
        <v>1.1409647757474313</v>
      </c>
      <c r="AU17" s="5">
        <f t="shared" si="7"/>
        <v>1140.9647757474313</v>
      </c>
    </row>
    <row r="18" spans="1:47" x14ac:dyDescent="0.3">
      <c r="A18" s="1" t="s">
        <v>77</v>
      </c>
      <c r="B18" s="1" t="s">
        <v>78</v>
      </c>
      <c r="C18" s="1" t="s">
        <v>79</v>
      </c>
      <c r="D18" s="1" t="s">
        <v>80</v>
      </c>
      <c r="E18" s="1" t="s">
        <v>64</v>
      </c>
      <c r="F18" s="1" t="s">
        <v>81</v>
      </c>
      <c r="G18" s="1" t="s">
        <v>54</v>
      </c>
      <c r="H18" s="1" t="s">
        <v>55</v>
      </c>
      <c r="I18" s="2">
        <v>155.47999999999999</v>
      </c>
      <c r="J18" s="2">
        <v>40.58</v>
      </c>
      <c r="K18" s="2">
        <f t="shared" si="0"/>
        <v>14.219999999999999</v>
      </c>
      <c r="L18" s="2">
        <f t="shared" si="1"/>
        <v>0</v>
      </c>
      <c r="P18" s="6">
        <v>1.38</v>
      </c>
      <c r="Q18" s="5">
        <v>2270.1</v>
      </c>
      <c r="R18" s="7">
        <v>12.84</v>
      </c>
      <c r="S18" s="5">
        <v>13501.26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15771.36</v>
      </c>
      <c r="AT18" s="11">
        <f t="shared" si="6"/>
        <v>0.32188417463575647</v>
      </c>
      <c r="AU18" s="5">
        <f t="shared" si="7"/>
        <v>321.88417463575649</v>
      </c>
    </row>
    <row r="19" spans="1:47" x14ac:dyDescent="0.3">
      <c r="A19" s="1" t="s">
        <v>77</v>
      </c>
      <c r="B19" s="1" t="s">
        <v>78</v>
      </c>
      <c r="C19" s="1" t="s">
        <v>79</v>
      </c>
      <c r="D19" s="1" t="s">
        <v>80</v>
      </c>
      <c r="E19" s="1" t="s">
        <v>52</v>
      </c>
      <c r="F19" s="1" t="s">
        <v>81</v>
      </c>
      <c r="G19" s="1" t="s">
        <v>54</v>
      </c>
      <c r="H19" s="1" t="s">
        <v>55</v>
      </c>
      <c r="I19" s="2">
        <v>155.47999999999999</v>
      </c>
      <c r="J19" s="2">
        <v>38.86</v>
      </c>
      <c r="K19" s="2">
        <f t="shared" si="0"/>
        <v>30.1</v>
      </c>
      <c r="L19" s="2">
        <f t="shared" si="1"/>
        <v>0</v>
      </c>
      <c r="P19" s="6">
        <v>0.13</v>
      </c>
      <c r="Q19" s="5">
        <v>213.85</v>
      </c>
      <c r="R19" s="7">
        <v>3.13</v>
      </c>
      <c r="S19" s="5">
        <v>3291.1950000000002</v>
      </c>
      <c r="T19" s="8">
        <v>15.9</v>
      </c>
      <c r="U19" s="5">
        <v>5016.45</v>
      </c>
      <c r="Z19" s="9">
        <v>5.76</v>
      </c>
      <c r="AA19" s="5">
        <v>725.76</v>
      </c>
      <c r="AB19" s="10">
        <v>5.18</v>
      </c>
      <c r="AC19" s="5">
        <v>587.92999999999995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9835.1849999999995</v>
      </c>
      <c r="AT19" s="11">
        <f t="shared" si="6"/>
        <v>0.20073033689643585</v>
      </c>
      <c r="AU19" s="5">
        <f t="shared" si="7"/>
        <v>200.73033689643583</v>
      </c>
    </row>
    <row r="20" spans="1:47" x14ac:dyDescent="0.3">
      <c r="A20" s="1" t="s">
        <v>77</v>
      </c>
      <c r="B20" s="1" t="s">
        <v>78</v>
      </c>
      <c r="C20" s="1" t="s">
        <v>79</v>
      </c>
      <c r="D20" s="1" t="s">
        <v>80</v>
      </c>
      <c r="E20" s="1" t="s">
        <v>56</v>
      </c>
      <c r="F20" s="1" t="s">
        <v>81</v>
      </c>
      <c r="G20" s="1" t="s">
        <v>54</v>
      </c>
      <c r="H20" s="1" t="s">
        <v>55</v>
      </c>
      <c r="I20" s="2">
        <v>155.47999999999999</v>
      </c>
      <c r="J20" s="2">
        <v>36.56</v>
      </c>
      <c r="K20" s="2">
        <f t="shared" si="0"/>
        <v>34.25</v>
      </c>
      <c r="L20" s="2">
        <f t="shared" si="1"/>
        <v>2.2999999999999998</v>
      </c>
      <c r="N20" s="4">
        <v>8.91</v>
      </c>
      <c r="O20" s="5">
        <v>17133.93</v>
      </c>
      <c r="P20" s="6">
        <v>17.149999999999999</v>
      </c>
      <c r="Q20" s="5">
        <v>28211.75</v>
      </c>
      <c r="Z20" s="9">
        <v>3.33</v>
      </c>
      <c r="AA20" s="5">
        <v>419.58</v>
      </c>
      <c r="AB20" s="10">
        <v>4.8600000000000003</v>
      </c>
      <c r="AC20" s="5">
        <v>551.61</v>
      </c>
      <c r="AK20" s="3">
        <v>0.02</v>
      </c>
      <c r="AL20" s="5">
        <f t="shared" si="2"/>
        <v>87.88</v>
      </c>
      <c r="AM20" s="3">
        <v>0.88</v>
      </c>
      <c r="AN20" s="5">
        <f t="shared" si="3"/>
        <v>6444.24</v>
      </c>
      <c r="AP20" s="5" t="str">
        <f t="shared" si="4"/>
        <v/>
      </c>
      <c r="AQ20" s="2">
        <v>1.4</v>
      </c>
      <c r="AS20" s="5">
        <f t="shared" si="5"/>
        <v>46316.87</v>
      </c>
      <c r="AT20" s="11">
        <f t="shared" si="6"/>
        <v>0.94530005476139212</v>
      </c>
      <c r="AU20" s="5">
        <f t="shared" si="7"/>
        <v>945.30005476139206</v>
      </c>
    </row>
    <row r="21" spans="1:47" x14ac:dyDescent="0.3">
      <c r="A21" s="1" t="s">
        <v>82</v>
      </c>
      <c r="B21" s="1" t="s">
        <v>83</v>
      </c>
      <c r="C21" s="1" t="s">
        <v>84</v>
      </c>
      <c r="D21" s="1" t="s">
        <v>85</v>
      </c>
      <c r="E21" s="1" t="s">
        <v>52</v>
      </c>
      <c r="F21" s="1" t="s">
        <v>81</v>
      </c>
      <c r="G21" s="1" t="s">
        <v>54</v>
      </c>
      <c r="H21" s="1" t="s">
        <v>55</v>
      </c>
      <c r="I21" s="2">
        <v>6</v>
      </c>
      <c r="J21" s="2">
        <v>0.89</v>
      </c>
      <c r="K21" s="2">
        <f t="shared" si="0"/>
        <v>0.41</v>
      </c>
      <c r="L21" s="2">
        <f t="shared" si="1"/>
        <v>0</v>
      </c>
      <c r="Z21" s="9">
        <v>0.41</v>
      </c>
      <c r="AA21" s="5">
        <v>51.66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5"/>
        <v>51.66</v>
      </c>
      <c r="AT21" s="11">
        <f t="shared" si="6"/>
        <v>1.0543501931148092E-3</v>
      </c>
      <c r="AU21" s="5">
        <f t="shared" si="7"/>
        <v>1.0543501931148092</v>
      </c>
    </row>
    <row r="22" spans="1:47" x14ac:dyDescent="0.3">
      <c r="A22" s="1" t="s">
        <v>86</v>
      </c>
      <c r="B22" s="1" t="s">
        <v>87</v>
      </c>
      <c r="C22" s="1" t="s">
        <v>88</v>
      </c>
      <c r="D22" s="1" t="s">
        <v>89</v>
      </c>
      <c r="E22" s="1" t="s">
        <v>61</v>
      </c>
      <c r="F22" s="1" t="s">
        <v>81</v>
      </c>
      <c r="G22" s="1" t="s">
        <v>54</v>
      </c>
      <c r="H22" s="1" t="s">
        <v>55</v>
      </c>
      <c r="I22" s="2">
        <v>153.82</v>
      </c>
      <c r="J22" s="2">
        <v>38</v>
      </c>
      <c r="K22" s="2">
        <f t="shared" si="0"/>
        <v>0.23</v>
      </c>
      <c r="L22" s="2">
        <f t="shared" si="1"/>
        <v>0</v>
      </c>
      <c r="T22" s="8">
        <v>0.23</v>
      </c>
      <c r="U22" s="5">
        <v>72.564999999999998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5"/>
        <v>72.564999999999998</v>
      </c>
      <c r="AT22" s="11">
        <f t="shared" si="6"/>
        <v>1.4810089385090229E-3</v>
      </c>
      <c r="AU22" s="5">
        <f t="shared" si="7"/>
        <v>1.4810089385090228</v>
      </c>
    </row>
    <row r="23" spans="1:47" x14ac:dyDescent="0.3">
      <c r="A23" s="1" t="s">
        <v>86</v>
      </c>
      <c r="B23" s="1" t="s">
        <v>87</v>
      </c>
      <c r="C23" s="1" t="s">
        <v>88</v>
      </c>
      <c r="D23" s="1" t="s">
        <v>89</v>
      </c>
      <c r="E23" s="1" t="s">
        <v>62</v>
      </c>
      <c r="F23" s="1" t="s">
        <v>81</v>
      </c>
      <c r="G23" s="1" t="s">
        <v>54</v>
      </c>
      <c r="H23" s="1" t="s">
        <v>55</v>
      </c>
      <c r="I23" s="2">
        <v>153.82</v>
      </c>
      <c r="J23" s="2">
        <v>35.68</v>
      </c>
      <c r="K23" s="2">
        <f t="shared" si="0"/>
        <v>14.67</v>
      </c>
      <c r="L23" s="2">
        <f t="shared" si="1"/>
        <v>0</v>
      </c>
      <c r="P23" s="6">
        <v>0.28000000000000003</v>
      </c>
      <c r="Q23" s="5">
        <v>460.6</v>
      </c>
      <c r="R23" s="7">
        <v>11.64</v>
      </c>
      <c r="S23" s="5">
        <v>12239.46</v>
      </c>
      <c r="T23" s="8">
        <v>2.75</v>
      </c>
      <c r="U23" s="5">
        <v>867.625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5"/>
        <v>13567.684999999999</v>
      </c>
      <c r="AT23" s="11">
        <f t="shared" si="6"/>
        <v>0.27690846496072202</v>
      </c>
      <c r="AU23" s="5">
        <f t="shared" si="7"/>
        <v>276.90846496072203</v>
      </c>
    </row>
    <row r="24" spans="1:47" x14ac:dyDescent="0.3">
      <c r="A24" s="1" t="s">
        <v>90</v>
      </c>
      <c r="B24" s="1" t="s">
        <v>91</v>
      </c>
      <c r="C24" s="1" t="s">
        <v>92</v>
      </c>
      <c r="D24" s="1" t="s">
        <v>93</v>
      </c>
      <c r="E24" s="1" t="s">
        <v>64</v>
      </c>
      <c r="F24" s="1" t="s">
        <v>94</v>
      </c>
      <c r="G24" s="1" t="s">
        <v>95</v>
      </c>
      <c r="H24" s="1" t="s">
        <v>55</v>
      </c>
      <c r="I24" s="2">
        <v>160</v>
      </c>
      <c r="J24" s="2">
        <v>40.61</v>
      </c>
      <c r="K24" s="2">
        <f t="shared" si="0"/>
        <v>25.35</v>
      </c>
      <c r="L24" s="2">
        <f t="shared" si="1"/>
        <v>0.81</v>
      </c>
      <c r="P24" s="6">
        <v>3.32</v>
      </c>
      <c r="Q24" s="5">
        <v>5461.4</v>
      </c>
      <c r="R24" s="7">
        <v>20.77</v>
      </c>
      <c r="S24" s="5">
        <v>21839.654999999999</v>
      </c>
      <c r="T24" s="8">
        <v>0.56999999999999995</v>
      </c>
      <c r="U24" s="5">
        <v>179.83500000000001</v>
      </c>
      <c r="AB24" s="10">
        <v>0.69</v>
      </c>
      <c r="AC24" s="5">
        <v>78.314999999999998</v>
      </c>
      <c r="AL24" s="5" t="str">
        <f t="shared" si="2"/>
        <v/>
      </c>
      <c r="AM24" s="3">
        <v>0.31</v>
      </c>
      <c r="AN24" s="5">
        <f t="shared" si="3"/>
        <v>2270.13</v>
      </c>
      <c r="AP24" s="5" t="str">
        <f t="shared" si="4"/>
        <v/>
      </c>
      <c r="AQ24" s="2">
        <v>0.5</v>
      </c>
      <c r="AS24" s="5">
        <f t="shared" si="5"/>
        <v>27559.204999999998</v>
      </c>
      <c r="AT24" s="11">
        <f t="shared" si="6"/>
        <v>0.5624671528037285</v>
      </c>
      <c r="AU24" s="5">
        <f t="shared" si="7"/>
        <v>562.46715280372848</v>
      </c>
    </row>
    <row r="25" spans="1:47" x14ac:dyDescent="0.3">
      <c r="A25" s="1" t="s">
        <v>90</v>
      </c>
      <c r="B25" s="1" t="s">
        <v>91</v>
      </c>
      <c r="C25" s="1" t="s">
        <v>92</v>
      </c>
      <c r="D25" s="1" t="s">
        <v>93</v>
      </c>
      <c r="E25" s="1" t="s">
        <v>52</v>
      </c>
      <c r="F25" s="1" t="s">
        <v>94</v>
      </c>
      <c r="G25" s="1" t="s">
        <v>95</v>
      </c>
      <c r="H25" s="1" t="s">
        <v>55</v>
      </c>
      <c r="I25" s="2">
        <v>160</v>
      </c>
      <c r="J25" s="2">
        <v>39.56</v>
      </c>
      <c r="K25" s="2">
        <f t="shared" si="0"/>
        <v>3.3600000000000003</v>
      </c>
      <c r="L25" s="2">
        <f t="shared" si="1"/>
        <v>0</v>
      </c>
      <c r="R25" s="7">
        <v>2.27</v>
      </c>
      <c r="S25" s="5">
        <v>2386.9050000000002</v>
      </c>
      <c r="T25" s="8">
        <v>1.0900000000000001</v>
      </c>
      <c r="U25" s="5">
        <v>343.89499999999998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2730.8</v>
      </c>
      <c r="AT25" s="11">
        <f t="shared" si="6"/>
        <v>5.5734020661206377E-2</v>
      </c>
      <c r="AU25" s="5">
        <f t="shared" si="7"/>
        <v>55.734020661206372</v>
      </c>
    </row>
    <row r="26" spans="1:47" x14ac:dyDescent="0.3">
      <c r="A26" s="1" t="s">
        <v>96</v>
      </c>
      <c r="B26" s="1" t="s">
        <v>97</v>
      </c>
      <c r="C26" s="1" t="s">
        <v>98</v>
      </c>
      <c r="D26" s="1" t="s">
        <v>51</v>
      </c>
      <c r="E26" s="1" t="s">
        <v>75</v>
      </c>
      <c r="F26" s="1" t="s">
        <v>94</v>
      </c>
      <c r="G26" s="1" t="s">
        <v>95</v>
      </c>
      <c r="H26" s="1" t="s">
        <v>55</v>
      </c>
      <c r="I26" s="2">
        <v>80</v>
      </c>
      <c r="J26" s="2">
        <v>40.65</v>
      </c>
      <c r="K26" s="2">
        <f t="shared" si="0"/>
        <v>27.08</v>
      </c>
      <c r="L26" s="2">
        <f t="shared" si="1"/>
        <v>1.79</v>
      </c>
      <c r="P26" s="6">
        <v>9.33</v>
      </c>
      <c r="Q26" s="5">
        <v>15347.85</v>
      </c>
      <c r="R26" s="7">
        <v>17.5</v>
      </c>
      <c r="S26" s="5">
        <v>18401.25</v>
      </c>
      <c r="Z26" s="9">
        <v>0.03</v>
      </c>
      <c r="AA26" s="5">
        <v>3.78</v>
      </c>
      <c r="AB26" s="10">
        <v>0.22</v>
      </c>
      <c r="AC26" s="5">
        <v>24.97</v>
      </c>
      <c r="AL26" s="5" t="str">
        <f t="shared" si="2"/>
        <v/>
      </c>
      <c r="AM26" s="3">
        <v>0.69</v>
      </c>
      <c r="AN26" s="5">
        <f t="shared" si="3"/>
        <v>5052.87</v>
      </c>
      <c r="AP26" s="5" t="str">
        <f t="shared" si="4"/>
        <v/>
      </c>
      <c r="AQ26" s="2">
        <v>1.1000000000000001</v>
      </c>
      <c r="AS26" s="5">
        <f t="shared" si="5"/>
        <v>33777.85</v>
      </c>
      <c r="AT26" s="11">
        <f t="shared" si="6"/>
        <v>0.68938603698225054</v>
      </c>
      <c r="AU26" s="5">
        <f t="shared" si="7"/>
        <v>689.38603698225052</v>
      </c>
    </row>
    <row r="27" spans="1:47" x14ac:dyDescent="0.3">
      <c r="A27" s="1" t="s">
        <v>99</v>
      </c>
      <c r="B27" s="1" t="s">
        <v>100</v>
      </c>
      <c r="C27" s="1" t="s">
        <v>101</v>
      </c>
      <c r="D27" s="1" t="s">
        <v>80</v>
      </c>
      <c r="E27" s="1" t="s">
        <v>72</v>
      </c>
      <c r="F27" s="1" t="s">
        <v>94</v>
      </c>
      <c r="G27" s="1" t="s">
        <v>95</v>
      </c>
      <c r="H27" s="1" t="s">
        <v>55</v>
      </c>
      <c r="I27" s="2">
        <v>71.7</v>
      </c>
      <c r="J27" s="2">
        <v>31.42</v>
      </c>
      <c r="K27" s="2">
        <f t="shared" si="0"/>
        <v>19.169999999999998</v>
      </c>
      <c r="L27" s="2">
        <f t="shared" si="1"/>
        <v>1.43</v>
      </c>
      <c r="P27" s="6">
        <v>5.33</v>
      </c>
      <c r="Q27" s="5">
        <v>8767.85</v>
      </c>
      <c r="R27" s="7">
        <v>12.46</v>
      </c>
      <c r="S27" s="5">
        <v>13101.69</v>
      </c>
      <c r="Z27" s="9">
        <v>1.08</v>
      </c>
      <c r="AA27" s="5">
        <v>136.08000000000001</v>
      </c>
      <c r="AB27" s="10">
        <v>0.3</v>
      </c>
      <c r="AC27" s="5">
        <v>34.049999999999997</v>
      </c>
      <c r="AL27" s="5" t="str">
        <f t="shared" si="2"/>
        <v/>
      </c>
      <c r="AM27" s="3">
        <v>0.49</v>
      </c>
      <c r="AN27" s="5">
        <f t="shared" si="3"/>
        <v>3588.27</v>
      </c>
      <c r="AP27" s="5" t="str">
        <f t="shared" si="4"/>
        <v/>
      </c>
      <c r="AQ27" s="2">
        <v>0.94</v>
      </c>
      <c r="AS27" s="5">
        <f t="shared" si="5"/>
        <v>22039.670000000002</v>
      </c>
      <c r="AT27" s="11">
        <f t="shared" si="6"/>
        <v>0.44981669223164283</v>
      </c>
      <c r="AU27" s="5">
        <f t="shared" si="7"/>
        <v>449.81669223164283</v>
      </c>
    </row>
    <row r="28" spans="1:47" x14ac:dyDescent="0.3">
      <c r="A28" s="1" t="s">
        <v>102</v>
      </c>
      <c r="B28" s="1" t="s">
        <v>103</v>
      </c>
      <c r="C28" s="1" t="s">
        <v>104</v>
      </c>
      <c r="D28" s="1" t="s">
        <v>105</v>
      </c>
      <c r="E28" s="1" t="s">
        <v>72</v>
      </c>
      <c r="F28" s="1" t="s">
        <v>94</v>
      </c>
      <c r="G28" s="1" t="s">
        <v>95</v>
      </c>
      <c r="H28" s="1" t="s">
        <v>55</v>
      </c>
      <c r="I28" s="2">
        <v>8.3000000000000007</v>
      </c>
      <c r="J28" s="2">
        <v>8.3000000000000007</v>
      </c>
      <c r="K28" s="2">
        <f t="shared" si="0"/>
        <v>6.32</v>
      </c>
      <c r="L28" s="2">
        <f t="shared" si="1"/>
        <v>0</v>
      </c>
      <c r="Z28" s="9">
        <v>2.64</v>
      </c>
      <c r="AA28" s="5">
        <v>332.64</v>
      </c>
      <c r="AB28" s="10">
        <v>3.68</v>
      </c>
      <c r="AC28" s="5">
        <v>417.68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750.31999999999994</v>
      </c>
      <c r="AT28" s="11">
        <f t="shared" si="6"/>
        <v>1.5313589564419351E-2</v>
      </c>
      <c r="AU28" s="5">
        <f t="shared" si="7"/>
        <v>15.313589564419351</v>
      </c>
    </row>
    <row r="29" spans="1:47" x14ac:dyDescent="0.3">
      <c r="A29" s="1" t="s">
        <v>106</v>
      </c>
      <c r="B29" s="1" t="s">
        <v>107</v>
      </c>
      <c r="C29" s="1" t="s">
        <v>108</v>
      </c>
      <c r="D29" s="1" t="s">
        <v>109</v>
      </c>
      <c r="E29" s="1" t="s">
        <v>76</v>
      </c>
      <c r="F29" s="1" t="s">
        <v>94</v>
      </c>
      <c r="G29" s="1" t="s">
        <v>95</v>
      </c>
      <c r="H29" s="1" t="s">
        <v>55</v>
      </c>
      <c r="I29" s="2">
        <v>80</v>
      </c>
      <c r="J29" s="2">
        <v>40.17</v>
      </c>
      <c r="K29" s="2">
        <f t="shared" si="0"/>
        <v>34.74</v>
      </c>
      <c r="L29" s="2">
        <f t="shared" si="1"/>
        <v>0.03</v>
      </c>
      <c r="P29" s="6">
        <v>0.43</v>
      </c>
      <c r="Q29" s="5">
        <v>707.35</v>
      </c>
      <c r="R29" s="7">
        <v>34.31</v>
      </c>
      <c r="S29" s="5">
        <v>36076.964999999997</v>
      </c>
      <c r="AL29" s="5" t="str">
        <f t="shared" si="2"/>
        <v/>
      </c>
      <c r="AM29" s="3">
        <v>0.02</v>
      </c>
      <c r="AN29" s="5">
        <f t="shared" si="3"/>
        <v>146.46</v>
      </c>
      <c r="AP29" s="5" t="str">
        <f t="shared" si="4"/>
        <v/>
      </c>
      <c r="AQ29" s="2">
        <v>0.01</v>
      </c>
      <c r="AS29" s="5">
        <f t="shared" si="5"/>
        <v>36784.314999999995</v>
      </c>
      <c r="AT29" s="11">
        <f t="shared" si="6"/>
        <v>0.75074621803805597</v>
      </c>
      <c r="AU29" s="5">
        <f t="shared" si="7"/>
        <v>750.74621803805599</v>
      </c>
    </row>
    <row r="30" spans="1:47" x14ac:dyDescent="0.3">
      <c r="A30" s="1" t="s">
        <v>106</v>
      </c>
      <c r="B30" s="1" t="s">
        <v>107</v>
      </c>
      <c r="C30" s="1" t="s">
        <v>108</v>
      </c>
      <c r="D30" s="1" t="s">
        <v>109</v>
      </c>
      <c r="E30" s="1" t="s">
        <v>110</v>
      </c>
      <c r="F30" s="1" t="s">
        <v>94</v>
      </c>
      <c r="G30" s="1" t="s">
        <v>95</v>
      </c>
      <c r="H30" s="1" t="s">
        <v>55</v>
      </c>
      <c r="I30" s="2">
        <v>80</v>
      </c>
      <c r="J30" s="2">
        <v>39.17</v>
      </c>
      <c r="K30" s="2">
        <f t="shared" si="0"/>
        <v>17.32</v>
      </c>
      <c r="L30" s="2">
        <f t="shared" si="1"/>
        <v>0</v>
      </c>
      <c r="R30" s="7">
        <v>13.36</v>
      </c>
      <c r="S30" s="5">
        <v>14048.04</v>
      </c>
      <c r="T30" s="8">
        <v>3.96</v>
      </c>
      <c r="U30" s="5">
        <v>1249.3800000000001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15297.420000000002</v>
      </c>
      <c r="AT30" s="11">
        <f t="shared" si="6"/>
        <v>0.31221133819508995</v>
      </c>
      <c r="AU30" s="5">
        <f t="shared" si="7"/>
        <v>312.21133819508992</v>
      </c>
    </row>
    <row r="31" spans="1:47" x14ac:dyDescent="0.3">
      <c r="A31" s="1" t="s">
        <v>111</v>
      </c>
      <c r="B31" s="1" t="s">
        <v>107</v>
      </c>
      <c r="C31" s="1" t="s">
        <v>108</v>
      </c>
      <c r="D31" s="1" t="s">
        <v>109</v>
      </c>
      <c r="E31" s="1" t="s">
        <v>71</v>
      </c>
      <c r="F31" s="1" t="s">
        <v>94</v>
      </c>
      <c r="G31" s="1" t="s">
        <v>95</v>
      </c>
      <c r="H31" s="1" t="s">
        <v>55</v>
      </c>
      <c r="I31" s="2">
        <v>80</v>
      </c>
      <c r="J31" s="2">
        <v>39.409999999999997</v>
      </c>
      <c r="K31" s="2">
        <f t="shared" si="0"/>
        <v>4.74</v>
      </c>
      <c r="L31" s="2">
        <f t="shared" si="1"/>
        <v>0</v>
      </c>
      <c r="R31" s="7">
        <v>4.4400000000000004</v>
      </c>
      <c r="S31" s="5">
        <v>4668.6600000000008</v>
      </c>
      <c r="T31" s="8">
        <v>0.3</v>
      </c>
      <c r="U31" s="5">
        <v>94.649999999999991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4763.3100000000004</v>
      </c>
      <c r="AT31" s="11">
        <f t="shared" si="6"/>
        <v>9.7216353433327574E-2</v>
      </c>
      <c r="AU31" s="5">
        <f t="shared" si="7"/>
        <v>97.216353433327569</v>
      </c>
    </row>
    <row r="32" spans="1:47" x14ac:dyDescent="0.3">
      <c r="A32" s="1" t="s">
        <v>112</v>
      </c>
      <c r="B32" s="1" t="s">
        <v>113</v>
      </c>
      <c r="C32" s="1" t="s">
        <v>114</v>
      </c>
      <c r="D32" s="1" t="s">
        <v>115</v>
      </c>
      <c r="E32" s="1" t="s">
        <v>69</v>
      </c>
      <c r="F32" s="1" t="s">
        <v>94</v>
      </c>
      <c r="G32" s="1" t="s">
        <v>95</v>
      </c>
      <c r="H32" s="1" t="s">
        <v>55</v>
      </c>
      <c r="I32" s="2">
        <v>5.26</v>
      </c>
      <c r="J32" s="2">
        <v>5.24</v>
      </c>
      <c r="K32" s="2">
        <f t="shared" si="0"/>
        <v>5.22</v>
      </c>
      <c r="L32" s="2">
        <f t="shared" si="1"/>
        <v>0.02</v>
      </c>
      <c r="Z32" s="9">
        <v>2.34</v>
      </c>
      <c r="AA32" s="5">
        <v>294.83999999999997</v>
      </c>
      <c r="AB32" s="10">
        <v>2.88</v>
      </c>
      <c r="AC32" s="5">
        <v>326.88</v>
      </c>
      <c r="AK32" s="3">
        <v>0.02</v>
      </c>
      <c r="AL32" s="5">
        <f t="shared" si="2"/>
        <v>87.88</v>
      </c>
      <c r="AN32" s="5" t="str">
        <f t="shared" si="3"/>
        <v/>
      </c>
      <c r="AP32" s="5" t="str">
        <f t="shared" si="4"/>
        <v/>
      </c>
      <c r="AS32" s="5">
        <f t="shared" si="5"/>
        <v>621.72</v>
      </c>
      <c r="AT32" s="11">
        <f t="shared" si="6"/>
        <v>1.2688939257904361E-2</v>
      </c>
      <c r="AU32" s="5">
        <f t="shared" si="7"/>
        <v>12.688939257904361</v>
      </c>
    </row>
    <row r="33" spans="1:47" x14ac:dyDescent="0.3">
      <c r="A33" s="1" t="s">
        <v>116</v>
      </c>
      <c r="B33" s="1" t="s">
        <v>117</v>
      </c>
      <c r="C33" s="1" t="s">
        <v>108</v>
      </c>
      <c r="D33" s="1" t="s">
        <v>109</v>
      </c>
      <c r="E33" s="1" t="s">
        <v>73</v>
      </c>
      <c r="F33" s="1" t="s">
        <v>94</v>
      </c>
      <c r="G33" s="1" t="s">
        <v>95</v>
      </c>
      <c r="H33" s="1" t="s">
        <v>55</v>
      </c>
      <c r="I33" s="2">
        <v>154.74</v>
      </c>
      <c r="J33" s="2">
        <v>39.1</v>
      </c>
      <c r="K33" s="2">
        <f t="shared" si="0"/>
        <v>35.619999999999997</v>
      </c>
      <c r="L33" s="2">
        <f t="shared" si="1"/>
        <v>3.4699999999999998</v>
      </c>
      <c r="N33" s="4">
        <v>5.3</v>
      </c>
      <c r="O33" s="5">
        <v>10191.9</v>
      </c>
      <c r="P33" s="6">
        <v>19.600000000000001</v>
      </c>
      <c r="Q33" s="5">
        <v>32242</v>
      </c>
      <c r="R33" s="7">
        <v>10.43</v>
      </c>
      <c r="S33" s="5">
        <v>10967.145</v>
      </c>
      <c r="AB33" s="10">
        <v>0.28999999999999998</v>
      </c>
      <c r="AC33" s="5">
        <v>32.914999999999999</v>
      </c>
      <c r="AL33" s="5" t="str">
        <f t="shared" si="2"/>
        <v/>
      </c>
      <c r="AM33" s="3">
        <v>1.45</v>
      </c>
      <c r="AN33" s="5">
        <f t="shared" si="3"/>
        <v>10618.35</v>
      </c>
      <c r="AP33" s="5" t="str">
        <f t="shared" si="4"/>
        <v/>
      </c>
      <c r="AQ33" s="2">
        <v>2.02</v>
      </c>
      <c r="AS33" s="5">
        <f t="shared" si="5"/>
        <v>53433.96</v>
      </c>
      <c r="AT33" s="11">
        <f t="shared" si="6"/>
        <v>1.0905556725685055</v>
      </c>
      <c r="AU33" s="5">
        <f t="shared" si="7"/>
        <v>1090.5556725685055</v>
      </c>
    </row>
    <row r="34" spans="1:47" x14ac:dyDescent="0.3">
      <c r="A34" s="1" t="s">
        <v>116</v>
      </c>
      <c r="B34" s="1" t="s">
        <v>117</v>
      </c>
      <c r="C34" s="1" t="s">
        <v>108</v>
      </c>
      <c r="D34" s="1" t="s">
        <v>109</v>
      </c>
      <c r="E34" s="1" t="s">
        <v>69</v>
      </c>
      <c r="F34" s="1" t="s">
        <v>94</v>
      </c>
      <c r="G34" s="1" t="s">
        <v>95</v>
      </c>
      <c r="H34" s="1" t="s">
        <v>55</v>
      </c>
      <c r="I34" s="2">
        <v>154.74</v>
      </c>
      <c r="J34" s="2">
        <v>32.979999999999997</v>
      </c>
      <c r="K34" s="2">
        <f t="shared" si="0"/>
        <v>29.62</v>
      </c>
      <c r="L34" s="2">
        <f t="shared" si="1"/>
        <v>3.35</v>
      </c>
      <c r="N34" s="4">
        <v>1.1399999999999999</v>
      </c>
      <c r="O34" s="5">
        <v>2192.2199999999998</v>
      </c>
      <c r="P34" s="6">
        <v>12.9</v>
      </c>
      <c r="Q34" s="5">
        <v>21220.5</v>
      </c>
      <c r="R34" s="7">
        <v>9.0299999999999994</v>
      </c>
      <c r="S34" s="5">
        <v>9495.0450000000001</v>
      </c>
      <c r="T34" s="8">
        <v>3.05</v>
      </c>
      <c r="U34" s="5">
        <v>962.27499999999998</v>
      </c>
      <c r="Z34" s="9">
        <v>2.19</v>
      </c>
      <c r="AA34" s="5">
        <v>275.94</v>
      </c>
      <c r="AB34" s="10">
        <v>1.31</v>
      </c>
      <c r="AC34" s="5">
        <v>148.685</v>
      </c>
      <c r="AK34" s="3">
        <v>0.21</v>
      </c>
      <c r="AL34" s="5">
        <f t="shared" si="2"/>
        <v>922.74</v>
      </c>
      <c r="AM34" s="3">
        <v>1.08</v>
      </c>
      <c r="AN34" s="5">
        <f t="shared" si="3"/>
        <v>7908.84</v>
      </c>
      <c r="AP34" s="5" t="str">
        <f t="shared" si="4"/>
        <v/>
      </c>
      <c r="AQ34" s="2">
        <v>2.06</v>
      </c>
      <c r="AS34" s="5">
        <f t="shared" si="5"/>
        <v>34294.665000000001</v>
      </c>
      <c r="AT34" s="11">
        <f t="shared" si="6"/>
        <v>0.69993392693685041</v>
      </c>
      <c r="AU34" s="5">
        <f t="shared" si="7"/>
        <v>699.93392693685041</v>
      </c>
    </row>
    <row r="35" spans="1:47" x14ac:dyDescent="0.3">
      <c r="A35" s="1" t="s">
        <v>116</v>
      </c>
      <c r="B35" s="1" t="s">
        <v>117</v>
      </c>
      <c r="C35" s="1" t="s">
        <v>108</v>
      </c>
      <c r="D35" s="1" t="s">
        <v>109</v>
      </c>
      <c r="E35" s="1" t="s">
        <v>70</v>
      </c>
      <c r="F35" s="1" t="s">
        <v>94</v>
      </c>
      <c r="G35" s="1" t="s">
        <v>95</v>
      </c>
      <c r="H35" s="1" t="s">
        <v>55</v>
      </c>
      <c r="I35" s="2">
        <v>154.74</v>
      </c>
      <c r="J35" s="2">
        <v>39.04</v>
      </c>
      <c r="K35" s="2">
        <f t="shared" ref="K35:K66" si="8">SUM(N35,P35,R35,T35,V35,X35,Z35,AB35,AE35,AG35,AI35)</f>
        <v>31.5</v>
      </c>
      <c r="L35" s="2">
        <f t="shared" ref="L35:L66" si="9">SUM(M35,AD35,AK35,AM35,AO35,AQ35,AR35)</f>
        <v>0</v>
      </c>
      <c r="R35" s="7">
        <v>15.49</v>
      </c>
      <c r="S35" s="5">
        <v>16287.735000000001</v>
      </c>
      <c r="T35" s="8">
        <v>16.010000000000002</v>
      </c>
      <c r="U35" s="5">
        <v>5051.1550000000007</v>
      </c>
      <c r="AL35" s="5" t="str">
        <f t="shared" ref="AL35:AL66" si="10">IF(AK35&gt;0,AK35*$AL$1,"")</f>
        <v/>
      </c>
      <c r="AN35" s="5" t="str">
        <f t="shared" ref="AN35:AN66" si="11">IF(AM35&gt;0,AM35*$AN$1,"")</f>
        <v/>
      </c>
      <c r="AP35" s="5" t="str">
        <f t="shared" ref="AP35:AP66" si="12">IF(AO35&gt;0,AO35*$AP$1,"")</f>
        <v/>
      </c>
      <c r="AS35" s="5">
        <f t="shared" ref="AS35:AS66" si="13">SUM(O35,Q35,S35,U35,W35,Y35,AA35,AC35,AF35,AH35,AJ35)</f>
        <v>21338.89</v>
      </c>
      <c r="AT35" s="11">
        <f t="shared" ref="AT35:AT66" si="14">(AS35/$AS$115)*100</f>
        <v>0.43551418490816241</v>
      </c>
      <c r="AU35" s="5">
        <f t="shared" ref="AU35:AU66" si="15">(AT35/100)*$AU$1</f>
        <v>435.51418490816241</v>
      </c>
    </row>
    <row r="36" spans="1:47" x14ac:dyDescent="0.3">
      <c r="A36" s="1" t="s">
        <v>116</v>
      </c>
      <c r="B36" s="1" t="s">
        <v>117</v>
      </c>
      <c r="C36" s="1" t="s">
        <v>108</v>
      </c>
      <c r="D36" s="1" t="s">
        <v>109</v>
      </c>
      <c r="E36" s="1" t="s">
        <v>74</v>
      </c>
      <c r="F36" s="1" t="s">
        <v>94</v>
      </c>
      <c r="G36" s="1" t="s">
        <v>95</v>
      </c>
      <c r="H36" s="1" t="s">
        <v>55</v>
      </c>
      <c r="I36" s="2">
        <v>154.74</v>
      </c>
      <c r="J36" s="2">
        <v>40.07</v>
      </c>
      <c r="K36" s="2">
        <f t="shared" si="8"/>
        <v>38.840000000000003</v>
      </c>
      <c r="L36" s="2">
        <f t="shared" si="9"/>
        <v>1.1600000000000001</v>
      </c>
      <c r="P36" s="6">
        <v>10.41</v>
      </c>
      <c r="Q36" s="5">
        <v>17124.45</v>
      </c>
      <c r="R36" s="7">
        <v>28.43</v>
      </c>
      <c r="S36" s="5">
        <v>29894.145</v>
      </c>
      <c r="AL36" s="5" t="str">
        <f t="shared" si="10"/>
        <v/>
      </c>
      <c r="AM36" s="3">
        <v>0.5</v>
      </c>
      <c r="AN36" s="5">
        <f t="shared" si="11"/>
        <v>3661.5</v>
      </c>
      <c r="AP36" s="5" t="str">
        <f t="shared" si="12"/>
        <v/>
      </c>
      <c r="AQ36" s="2">
        <v>0.66</v>
      </c>
      <c r="AS36" s="5">
        <f t="shared" si="13"/>
        <v>47018.595000000001</v>
      </c>
      <c r="AT36" s="11">
        <f t="shared" si="14"/>
        <v>0.95962184897864888</v>
      </c>
      <c r="AU36" s="5">
        <f t="shared" si="15"/>
        <v>959.62184897864893</v>
      </c>
    </row>
    <row r="37" spans="1:47" x14ac:dyDescent="0.3">
      <c r="A37" s="1" t="s">
        <v>118</v>
      </c>
      <c r="B37" s="1" t="s">
        <v>119</v>
      </c>
      <c r="C37" s="1" t="s">
        <v>120</v>
      </c>
      <c r="D37" s="1" t="s">
        <v>51</v>
      </c>
      <c r="E37" s="1" t="s">
        <v>52</v>
      </c>
      <c r="F37" s="1" t="s">
        <v>121</v>
      </c>
      <c r="G37" s="1" t="s">
        <v>95</v>
      </c>
      <c r="H37" s="1" t="s">
        <v>55</v>
      </c>
      <c r="I37" s="2">
        <v>80</v>
      </c>
      <c r="J37" s="2">
        <v>40.22</v>
      </c>
      <c r="K37" s="2">
        <f t="shared" si="8"/>
        <v>4.54</v>
      </c>
      <c r="L37" s="2">
        <f t="shared" si="9"/>
        <v>1</v>
      </c>
      <c r="P37" s="6">
        <v>2.41</v>
      </c>
      <c r="Q37" s="5">
        <v>3964.45</v>
      </c>
      <c r="R37" s="7">
        <v>2.13</v>
      </c>
      <c r="S37" s="5">
        <v>2239.6950000000002</v>
      </c>
      <c r="AL37" s="5" t="str">
        <f t="shared" si="10"/>
        <v/>
      </c>
      <c r="AM37" s="3">
        <v>0.35</v>
      </c>
      <c r="AN37" s="5">
        <f t="shared" si="11"/>
        <v>2563.0499999999997</v>
      </c>
      <c r="AP37" s="5" t="str">
        <f t="shared" si="12"/>
        <v/>
      </c>
      <c r="AQ37" s="2">
        <v>0.65</v>
      </c>
      <c r="AS37" s="5">
        <f t="shared" si="13"/>
        <v>6204.1450000000004</v>
      </c>
      <c r="AT37" s="11">
        <f t="shared" si="14"/>
        <v>0.12662294771316837</v>
      </c>
      <c r="AU37" s="5">
        <f t="shared" si="15"/>
        <v>126.62294771316837</v>
      </c>
    </row>
    <row r="38" spans="1:47" x14ac:dyDescent="0.3">
      <c r="A38" s="1" t="s">
        <v>122</v>
      </c>
      <c r="B38" s="1" t="s">
        <v>123</v>
      </c>
      <c r="C38" s="1" t="s">
        <v>101</v>
      </c>
      <c r="D38" s="1" t="s">
        <v>80</v>
      </c>
      <c r="E38" s="1" t="s">
        <v>64</v>
      </c>
      <c r="F38" s="1" t="s">
        <v>121</v>
      </c>
      <c r="G38" s="1" t="s">
        <v>95</v>
      </c>
      <c r="H38" s="1" t="s">
        <v>55</v>
      </c>
      <c r="I38" s="2">
        <v>80</v>
      </c>
      <c r="J38" s="2">
        <v>41.43</v>
      </c>
      <c r="K38" s="2">
        <f t="shared" si="8"/>
        <v>6.05</v>
      </c>
      <c r="L38" s="2">
        <f t="shared" si="9"/>
        <v>0</v>
      </c>
      <c r="P38" s="6">
        <v>3.96</v>
      </c>
      <c r="Q38" s="5">
        <v>13028.4</v>
      </c>
      <c r="R38" s="7">
        <v>1.88</v>
      </c>
      <c r="S38" s="5">
        <v>3953.64</v>
      </c>
      <c r="AB38" s="10">
        <v>0.21</v>
      </c>
      <c r="AC38" s="5">
        <v>47.67</v>
      </c>
      <c r="AL38" s="5" t="str">
        <f t="shared" si="10"/>
        <v/>
      </c>
      <c r="AN38" s="5" t="str">
        <f t="shared" si="11"/>
        <v/>
      </c>
      <c r="AP38" s="5" t="str">
        <f t="shared" si="12"/>
        <v/>
      </c>
      <c r="AS38" s="5">
        <f t="shared" si="13"/>
        <v>17029.71</v>
      </c>
      <c r="AT38" s="11">
        <f t="shared" si="14"/>
        <v>0.34756635747559422</v>
      </c>
      <c r="AU38" s="5">
        <f t="shared" si="15"/>
        <v>347.56635747559426</v>
      </c>
    </row>
    <row r="39" spans="1:47" x14ac:dyDescent="0.3">
      <c r="A39" s="1" t="s">
        <v>124</v>
      </c>
      <c r="B39" s="1" t="s">
        <v>125</v>
      </c>
      <c r="C39" s="1" t="s">
        <v>126</v>
      </c>
      <c r="D39" s="1" t="s">
        <v>109</v>
      </c>
      <c r="E39" s="1" t="s">
        <v>72</v>
      </c>
      <c r="F39" s="1" t="s">
        <v>121</v>
      </c>
      <c r="G39" s="1" t="s">
        <v>95</v>
      </c>
      <c r="H39" s="1" t="s">
        <v>55</v>
      </c>
      <c r="I39" s="2">
        <v>156.44999999999999</v>
      </c>
      <c r="J39" s="2">
        <v>40.909999999999997</v>
      </c>
      <c r="K39" s="2">
        <f t="shared" si="8"/>
        <v>39.99</v>
      </c>
      <c r="L39" s="2">
        <f t="shared" si="9"/>
        <v>0</v>
      </c>
      <c r="P39" s="6">
        <v>15.09</v>
      </c>
      <c r="Q39" s="5">
        <v>49646.1</v>
      </c>
      <c r="R39" s="7">
        <v>16.18</v>
      </c>
      <c r="S39" s="5">
        <v>33774.18</v>
      </c>
      <c r="T39" s="8">
        <v>7.91</v>
      </c>
      <c r="U39" s="5">
        <v>4638.6387500000001</v>
      </c>
      <c r="AB39" s="10">
        <v>0.81</v>
      </c>
      <c r="AC39" s="5">
        <v>148.11750000000001</v>
      </c>
      <c r="AL39" s="5" t="str">
        <f t="shared" si="10"/>
        <v/>
      </c>
      <c r="AN39" s="5" t="str">
        <f t="shared" si="11"/>
        <v/>
      </c>
      <c r="AP39" s="5" t="str">
        <f t="shared" si="12"/>
        <v/>
      </c>
      <c r="AS39" s="5">
        <f t="shared" si="13"/>
        <v>88207.03624999999</v>
      </c>
      <c r="AT39" s="11">
        <f t="shared" si="14"/>
        <v>1.8002536915267611</v>
      </c>
      <c r="AU39" s="5">
        <f t="shared" si="15"/>
        <v>1800.253691526761</v>
      </c>
    </row>
    <row r="40" spans="1:47" x14ac:dyDescent="0.3">
      <c r="A40" s="1" t="s">
        <v>124</v>
      </c>
      <c r="B40" s="1" t="s">
        <v>125</v>
      </c>
      <c r="C40" s="1" t="s">
        <v>126</v>
      </c>
      <c r="D40" s="1" t="s">
        <v>109</v>
      </c>
      <c r="E40" s="1" t="s">
        <v>62</v>
      </c>
      <c r="F40" s="1" t="s">
        <v>121</v>
      </c>
      <c r="G40" s="1" t="s">
        <v>95</v>
      </c>
      <c r="H40" s="1" t="s">
        <v>55</v>
      </c>
      <c r="I40" s="2">
        <v>156.44999999999999</v>
      </c>
      <c r="J40" s="2">
        <v>37.18</v>
      </c>
      <c r="K40" s="2">
        <f t="shared" si="8"/>
        <v>4.66</v>
      </c>
      <c r="L40" s="2">
        <f t="shared" si="9"/>
        <v>0</v>
      </c>
      <c r="P40" s="6">
        <v>2.31</v>
      </c>
      <c r="Q40" s="5">
        <v>7599.9000000000005</v>
      </c>
      <c r="R40" s="7">
        <v>2.33</v>
      </c>
      <c r="S40" s="5">
        <v>4899.99</v>
      </c>
      <c r="T40" s="8">
        <v>0.02</v>
      </c>
      <c r="U40" s="5">
        <v>12.62</v>
      </c>
      <c r="AL40" s="5" t="str">
        <f t="shared" si="10"/>
        <v/>
      </c>
      <c r="AN40" s="5" t="str">
        <f t="shared" si="11"/>
        <v/>
      </c>
      <c r="AP40" s="5" t="str">
        <f t="shared" si="12"/>
        <v/>
      </c>
      <c r="AS40" s="5">
        <f t="shared" si="13"/>
        <v>12512.51</v>
      </c>
      <c r="AT40" s="11">
        <f t="shared" si="14"/>
        <v>0.25537296428282968</v>
      </c>
      <c r="AU40" s="5">
        <f t="shared" si="15"/>
        <v>255.37296428282968</v>
      </c>
    </row>
    <row r="41" spans="1:47" x14ac:dyDescent="0.3">
      <c r="A41" s="1" t="s">
        <v>124</v>
      </c>
      <c r="B41" s="1" t="s">
        <v>125</v>
      </c>
      <c r="C41" s="1" t="s">
        <v>126</v>
      </c>
      <c r="D41" s="1" t="s">
        <v>109</v>
      </c>
      <c r="E41" s="1" t="s">
        <v>75</v>
      </c>
      <c r="F41" s="1" t="s">
        <v>121</v>
      </c>
      <c r="G41" s="1" t="s">
        <v>95</v>
      </c>
      <c r="H41" s="1" t="s">
        <v>55</v>
      </c>
      <c r="I41" s="2">
        <v>156.44999999999999</v>
      </c>
      <c r="J41" s="2">
        <v>41</v>
      </c>
      <c r="K41" s="2">
        <f t="shared" si="8"/>
        <v>30.319999999999997</v>
      </c>
      <c r="L41" s="2">
        <f t="shared" si="9"/>
        <v>0</v>
      </c>
      <c r="N41" s="4">
        <v>4.29</v>
      </c>
      <c r="O41" s="5">
        <v>16499.34</v>
      </c>
      <c r="P41" s="6">
        <v>18.149999999999999</v>
      </c>
      <c r="Q41" s="5">
        <v>59713.5</v>
      </c>
      <c r="R41" s="7">
        <v>7.61</v>
      </c>
      <c r="S41" s="5">
        <v>16003.83</v>
      </c>
      <c r="AB41" s="10">
        <v>0.27</v>
      </c>
      <c r="AC41" s="5">
        <v>61.290000000000013</v>
      </c>
      <c r="AL41" s="5" t="str">
        <f t="shared" si="10"/>
        <v/>
      </c>
      <c r="AN41" s="5" t="str">
        <f t="shared" si="11"/>
        <v/>
      </c>
      <c r="AP41" s="5" t="str">
        <f t="shared" si="12"/>
        <v/>
      </c>
      <c r="AS41" s="5">
        <f t="shared" si="13"/>
        <v>92277.959999999992</v>
      </c>
      <c r="AT41" s="11">
        <f t="shared" si="14"/>
        <v>1.8833388491335781</v>
      </c>
      <c r="AU41" s="5">
        <f t="shared" si="15"/>
        <v>1883.3388491335782</v>
      </c>
    </row>
    <row r="42" spans="1:47" x14ac:dyDescent="0.3">
      <c r="A42" s="1" t="s">
        <v>124</v>
      </c>
      <c r="B42" s="1" t="s">
        <v>125</v>
      </c>
      <c r="C42" s="1" t="s">
        <v>126</v>
      </c>
      <c r="D42" s="1" t="s">
        <v>109</v>
      </c>
      <c r="E42" s="1" t="s">
        <v>61</v>
      </c>
      <c r="F42" s="1" t="s">
        <v>121</v>
      </c>
      <c r="G42" s="1" t="s">
        <v>95</v>
      </c>
      <c r="H42" s="1" t="s">
        <v>55</v>
      </c>
      <c r="I42" s="2">
        <v>156.44999999999999</v>
      </c>
      <c r="J42" s="2">
        <v>36.729999999999997</v>
      </c>
      <c r="K42" s="2">
        <f t="shared" si="8"/>
        <v>13.129999999999999</v>
      </c>
      <c r="L42" s="2">
        <f t="shared" si="9"/>
        <v>0</v>
      </c>
      <c r="P42" s="6">
        <v>1.3</v>
      </c>
      <c r="Q42" s="5">
        <v>4277</v>
      </c>
      <c r="R42" s="7">
        <v>5.39</v>
      </c>
      <c r="S42" s="5">
        <v>11335.17</v>
      </c>
      <c r="T42" s="8">
        <v>6.44</v>
      </c>
      <c r="U42" s="5">
        <v>4063.64</v>
      </c>
      <c r="AL42" s="5" t="str">
        <f t="shared" si="10"/>
        <v/>
      </c>
      <c r="AN42" s="5" t="str">
        <f t="shared" si="11"/>
        <v/>
      </c>
      <c r="AP42" s="5" t="str">
        <f t="shared" si="12"/>
        <v/>
      </c>
      <c r="AS42" s="5">
        <f t="shared" si="13"/>
        <v>19675.810000000001</v>
      </c>
      <c r="AT42" s="11">
        <f t="shared" si="14"/>
        <v>0.40157170099090783</v>
      </c>
      <c r="AU42" s="5">
        <f t="shared" si="15"/>
        <v>401.5717009909078</v>
      </c>
    </row>
    <row r="43" spans="1:47" x14ac:dyDescent="0.3">
      <c r="A43" s="1" t="s">
        <v>127</v>
      </c>
      <c r="B43" s="1" t="s">
        <v>128</v>
      </c>
      <c r="C43" s="1" t="s">
        <v>129</v>
      </c>
      <c r="D43" s="1" t="s">
        <v>130</v>
      </c>
      <c r="E43" s="1" t="s">
        <v>76</v>
      </c>
      <c r="F43" s="1" t="s">
        <v>121</v>
      </c>
      <c r="G43" s="1" t="s">
        <v>95</v>
      </c>
      <c r="H43" s="1" t="s">
        <v>55</v>
      </c>
      <c r="I43" s="2">
        <v>158</v>
      </c>
      <c r="J43" s="2">
        <v>40.25</v>
      </c>
      <c r="K43" s="2">
        <f t="shared" si="8"/>
        <v>22.91</v>
      </c>
      <c r="L43" s="2">
        <f t="shared" si="9"/>
        <v>1.1499999999999999</v>
      </c>
      <c r="N43" s="4">
        <v>1.69</v>
      </c>
      <c r="O43" s="5">
        <v>5687.2725</v>
      </c>
      <c r="P43" s="6">
        <v>11.11</v>
      </c>
      <c r="Q43" s="5">
        <v>33874.662499999999</v>
      </c>
      <c r="R43" s="7">
        <v>10.06</v>
      </c>
      <c r="S43" s="5">
        <v>19410.689999999999</v>
      </c>
      <c r="AB43" s="10">
        <v>0.05</v>
      </c>
      <c r="AC43" s="5">
        <v>11.35</v>
      </c>
      <c r="AL43" s="5" t="str">
        <f t="shared" si="10"/>
        <v/>
      </c>
      <c r="AM43" s="3">
        <v>0.45</v>
      </c>
      <c r="AN43" s="5">
        <f t="shared" si="11"/>
        <v>3295.35</v>
      </c>
      <c r="AP43" s="5" t="str">
        <f t="shared" si="12"/>
        <v/>
      </c>
      <c r="AQ43" s="2">
        <v>0.7</v>
      </c>
      <c r="AS43" s="5">
        <f t="shared" si="13"/>
        <v>58983.974999999999</v>
      </c>
      <c r="AT43" s="11">
        <f t="shared" si="14"/>
        <v>1.2038282120001758</v>
      </c>
      <c r="AU43" s="5">
        <f t="shared" si="15"/>
        <v>1203.8282120001757</v>
      </c>
    </row>
    <row r="44" spans="1:47" x14ac:dyDescent="0.3">
      <c r="A44" s="1" t="s">
        <v>127</v>
      </c>
      <c r="B44" s="1" t="s">
        <v>128</v>
      </c>
      <c r="C44" s="1" t="s">
        <v>129</v>
      </c>
      <c r="D44" s="1" t="s">
        <v>130</v>
      </c>
      <c r="E44" s="1" t="s">
        <v>71</v>
      </c>
      <c r="F44" s="1" t="s">
        <v>121</v>
      </c>
      <c r="G44" s="1" t="s">
        <v>95</v>
      </c>
      <c r="H44" s="1" t="s">
        <v>55</v>
      </c>
      <c r="I44" s="2">
        <v>158</v>
      </c>
      <c r="J44" s="2">
        <v>39.54</v>
      </c>
      <c r="K44" s="2">
        <f t="shared" si="8"/>
        <v>35.79</v>
      </c>
      <c r="L44" s="2">
        <f t="shared" si="9"/>
        <v>3.75</v>
      </c>
      <c r="N44" s="4">
        <v>2.15</v>
      </c>
      <c r="O44" s="5">
        <v>6615.12</v>
      </c>
      <c r="P44" s="6">
        <v>13.62</v>
      </c>
      <c r="Q44" s="5">
        <v>26488.612499999999</v>
      </c>
      <c r="R44" s="7">
        <v>18.809999999999999</v>
      </c>
      <c r="S44" s="5">
        <v>19778.715</v>
      </c>
      <c r="T44" s="8">
        <v>1.21</v>
      </c>
      <c r="U44" s="5">
        <v>381.755</v>
      </c>
      <c r="AL44" s="5" t="str">
        <f t="shared" si="10"/>
        <v/>
      </c>
      <c r="AM44" s="3">
        <v>1.48</v>
      </c>
      <c r="AN44" s="5">
        <f t="shared" si="11"/>
        <v>10838.039999999999</v>
      </c>
      <c r="AP44" s="5" t="str">
        <f t="shared" si="12"/>
        <v/>
      </c>
      <c r="AQ44" s="2">
        <v>2.27</v>
      </c>
      <c r="AS44" s="5">
        <f t="shared" si="13"/>
        <v>53264.202499999992</v>
      </c>
      <c r="AT44" s="11">
        <f t="shared" si="14"/>
        <v>1.0870910219121428</v>
      </c>
      <c r="AU44" s="5">
        <f t="shared" si="15"/>
        <v>1087.0910219121429</v>
      </c>
    </row>
    <row r="45" spans="1:47" x14ac:dyDescent="0.3">
      <c r="A45" s="1" t="s">
        <v>127</v>
      </c>
      <c r="B45" s="1" t="s">
        <v>128</v>
      </c>
      <c r="C45" s="1" t="s">
        <v>129</v>
      </c>
      <c r="D45" s="1" t="s">
        <v>130</v>
      </c>
      <c r="E45" s="1" t="s">
        <v>131</v>
      </c>
      <c r="F45" s="1" t="s">
        <v>121</v>
      </c>
      <c r="G45" s="1" t="s">
        <v>95</v>
      </c>
      <c r="H45" s="1" t="s">
        <v>55</v>
      </c>
      <c r="I45" s="2">
        <v>158</v>
      </c>
      <c r="J45" s="2">
        <v>37.24</v>
      </c>
      <c r="K45" s="2">
        <f t="shared" si="8"/>
        <v>37.24</v>
      </c>
      <c r="L45" s="2">
        <f t="shared" si="9"/>
        <v>0</v>
      </c>
      <c r="P45" s="6">
        <v>9.34</v>
      </c>
      <c r="Q45" s="5">
        <v>15364.3</v>
      </c>
      <c r="R45" s="7">
        <v>25.19</v>
      </c>
      <c r="S45" s="5">
        <v>26487.285</v>
      </c>
      <c r="T45" s="8">
        <v>1.96</v>
      </c>
      <c r="U45" s="5">
        <v>618.38</v>
      </c>
      <c r="Z45" s="9">
        <v>0.75</v>
      </c>
      <c r="AA45" s="5">
        <v>94.5</v>
      </c>
      <c r="AL45" s="5" t="str">
        <f t="shared" si="10"/>
        <v/>
      </c>
      <c r="AN45" s="5" t="str">
        <f t="shared" si="11"/>
        <v/>
      </c>
      <c r="AP45" s="5" t="str">
        <f t="shared" si="12"/>
        <v/>
      </c>
      <c r="AS45" s="5">
        <f t="shared" si="13"/>
        <v>42564.464999999997</v>
      </c>
      <c r="AT45" s="11">
        <f t="shared" si="14"/>
        <v>0.86871567736311539</v>
      </c>
      <c r="AU45" s="5">
        <f t="shared" si="15"/>
        <v>868.71567736311533</v>
      </c>
    </row>
    <row r="46" spans="1:47" x14ac:dyDescent="0.3">
      <c r="A46" s="1" t="s">
        <v>127</v>
      </c>
      <c r="B46" s="1" t="s">
        <v>128</v>
      </c>
      <c r="C46" s="1" t="s">
        <v>129</v>
      </c>
      <c r="D46" s="1" t="s">
        <v>130</v>
      </c>
      <c r="E46" s="1" t="s">
        <v>110</v>
      </c>
      <c r="F46" s="1" t="s">
        <v>121</v>
      </c>
      <c r="G46" s="1" t="s">
        <v>95</v>
      </c>
      <c r="H46" s="1" t="s">
        <v>55</v>
      </c>
      <c r="I46" s="2">
        <v>158</v>
      </c>
      <c r="J46" s="2">
        <v>39.369999999999997</v>
      </c>
      <c r="K46" s="2">
        <f t="shared" si="8"/>
        <v>28.82</v>
      </c>
      <c r="L46" s="2">
        <f t="shared" si="9"/>
        <v>3.31</v>
      </c>
      <c r="P46" s="6">
        <v>17.100000000000001</v>
      </c>
      <c r="Q46" s="5">
        <v>28228.2</v>
      </c>
      <c r="R46" s="7">
        <v>11.72</v>
      </c>
      <c r="S46" s="5">
        <v>12370.897499999999</v>
      </c>
      <c r="AL46" s="5" t="str">
        <f t="shared" si="10"/>
        <v/>
      </c>
      <c r="AM46" s="3">
        <v>1.37</v>
      </c>
      <c r="AN46" s="5">
        <f t="shared" si="11"/>
        <v>10032.51</v>
      </c>
      <c r="AP46" s="5" t="str">
        <f t="shared" si="12"/>
        <v/>
      </c>
      <c r="AQ46" s="2">
        <v>1.94</v>
      </c>
      <c r="AS46" s="5">
        <f t="shared" si="13"/>
        <v>40599.097500000003</v>
      </c>
      <c r="AT46" s="11">
        <f t="shared" si="14"/>
        <v>0.82860368349616675</v>
      </c>
      <c r="AU46" s="5">
        <f t="shared" si="15"/>
        <v>828.60368349616681</v>
      </c>
    </row>
    <row r="47" spans="1:47" s="41" customFormat="1" x14ac:dyDescent="0.3">
      <c r="A47" s="30" t="s">
        <v>132</v>
      </c>
      <c r="B47" s="30" t="s">
        <v>128</v>
      </c>
      <c r="C47" s="30" t="s">
        <v>129</v>
      </c>
      <c r="D47" s="30" t="s">
        <v>130</v>
      </c>
      <c r="E47" s="30" t="s">
        <v>73</v>
      </c>
      <c r="F47" s="30" t="s">
        <v>121</v>
      </c>
      <c r="G47" s="30" t="s">
        <v>95</v>
      </c>
      <c r="H47" s="30" t="s">
        <v>55</v>
      </c>
      <c r="I47" s="31">
        <v>147.44</v>
      </c>
      <c r="J47" s="31">
        <v>39.18</v>
      </c>
      <c r="K47" s="31">
        <f t="shared" si="8"/>
        <v>39.180000000000007</v>
      </c>
      <c r="L47" s="31">
        <f t="shared" si="9"/>
        <v>0</v>
      </c>
      <c r="M47" s="32"/>
      <c r="N47" s="33"/>
      <c r="O47" s="34"/>
      <c r="P47" s="35">
        <v>8.31</v>
      </c>
      <c r="Q47" s="34">
        <v>17087.4375</v>
      </c>
      <c r="R47" s="36">
        <v>30.03</v>
      </c>
      <c r="S47" s="34">
        <v>39683.61</v>
      </c>
      <c r="T47" s="37">
        <v>0.13</v>
      </c>
      <c r="U47" s="34">
        <v>51.268749999999997</v>
      </c>
      <c r="V47" s="31"/>
      <c r="W47" s="34"/>
      <c r="X47" s="31"/>
      <c r="Y47" s="34"/>
      <c r="Z47" s="38"/>
      <c r="AA47" s="34"/>
      <c r="AB47" s="39">
        <v>0.71</v>
      </c>
      <c r="AC47" s="34">
        <v>101.5825</v>
      </c>
      <c r="AD47" s="31"/>
      <c r="AE47" s="31"/>
      <c r="AF47" s="34"/>
      <c r="AG47" s="38"/>
      <c r="AH47" s="34"/>
      <c r="AI47" s="31"/>
      <c r="AJ47" s="34"/>
      <c r="AK47" s="32"/>
      <c r="AL47" s="34" t="str">
        <f t="shared" si="10"/>
        <v/>
      </c>
      <c r="AM47" s="32"/>
      <c r="AN47" s="34" t="str">
        <f t="shared" si="11"/>
        <v/>
      </c>
      <c r="AO47" s="31"/>
      <c r="AP47" s="34" t="str">
        <f t="shared" si="12"/>
        <v/>
      </c>
      <c r="AQ47" s="31"/>
      <c r="AR47" s="31"/>
      <c r="AS47" s="34">
        <f t="shared" si="13"/>
        <v>56923.89875</v>
      </c>
      <c r="AT47" s="40">
        <f t="shared" si="14"/>
        <v>1.1617832682909475</v>
      </c>
      <c r="AU47" s="34">
        <f t="shared" si="15"/>
        <v>1161.7832682909475</v>
      </c>
    </row>
    <row r="48" spans="1:47" s="41" customFormat="1" x14ac:dyDescent="0.3">
      <c r="A48" s="30" t="s">
        <v>132</v>
      </c>
      <c r="B48" s="30" t="s">
        <v>128</v>
      </c>
      <c r="C48" s="30" t="s">
        <v>129</v>
      </c>
      <c r="D48" s="30" t="s">
        <v>130</v>
      </c>
      <c r="E48" s="30" t="s">
        <v>69</v>
      </c>
      <c r="F48" s="30" t="s">
        <v>121</v>
      </c>
      <c r="G48" s="30" t="s">
        <v>95</v>
      </c>
      <c r="H48" s="30" t="s">
        <v>55</v>
      </c>
      <c r="I48" s="31">
        <v>147.44</v>
      </c>
      <c r="J48" s="31">
        <v>30.67</v>
      </c>
      <c r="K48" s="31">
        <f t="shared" si="8"/>
        <v>27.73</v>
      </c>
      <c r="L48" s="31">
        <f t="shared" si="9"/>
        <v>2.94</v>
      </c>
      <c r="M48" s="32"/>
      <c r="N48" s="33">
        <v>12.66</v>
      </c>
      <c r="O48" s="34">
        <v>30364.2811</v>
      </c>
      <c r="P48" s="35">
        <v>13.14</v>
      </c>
      <c r="Q48" s="34">
        <v>26735.362499999999</v>
      </c>
      <c r="R48" s="36">
        <v>1.62</v>
      </c>
      <c r="S48" s="34">
        <v>2129.2874999999999</v>
      </c>
      <c r="T48" s="37"/>
      <c r="U48" s="34"/>
      <c r="V48" s="31"/>
      <c r="W48" s="34"/>
      <c r="X48" s="31"/>
      <c r="Y48" s="34"/>
      <c r="Z48" s="38"/>
      <c r="AA48" s="34"/>
      <c r="AB48" s="39">
        <v>0.31</v>
      </c>
      <c r="AC48" s="34">
        <v>43.981250000000003</v>
      </c>
      <c r="AD48" s="31"/>
      <c r="AE48" s="31"/>
      <c r="AF48" s="34"/>
      <c r="AG48" s="38"/>
      <c r="AH48" s="34"/>
      <c r="AI48" s="31"/>
      <c r="AJ48" s="34"/>
      <c r="AK48" s="32"/>
      <c r="AL48" s="34" t="str">
        <f t="shared" si="10"/>
        <v/>
      </c>
      <c r="AM48" s="32">
        <v>0.99</v>
      </c>
      <c r="AN48" s="34">
        <f t="shared" si="11"/>
        <v>7249.7699999999995</v>
      </c>
      <c r="AO48" s="31"/>
      <c r="AP48" s="34" t="str">
        <f t="shared" si="12"/>
        <v/>
      </c>
      <c r="AQ48" s="31">
        <v>1.95</v>
      </c>
      <c r="AR48" s="31"/>
      <c r="AS48" s="34">
        <f t="shared" si="13"/>
        <v>59272.912349999991</v>
      </c>
      <c r="AT48" s="40">
        <f t="shared" si="14"/>
        <v>1.2097252532462186</v>
      </c>
      <c r="AU48" s="34">
        <f t="shared" si="15"/>
        <v>1209.7252532462187</v>
      </c>
    </row>
    <row r="49" spans="1:47" s="41" customFormat="1" x14ac:dyDescent="0.3">
      <c r="A49" s="30" t="s">
        <v>132</v>
      </c>
      <c r="B49" s="30" t="s">
        <v>128</v>
      </c>
      <c r="C49" s="30" t="s">
        <v>129</v>
      </c>
      <c r="D49" s="30" t="s">
        <v>130</v>
      </c>
      <c r="E49" s="30" t="s">
        <v>70</v>
      </c>
      <c r="F49" s="30" t="s">
        <v>121</v>
      </c>
      <c r="G49" s="30" t="s">
        <v>95</v>
      </c>
      <c r="H49" s="30" t="s">
        <v>55</v>
      </c>
      <c r="I49" s="31">
        <v>147.44</v>
      </c>
      <c r="J49" s="31">
        <v>39.18</v>
      </c>
      <c r="K49" s="31">
        <f t="shared" si="8"/>
        <v>37.130000000000003</v>
      </c>
      <c r="L49" s="31">
        <f t="shared" si="9"/>
        <v>2.0499999999999998</v>
      </c>
      <c r="M49" s="32"/>
      <c r="N49" s="33">
        <v>4.7300000000000004</v>
      </c>
      <c r="O49" s="34">
        <v>12542.7675</v>
      </c>
      <c r="P49" s="35">
        <v>25.8</v>
      </c>
      <c r="Q49" s="34">
        <v>62974.712500000001</v>
      </c>
      <c r="R49" s="36">
        <v>6.1</v>
      </c>
      <c r="S49" s="34">
        <v>9868.3274999999994</v>
      </c>
      <c r="T49" s="37"/>
      <c r="U49" s="34"/>
      <c r="V49" s="31"/>
      <c r="W49" s="34"/>
      <c r="X49" s="31"/>
      <c r="Y49" s="34"/>
      <c r="Z49" s="38"/>
      <c r="AA49" s="34"/>
      <c r="AB49" s="39">
        <v>0.5</v>
      </c>
      <c r="AC49" s="34">
        <v>88.53</v>
      </c>
      <c r="AD49" s="31"/>
      <c r="AE49" s="31"/>
      <c r="AF49" s="34"/>
      <c r="AG49" s="38"/>
      <c r="AH49" s="34"/>
      <c r="AI49" s="31"/>
      <c r="AJ49" s="34"/>
      <c r="AK49" s="32"/>
      <c r="AL49" s="34" t="str">
        <f t="shared" si="10"/>
        <v/>
      </c>
      <c r="AM49" s="32">
        <v>0.57999999999999996</v>
      </c>
      <c r="AN49" s="34">
        <f t="shared" si="11"/>
        <v>4247.34</v>
      </c>
      <c r="AO49" s="31"/>
      <c r="AP49" s="34" t="str">
        <f t="shared" si="12"/>
        <v/>
      </c>
      <c r="AQ49" s="31">
        <v>1.47</v>
      </c>
      <c r="AR49" s="31"/>
      <c r="AS49" s="34">
        <f t="shared" si="13"/>
        <v>85474.337499999994</v>
      </c>
      <c r="AT49" s="40">
        <f t="shared" si="14"/>
        <v>1.7444809184956518</v>
      </c>
      <c r="AU49" s="34">
        <f t="shared" si="15"/>
        <v>1744.4809184956518</v>
      </c>
    </row>
    <row r="50" spans="1:47" s="41" customFormat="1" x14ac:dyDescent="0.3">
      <c r="A50" s="30" t="s">
        <v>132</v>
      </c>
      <c r="B50" s="30" t="s">
        <v>128</v>
      </c>
      <c r="C50" s="30" t="s">
        <v>129</v>
      </c>
      <c r="D50" s="30" t="s">
        <v>130</v>
      </c>
      <c r="E50" s="30" t="s">
        <v>74</v>
      </c>
      <c r="F50" s="30" t="s">
        <v>121</v>
      </c>
      <c r="G50" s="30" t="s">
        <v>95</v>
      </c>
      <c r="H50" s="30" t="s">
        <v>55</v>
      </c>
      <c r="I50" s="31">
        <v>147.44</v>
      </c>
      <c r="J50" s="31">
        <v>38.409999999999997</v>
      </c>
      <c r="K50" s="31">
        <f t="shared" si="8"/>
        <v>38.410000000000004</v>
      </c>
      <c r="L50" s="31">
        <f t="shared" si="9"/>
        <v>0</v>
      </c>
      <c r="M50" s="32"/>
      <c r="N50" s="33">
        <v>6.3</v>
      </c>
      <c r="O50" s="34">
        <v>23973.522300000001</v>
      </c>
      <c r="P50" s="35">
        <v>11.44</v>
      </c>
      <c r="Q50" s="34">
        <v>34992.443200000002</v>
      </c>
      <c r="R50" s="36">
        <v>20.04</v>
      </c>
      <c r="S50" s="34">
        <v>34744.951200000003</v>
      </c>
      <c r="T50" s="37"/>
      <c r="U50" s="34"/>
      <c r="V50" s="31"/>
      <c r="W50" s="34"/>
      <c r="X50" s="31"/>
      <c r="Y50" s="34"/>
      <c r="Z50" s="38"/>
      <c r="AA50" s="34"/>
      <c r="AB50" s="39">
        <v>0.63</v>
      </c>
      <c r="AC50" s="34">
        <v>110.095</v>
      </c>
      <c r="AD50" s="31"/>
      <c r="AE50" s="31"/>
      <c r="AF50" s="34"/>
      <c r="AG50" s="38"/>
      <c r="AH50" s="34"/>
      <c r="AI50" s="31"/>
      <c r="AJ50" s="34"/>
      <c r="AK50" s="32"/>
      <c r="AL50" s="34" t="str">
        <f t="shared" si="10"/>
        <v/>
      </c>
      <c r="AM50" s="32"/>
      <c r="AN50" s="34" t="str">
        <f t="shared" si="11"/>
        <v/>
      </c>
      <c r="AO50" s="31"/>
      <c r="AP50" s="34" t="str">
        <f t="shared" si="12"/>
        <v/>
      </c>
      <c r="AQ50" s="31"/>
      <c r="AR50" s="31"/>
      <c r="AS50" s="34">
        <f t="shared" si="13"/>
        <v>93821.011700000003</v>
      </c>
      <c r="AT50" s="40">
        <f t="shared" si="14"/>
        <v>1.914831626096047</v>
      </c>
      <c r="AU50" s="34">
        <f t="shared" si="15"/>
        <v>1914.8316260960471</v>
      </c>
    </row>
    <row r="51" spans="1:47" x14ac:dyDescent="0.3">
      <c r="A51" s="1" t="s">
        <v>133</v>
      </c>
      <c r="B51" s="1" t="s">
        <v>134</v>
      </c>
      <c r="C51" s="1" t="s">
        <v>135</v>
      </c>
      <c r="D51" s="1" t="s">
        <v>136</v>
      </c>
      <c r="E51" s="1" t="s">
        <v>69</v>
      </c>
      <c r="F51" s="1" t="s">
        <v>121</v>
      </c>
      <c r="G51" s="1" t="s">
        <v>95</v>
      </c>
      <c r="H51" s="1" t="s">
        <v>55</v>
      </c>
      <c r="I51" s="2">
        <v>8.93</v>
      </c>
      <c r="J51" s="2">
        <v>8.93</v>
      </c>
      <c r="K51" s="2">
        <f t="shared" si="8"/>
        <v>8.93</v>
      </c>
      <c r="L51" s="2">
        <f t="shared" si="9"/>
        <v>0</v>
      </c>
      <c r="Z51" s="9">
        <v>5.97</v>
      </c>
      <c r="AA51" s="5">
        <v>940.27499999999998</v>
      </c>
      <c r="AB51" s="10">
        <v>2.96</v>
      </c>
      <c r="AC51" s="5">
        <v>419.95</v>
      </c>
      <c r="AL51" s="5" t="str">
        <f t="shared" si="10"/>
        <v/>
      </c>
      <c r="AN51" s="5" t="str">
        <f t="shared" si="11"/>
        <v/>
      </c>
      <c r="AP51" s="5" t="str">
        <f t="shared" si="12"/>
        <v/>
      </c>
      <c r="AS51" s="5">
        <f t="shared" si="13"/>
        <v>1360.2249999999999</v>
      </c>
      <c r="AT51" s="11">
        <f t="shared" si="14"/>
        <v>2.7761391626589069E-2</v>
      </c>
      <c r="AU51" s="5">
        <f t="shared" si="15"/>
        <v>27.76139162658907</v>
      </c>
    </row>
    <row r="52" spans="1:47" x14ac:dyDescent="0.3">
      <c r="A52" s="1" t="s">
        <v>137</v>
      </c>
      <c r="B52" s="1" t="s">
        <v>138</v>
      </c>
      <c r="C52" s="1" t="s">
        <v>98</v>
      </c>
      <c r="D52" s="1" t="s">
        <v>139</v>
      </c>
      <c r="E52" s="1" t="s">
        <v>131</v>
      </c>
      <c r="F52" s="1" t="s">
        <v>121</v>
      </c>
      <c r="G52" s="1" t="s">
        <v>95</v>
      </c>
      <c r="H52" s="1" t="s">
        <v>55</v>
      </c>
      <c r="I52" s="2">
        <v>2</v>
      </c>
      <c r="J52" s="2">
        <v>1.57</v>
      </c>
      <c r="K52" s="2">
        <f t="shared" si="8"/>
        <v>1.57</v>
      </c>
      <c r="L52" s="2">
        <f t="shared" si="9"/>
        <v>0</v>
      </c>
      <c r="Z52" s="9">
        <v>1.57</v>
      </c>
      <c r="AA52" s="5">
        <v>197.82</v>
      </c>
      <c r="AL52" s="5" t="str">
        <f t="shared" si="10"/>
        <v/>
      </c>
      <c r="AN52" s="5" t="str">
        <f t="shared" si="11"/>
        <v/>
      </c>
      <c r="AP52" s="5" t="str">
        <f t="shared" si="12"/>
        <v/>
      </c>
      <c r="AS52" s="5">
        <f t="shared" si="13"/>
        <v>197.82</v>
      </c>
      <c r="AT52" s="11">
        <f t="shared" si="14"/>
        <v>4.0373897638786597E-3</v>
      </c>
      <c r="AU52" s="5">
        <f t="shared" si="15"/>
        <v>4.03738976387866</v>
      </c>
    </row>
    <row r="53" spans="1:47" x14ac:dyDescent="0.3">
      <c r="A53" s="1" t="s">
        <v>140</v>
      </c>
      <c r="B53" s="1" t="s">
        <v>141</v>
      </c>
      <c r="C53" s="1" t="s">
        <v>142</v>
      </c>
      <c r="D53" s="1" t="s">
        <v>143</v>
      </c>
      <c r="E53" s="1" t="s">
        <v>64</v>
      </c>
      <c r="F53" s="1" t="s">
        <v>144</v>
      </c>
      <c r="G53" s="1" t="s">
        <v>95</v>
      </c>
      <c r="H53" s="1" t="s">
        <v>55</v>
      </c>
      <c r="I53" s="2">
        <v>156.44999999999999</v>
      </c>
      <c r="J53" s="2">
        <v>42.66</v>
      </c>
      <c r="K53" s="2">
        <f t="shared" si="8"/>
        <v>30.51</v>
      </c>
      <c r="L53" s="2">
        <f t="shared" si="9"/>
        <v>0</v>
      </c>
      <c r="P53" s="6">
        <v>15.34</v>
      </c>
      <c r="Q53" s="5">
        <v>44160.025000000001</v>
      </c>
      <c r="R53" s="7">
        <v>10.26</v>
      </c>
      <c r="S53" s="5">
        <v>18879.682499999999</v>
      </c>
      <c r="T53" s="8">
        <v>4.55</v>
      </c>
      <c r="U53" s="5">
        <v>2512.1687499999998</v>
      </c>
      <c r="AB53" s="10">
        <v>0.36</v>
      </c>
      <c r="AC53" s="5">
        <v>71.504999999999995</v>
      </c>
      <c r="AL53" s="5" t="str">
        <f t="shared" si="10"/>
        <v/>
      </c>
      <c r="AN53" s="5" t="str">
        <f t="shared" si="11"/>
        <v/>
      </c>
      <c r="AP53" s="5" t="str">
        <f t="shared" si="12"/>
        <v/>
      </c>
      <c r="AS53" s="5">
        <f t="shared" si="13"/>
        <v>65623.381250000006</v>
      </c>
      <c r="AT53" s="11">
        <f t="shared" si="14"/>
        <v>1.3393345856326802</v>
      </c>
      <c r="AU53" s="5">
        <f t="shared" si="15"/>
        <v>1339.3345856326803</v>
      </c>
    </row>
    <row r="54" spans="1:47" x14ac:dyDescent="0.3">
      <c r="A54" s="1" t="s">
        <v>140</v>
      </c>
      <c r="B54" s="1" t="s">
        <v>141</v>
      </c>
      <c r="C54" s="1" t="s">
        <v>142</v>
      </c>
      <c r="D54" s="1" t="s">
        <v>143</v>
      </c>
      <c r="E54" s="1" t="s">
        <v>52</v>
      </c>
      <c r="F54" s="1" t="s">
        <v>144</v>
      </c>
      <c r="G54" s="1" t="s">
        <v>95</v>
      </c>
      <c r="H54" s="1" t="s">
        <v>55</v>
      </c>
      <c r="I54" s="2">
        <v>156.44999999999999</v>
      </c>
      <c r="J54" s="2">
        <v>38.35</v>
      </c>
      <c r="K54" s="2">
        <f t="shared" si="8"/>
        <v>34.83</v>
      </c>
      <c r="L54" s="2">
        <f t="shared" si="9"/>
        <v>0</v>
      </c>
      <c r="P54" s="6">
        <v>12.8</v>
      </c>
      <c r="Q54" s="5">
        <v>36848</v>
      </c>
      <c r="R54" s="7">
        <v>20.03</v>
      </c>
      <c r="S54" s="5">
        <v>38040.641250000001</v>
      </c>
      <c r="T54" s="8">
        <v>1.29</v>
      </c>
      <c r="U54" s="5">
        <v>808.46875</v>
      </c>
      <c r="AB54" s="10">
        <v>0.71</v>
      </c>
      <c r="AC54" s="5">
        <v>141.02375000000001</v>
      </c>
      <c r="AL54" s="5" t="str">
        <f t="shared" si="10"/>
        <v/>
      </c>
      <c r="AN54" s="5" t="str">
        <f t="shared" si="11"/>
        <v/>
      </c>
      <c r="AP54" s="5" t="str">
        <f t="shared" si="12"/>
        <v/>
      </c>
      <c r="AS54" s="5">
        <f t="shared" si="13"/>
        <v>75838.133749999994</v>
      </c>
      <c r="AT54" s="11">
        <f t="shared" si="14"/>
        <v>1.5478116717920871</v>
      </c>
      <c r="AU54" s="5">
        <f t="shared" si="15"/>
        <v>1547.8116717920871</v>
      </c>
    </row>
    <row r="55" spans="1:47" x14ac:dyDescent="0.3">
      <c r="A55" s="1" t="s">
        <v>140</v>
      </c>
      <c r="B55" s="1" t="s">
        <v>141</v>
      </c>
      <c r="C55" s="1" t="s">
        <v>142</v>
      </c>
      <c r="D55" s="1" t="s">
        <v>143</v>
      </c>
      <c r="E55" s="1" t="s">
        <v>56</v>
      </c>
      <c r="F55" s="1" t="s">
        <v>144</v>
      </c>
      <c r="G55" s="1" t="s">
        <v>95</v>
      </c>
      <c r="H55" s="1" t="s">
        <v>55</v>
      </c>
      <c r="I55" s="2">
        <v>156.44999999999999</v>
      </c>
      <c r="J55" s="2">
        <v>34.380000000000003</v>
      </c>
      <c r="K55" s="2">
        <f t="shared" si="8"/>
        <v>1.89</v>
      </c>
      <c r="L55" s="2">
        <f t="shared" si="9"/>
        <v>0</v>
      </c>
      <c r="R55" s="7">
        <v>1.89</v>
      </c>
      <c r="S55" s="5">
        <v>3477.8362499999998</v>
      </c>
      <c r="AL55" s="5" t="str">
        <f t="shared" si="10"/>
        <v/>
      </c>
      <c r="AN55" s="5" t="str">
        <f t="shared" si="11"/>
        <v/>
      </c>
      <c r="AP55" s="5" t="str">
        <f t="shared" si="12"/>
        <v/>
      </c>
      <c r="AS55" s="5">
        <f t="shared" si="13"/>
        <v>3477.8362499999998</v>
      </c>
      <c r="AT55" s="11">
        <f t="shared" si="14"/>
        <v>7.0980590820928835E-2</v>
      </c>
      <c r="AU55" s="5">
        <f t="shared" si="15"/>
        <v>70.980590820928839</v>
      </c>
    </row>
    <row r="56" spans="1:47" x14ac:dyDescent="0.3">
      <c r="A56" s="1" t="s">
        <v>140</v>
      </c>
      <c r="B56" s="1" t="s">
        <v>141</v>
      </c>
      <c r="C56" s="1" t="s">
        <v>142</v>
      </c>
      <c r="D56" s="1" t="s">
        <v>143</v>
      </c>
      <c r="E56" s="1" t="s">
        <v>63</v>
      </c>
      <c r="F56" s="1" t="s">
        <v>144</v>
      </c>
      <c r="G56" s="1" t="s">
        <v>95</v>
      </c>
      <c r="H56" s="1" t="s">
        <v>55</v>
      </c>
      <c r="I56" s="2">
        <v>156.44999999999999</v>
      </c>
      <c r="J56" s="2">
        <v>38.869999999999997</v>
      </c>
      <c r="K56" s="2">
        <f t="shared" si="8"/>
        <v>1.29</v>
      </c>
      <c r="L56" s="2">
        <f t="shared" si="9"/>
        <v>0</v>
      </c>
      <c r="R56" s="7">
        <v>1.29</v>
      </c>
      <c r="S56" s="5">
        <v>2373.76125</v>
      </c>
      <c r="AL56" s="5" t="str">
        <f t="shared" si="10"/>
        <v/>
      </c>
      <c r="AN56" s="5" t="str">
        <f t="shared" si="11"/>
        <v/>
      </c>
      <c r="AP56" s="5" t="str">
        <f t="shared" si="12"/>
        <v/>
      </c>
      <c r="AS56" s="5">
        <f t="shared" si="13"/>
        <v>2373.76125</v>
      </c>
      <c r="AT56" s="11">
        <f t="shared" si="14"/>
        <v>4.844706992539588E-2</v>
      </c>
      <c r="AU56" s="5">
        <f t="shared" si="15"/>
        <v>48.44706992539588</v>
      </c>
    </row>
    <row r="57" spans="1:47" x14ac:dyDescent="0.3">
      <c r="A57" s="1" t="s">
        <v>145</v>
      </c>
      <c r="B57" s="1" t="s">
        <v>141</v>
      </c>
      <c r="C57" s="1" t="s">
        <v>142</v>
      </c>
      <c r="D57" s="1" t="s">
        <v>143</v>
      </c>
      <c r="E57" s="1" t="s">
        <v>74</v>
      </c>
      <c r="F57" s="1" t="s">
        <v>144</v>
      </c>
      <c r="G57" s="1" t="s">
        <v>95</v>
      </c>
      <c r="H57" s="1" t="s">
        <v>55</v>
      </c>
      <c r="I57" s="2">
        <v>268.37</v>
      </c>
      <c r="J57" s="2">
        <v>40.299999999999997</v>
      </c>
      <c r="K57" s="2">
        <f t="shared" si="8"/>
        <v>14.23</v>
      </c>
      <c r="L57" s="2">
        <f t="shared" si="9"/>
        <v>0</v>
      </c>
      <c r="P57" s="6">
        <v>3.09</v>
      </c>
      <c r="Q57" s="5">
        <v>8895.3374999999996</v>
      </c>
      <c r="R57" s="7">
        <v>2.76</v>
      </c>
      <c r="S57" s="5">
        <v>5078.7449999999999</v>
      </c>
      <c r="T57" s="8">
        <v>8.3800000000000008</v>
      </c>
      <c r="U57" s="5">
        <v>4626.8075000000008</v>
      </c>
      <c r="AL57" s="5" t="str">
        <f t="shared" si="10"/>
        <v/>
      </c>
      <c r="AN57" s="5" t="str">
        <f t="shared" si="11"/>
        <v/>
      </c>
      <c r="AP57" s="5" t="str">
        <f t="shared" si="12"/>
        <v/>
      </c>
      <c r="AS57" s="5">
        <f t="shared" si="13"/>
        <v>18600.89</v>
      </c>
      <c r="AT57" s="11">
        <f t="shared" si="14"/>
        <v>0.37963321648484943</v>
      </c>
      <c r="AU57" s="5">
        <f t="shared" si="15"/>
        <v>379.63321648484941</v>
      </c>
    </row>
    <row r="58" spans="1:47" x14ac:dyDescent="0.3">
      <c r="A58" s="1" t="s">
        <v>145</v>
      </c>
      <c r="B58" s="1" t="s">
        <v>141</v>
      </c>
      <c r="C58" s="1" t="s">
        <v>142</v>
      </c>
      <c r="D58" s="1" t="s">
        <v>143</v>
      </c>
      <c r="E58" s="1" t="s">
        <v>75</v>
      </c>
      <c r="F58" s="1" t="s">
        <v>144</v>
      </c>
      <c r="G58" s="1" t="s">
        <v>95</v>
      </c>
      <c r="H58" s="1" t="s">
        <v>55</v>
      </c>
      <c r="I58" s="2">
        <v>268.37</v>
      </c>
      <c r="J58" s="2">
        <v>41.44</v>
      </c>
      <c r="K58" s="2">
        <f t="shared" si="8"/>
        <v>19.68</v>
      </c>
      <c r="L58" s="2">
        <f t="shared" si="9"/>
        <v>0</v>
      </c>
      <c r="P58" s="6">
        <v>4.8099999999999996</v>
      </c>
      <c r="Q58" s="5">
        <v>13846.7875</v>
      </c>
      <c r="R58" s="7">
        <v>8.9600000000000009</v>
      </c>
      <c r="S58" s="5">
        <v>16487.52</v>
      </c>
      <c r="T58" s="8">
        <v>5.91</v>
      </c>
      <c r="U58" s="5">
        <v>3263.0587500000001</v>
      </c>
      <c r="AL58" s="5" t="str">
        <f t="shared" si="10"/>
        <v/>
      </c>
      <c r="AN58" s="5" t="str">
        <f t="shared" si="11"/>
        <v/>
      </c>
      <c r="AP58" s="5" t="str">
        <f t="shared" si="12"/>
        <v/>
      </c>
      <c r="AS58" s="5">
        <f t="shared" si="13"/>
        <v>33597.366250000006</v>
      </c>
      <c r="AT58" s="11">
        <f t="shared" si="14"/>
        <v>0.68570246987681926</v>
      </c>
      <c r="AU58" s="5">
        <f t="shared" si="15"/>
        <v>685.70246987681924</v>
      </c>
    </row>
    <row r="59" spans="1:47" x14ac:dyDescent="0.3">
      <c r="A59" s="1" t="s">
        <v>145</v>
      </c>
      <c r="B59" s="1" t="s">
        <v>141</v>
      </c>
      <c r="C59" s="1" t="s">
        <v>142</v>
      </c>
      <c r="D59" s="1" t="s">
        <v>143</v>
      </c>
      <c r="E59" s="1" t="s">
        <v>70</v>
      </c>
      <c r="F59" s="1" t="s">
        <v>144</v>
      </c>
      <c r="G59" s="1" t="s">
        <v>95</v>
      </c>
      <c r="H59" s="1" t="s">
        <v>55</v>
      </c>
      <c r="I59" s="2">
        <v>268.37</v>
      </c>
      <c r="J59" s="2">
        <v>39.1</v>
      </c>
      <c r="K59" s="2">
        <f t="shared" si="8"/>
        <v>0.18</v>
      </c>
      <c r="L59" s="2">
        <f t="shared" si="9"/>
        <v>0</v>
      </c>
      <c r="T59" s="8">
        <v>0.18</v>
      </c>
      <c r="U59" s="5">
        <v>99.382499999999993</v>
      </c>
      <c r="AL59" s="5" t="str">
        <f t="shared" si="10"/>
        <v/>
      </c>
      <c r="AN59" s="5" t="str">
        <f t="shared" si="11"/>
        <v/>
      </c>
      <c r="AP59" s="5" t="str">
        <f t="shared" si="12"/>
        <v/>
      </c>
      <c r="AS59" s="5">
        <f t="shared" si="13"/>
        <v>99.382499999999993</v>
      </c>
      <c r="AT59" s="11">
        <f t="shared" si="14"/>
        <v>2.0283383288275752E-3</v>
      </c>
      <c r="AU59" s="5">
        <f t="shared" si="15"/>
        <v>2.0283383288275751</v>
      </c>
    </row>
    <row r="60" spans="1:47" s="41" customFormat="1" x14ac:dyDescent="0.3">
      <c r="A60" s="30" t="s">
        <v>146</v>
      </c>
      <c r="B60" s="30" t="s">
        <v>141</v>
      </c>
      <c r="C60" s="30" t="s">
        <v>142</v>
      </c>
      <c r="D60" s="30" t="s">
        <v>143</v>
      </c>
      <c r="E60" s="30" t="s">
        <v>76</v>
      </c>
      <c r="F60" s="30" t="s">
        <v>144</v>
      </c>
      <c r="G60" s="30" t="s">
        <v>95</v>
      </c>
      <c r="H60" s="30" t="s">
        <v>55</v>
      </c>
      <c r="I60" s="31">
        <v>147.47999999999999</v>
      </c>
      <c r="J60" s="31">
        <v>40</v>
      </c>
      <c r="K60" s="31">
        <f t="shared" si="8"/>
        <v>39.999999999999993</v>
      </c>
      <c r="L60" s="31">
        <f t="shared" si="9"/>
        <v>0</v>
      </c>
      <c r="M60" s="32"/>
      <c r="N60" s="33">
        <v>5.81</v>
      </c>
      <c r="O60" s="34">
        <v>16946.4375</v>
      </c>
      <c r="P60" s="35">
        <v>16.91</v>
      </c>
      <c r="Q60" s="34">
        <v>47445.912500000013</v>
      </c>
      <c r="R60" s="36">
        <v>12.02</v>
      </c>
      <c r="S60" s="34">
        <v>21723.99</v>
      </c>
      <c r="T60" s="37">
        <v>5.26</v>
      </c>
      <c r="U60" s="34">
        <v>2901.0225</v>
      </c>
      <c r="V60" s="31"/>
      <c r="W60" s="34"/>
      <c r="X60" s="31"/>
      <c r="Y60" s="34"/>
      <c r="Z60" s="38"/>
      <c r="AA60" s="34"/>
      <c r="AB60" s="39"/>
      <c r="AC60" s="34"/>
      <c r="AD60" s="31"/>
      <c r="AE60" s="31"/>
      <c r="AF60" s="34"/>
      <c r="AG60" s="38"/>
      <c r="AH60" s="34"/>
      <c r="AI60" s="31"/>
      <c r="AJ60" s="34"/>
      <c r="AK60" s="32"/>
      <c r="AL60" s="34" t="str">
        <f t="shared" si="10"/>
        <v/>
      </c>
      <c r="AM60" s="32"/>
      <c r="AN60" s="34" t="str">
        <f t="shared" si="11"/>
        <v/>
      </c>
      <c r="AO60" s="31"/>
      <c r="AP60" s="34" t="str">
        <f t="shared" si="12"/>
        <v/>
      </c>
      <c r="AQ60" s="31"/>
      <c r="AR60" s="31"/>
      <c r="AS60" s="34">
        <f t="shared" si="13"/>
        <v>89017.362500000017</v>
      </c>
      <c r="AT60" s="40">
        <f t="shared" si="14"/>
        <v>1.8167919733342239</v>
      </c>
      <c r="AU60" s="34">
        <f t="shared" si="15"/>
        <v>1816.7919733342239</v>
      </c>
    </row>
    <row r="61" spans="1:47" s="41" customFormat="1" x14ac:dyDescent="0.3">
      <c r="A61" s="30" t="s">
        <v>146</v>
      </c>
      <c r="B61" s="30" t="s">
        <v>141</v>
      </c>
      <c r="C61" s="30" t="s">
        <v>142</v>
      </c>
      <c r="D61" s="30" t="s">
        <v>143</v>
      </c>
      <c r="E61" s="30" t="s">
        <v>71</v>
      </c>
      <c r="F61" s="30" t="s">
        <v>144</v>
      </c>
      <c r="G61" s="30" t="s">
        <v>95</v>
      </c>
      <c r="H61" s="30" t="s">
        <v>55</v>
      </c>
      <c r="I61" s="31">
        <v>147.47999999999999</v>
      </c>
      <c r="J61" s="31">
        <v>35.33</v>
      </c>
      <c r="K61" s="31">
        <f t="shared" si="8"/>
        <v>33.17</v>
      </c>
      <c r="L61" s="31">
        <f t="shared" si="9"/>
        <v>0</v>
      </c>
      <c r="M61" s="32"/>
      <c r="N61" s="33"/>
      <c r="O61" s="34"/>
      <c r="P61" s="35">
        <v>12.88</v>
      </c>
      <c r="Q61" s="34">
        <v>36313.375</v>
      </c>
      <c r="R61" s="36">
        <v>13.44</v>
      </c>
      <c r="S61" s="34">
        <v>22849.095000000001</v>
      </c>
      <c r="T61" s="37">
        <v>6.85</v>
      </c>
      <c r="U61" s="34">
        <v>3766.28125</v>
      </c>
      <c r="V61" s="31"/>
      <c r="W61" s="34"/>
      <c r="X61" s="31"/>
      <c r="Y61" s="34"/>
      <c r="Z61" s="38"/>
      <c r="AA61" s="34"/>
      <c r="AB61" s="39"/>
      <c r="AC61" s="34"/>
      <c r="AD61" s="31"/>
      <c r="AE61" s="31"/>
      <c r="AF61" s="34"/>
      <c r="AG61" s="38"/>
      <c r="AH61" s="34"/>
      <c r="AI61" s="31"/>
      <c r="AJ61" s="34"/>
      <c r="AK61" s="32"/>
      <c r="AL61" s="34" t="str">
        <f t="shared" si="10"/>
        <v/>
      </c>
      <c r="AM61" s="32"/>
      <c r="AN61" s="34" t="str">
        <f t="shared" si="11"/>
        <v/>
      </c>
      <c r="AO61" s="31"/>
      <c r="AP61" s="34" t="str">
        <f t="shared" si="12"/>
        <v/>
      </c>
      <c r="AQ61" s="31"/>
      <c r="AR61" s="31"/>
      <c r="AS61" s="34">
        <f t="shared" si="13"/>
        <v>62928.751250000001</v>
      </c>
      <c r="AT61" s="40">
        <f t="shared" si="14"/>
        <v>1.2843387733819454</v>
      </c>
      <c r="AU61" s="34">
        <f t="shared" si="15"/>
        <v>1284.3387733819454</v>
      </c>
    </row>
    <row r="62" spans="1:47" s="41" customFormat="1" x14ac:dyDescent="0.3">
      <c r="A62" s="30" t="s">
        <v>146</v>
      </c>
      <c r="B62" s="30" t="s">
        <v>141</v>
      </c>
      <c r="C62" s="30" t="s">
        <v>142</v>
      </c>
      <c r="D62" s="30" t="s">
        <v>143</v>
      </c>
      <c r="E62" s="30" t="s">
        <v>131</v>
      </c>
      <c r="F62" s="30" t="s">
        <v>144</v>
      </c>
      <c r="G62" s="30" t="s">
        <v>95</v>
      </c>
      <c r="H62" s="30" t="s">
        <v>55</v>
      </c>
      <c r="I62" s="31">
        <v>147.47999999999999</v>
      </c>
      <c r="J62" s="31">
        <v>35.03</v>
      </c>
      <c r="K62" s="31">
        <f t="shared" si="8"/>
        <v>34.96</v>
      </c>
      <c r="L62" s="31">
        <f t="shared" si="9"/>
        <v>0.05</v>
      </c>
      <c r="M62" s="32"/>
      <c r="N62" s="33">
        <v>10.74</v>
      </c>
      <c r="O62" s="34">
        <v>31537.200000000001</v>
      </c>
      <c r="P62" s="35">
        <v>22.17</v>
      </c>
      <c r="Q62" s="34">
        <v>50805.824999999997</v>
      </c>
      <c r="R62" s="36">
        <v>2.0499999999999998</v>
      </c>
      <c r="S62" s="34">
        <v>2699.7262500000002</v>
      </c>
      <c r="T62" s="37"/>
      <c r="U62" s="34"/>
      <c r="V62" s="31"/>
      <c r="W62" s="34"/>
      <c r="X62" s="31"/>
      <c r="Y62" s="34"/>
      <c r="Z62" s="38"/>
      <c r="AA62" s="34"/>
      <c r="AB62" s="39"/>
      <c r="AC62" s="34"/>
      <c r="AD62" s="31"/>
      <c r="AE62" s="31"/>
      <c r="AF62" s="34"/>
      <c r="AG62" s="38"/>
      <c r="AH62" s="34"/>
      <c r="AI62" s="31"/>
      <c r="AJ62" s="34"/>
      <c r="AK62" s="32"/>
      <c r="AL62" s="34" t="str">
        <f t="shared" si="10"/>
        <v/>
      </c>
      <c r="AM62" s="32">
        <v>0.02</v>
      </c>
      <c r="AN62" s="34">
        <f t="shared" si="11"/>
        <v>146.46</v>
      </c>
      <c r="AO62" s="31"/>
      <c r="AP62" s="34" t="str">
        <f t="shared" si="12"/>
        <v/>
      </c>
      <c r="AQ62" s="31">
        <v>0.03</v>
      </c>
      <c r="AR62" s="31"/>
      <c r="AS62" s="34">
        <f t="shared" si="13"/>
        <v>85042.751250000001</v>
      </c>
      <c r="AT62" s="40">
        <f t="shared" si="14"/>
        <v>1.7356724971632247</v>
      </c>
      <c r="AU62" s="34">
        <f t="shared" si="15"/>
        <v>1735.6724971632248</v>
      </c>
    </row>
    <row r="63" spans="1:47" s="41" customFormat="1" x14ac:dyDescent="0.3">
      <c r="A63" s="30" t="s">
        <v>146</v>
      </c>
      <c r="B63" s="30" t="s">
        <v>141</v>
      </c>
      <c r="C63" s="30" t="s">
        <v>142</v>
      </c>
      <c r="D63" s="30" t="s">
        <v>143</v>
      </c>
      <c r="E63" s="30" t="s">
        <v>110</v>
      </c>
      <c r="F63" s="30" t="s">
        <v>144</v>
      </c>
      <c r="G63" s="30" t="s">
        <v>95</v>
      </c>
      <c r="H63" s="30" t="s">
        <v>55</v>
      </c>
      <c r="I63" s="31">
        <v>147.47999999999999</v>
      </c>
      <c r="J63" s="31">
        <v>37.119999999999997</v>
      </c>
      <c r="K63" s="31">
        <f t="shared" si="8"/>
        <v>33.51</v>
      </c>
      <c r="L63" s="31">
        <f t="shared" si="9"/>
        <v>3.62</v>
      </c>
      <c r="M63" s="32"/>
      <c r="N63" s="33">
        <v>2.62</v>
      </c>
      <c r="O63" s="34">
        <v>6297.8249999999998</v>
      </c>
      <c r="P63" s="35">
        <v>17.2</v>
      </c>
      <c r="Q63" s="34">
        <v>42095.55</v>
      </c>
      <c r="R63" s="36">
        <v>13.69</v>
      </c>
      <c r="S63" s="34">
        <v>19818.146250000002</v>
      </c>
      <c r="T63" s="37"/>
      <c r="U63" s="34"/>
      <c r="V63" s="31"/>
      <c r="W63" s="34"/>
      <c r="X63" s="31"/>
      <c r="Y63" s="34"/>
      <c r="Z63" s="38"/>
      <c r="AA63" s="34"/>
      <c r="AB63" s="39"/>
      <c r="AC63" s="34"/>
      <c r="AD63" s="31"/>
      <c r="AE63" s="31"/>
      <c r="AF63" s="34"/>
      <c r="AG63" s="38"/>
      <c r="AH63" s="34"/>
      <c r="AI63" s="31"/>
      <c r="AJ63" s="34"/>
      <c r="AK63" s="32"/>
      <c r="AL63" s="34" t="str">
        <f t="shared" si="10"/>
        <v/>
      </c>
      <c r="AM63" s="32"/>
      <c r="AN63" s="34" t="str">
        <f t="shared" si="11"/>
        <v/>
      </c>
      <c r="AO63" s="31"/>
      <c r="AP63" s="34" t="str">
        <f t="shared" si="12"/>
        <v/>
      </c>
      <c r="AQ63" s="31"/>
      <c r="AR63" s="31">
        <v>3.62</v>
      </c>
      <c r="AS63" s="34">
        <f t="shared" si="13"/>
        <v>68211.521250000005</v>
      </c>
      <c r="AT63" s="40">
        <f t="shared" si="14"/>
        <v>1.3921569996630356</v>
      </c>
      <c r="AU63" s="34">
        <f t="shared" si="15"/>
        <v>1392.1569996630355</v>
      </c>
    </row>
    <row r="64" spans="1:47" s="41" customFormat="1" x14ac:dyDescent="0.3">
      <c r="A64" s="30" t="s">
        <v>147</v>
      </c>
      <c r="B64" s="30" t="s">
        <v>148</v>
      </c>
      <c r="C64" s="30" t="s">
        <v>149</v>
      </c>
      <c r="D64" s="30" t="s">
        <v>150</v>
      </c>
      <c r="E64" s="30" t="s">
        <v>63</v>
      </c>
      <c r="F64" s="30" t="s">
        <v>151</v>
      </c>
      <c r="G64" s="30" t="s">
        <v>95</v>
      </c>
      <c r="H64" s="30" t="s">
        <v>55</v>
      </c>
      <c r="I64" s="31">
        <v>156.33000000000001</v>
      </c>
      <c r="J64" s="31">
        <v>39.22</v>
      </c>
      <c r="K64" s="31">
        <f t="shared" si="8"/>
        <v>29.12</v>
      </c>
      <c r="L64" s="31">
        <f t="shared" si="9"/>
        <v>0</v>
      </c>
      <c r="M64" s="32"/>
      <c r="N64" s="33"/>
      <c r="O64" s="34"/>
      <c r="P64" s="35">
        <v>0.12</v>
      </c>
      <c r="Q64" s="34">
        <v>345.45</v>
      </c>
      <c r="R64" s="36">
        <v>18.66</v>
      </c>
      <c r="S64" s="34">
        <v>34336.732499999998</v>
      </c>
      <c r="T64" s="37">
        <v>10.34</v>
      </c>
      <c r="U64" s="34">
        <v>5708.9724999999999</v>
      </c>
      <c r="V64" s="31"/>
      <c r="W64" s="34"/>
      <c r="X64" s="31"/>
      <c r="Y64" s="34"/>
      <c r="Z64" s="38"/>
      <c r="AA64" s="34"/>
      <c r="AB64" s="39"/>
      <c r="AC64" s="34"/>
      <c r="AD64" s="31"/>
      <c r="AE64" s="31"/>
      <c r="AF64" s="34"/>
      <c r="AG64" s="38"/>
      <c r="AH64" s="34"/>
      <c r="AI64" s="31"/>
      <c r="AJ64" s="34"/>
      <c r="AK64" s="32"/>
      <c r="AL64" s="34" t="str">
        <f t="shared" si="10"/>
        <v/>
      </c>
      <c r="AM64" s="32"/>
      <c r="AN64" s="34" t="str">
        <f t="shared" si="11"/>
        <v/>
      </c>
      <c r="AO64" s="31"/>
      <c r="AP64" s="34" t="str">
        <f t="shared" si="12"/>
        <v/>
      </c>
      <c r="AQ64" s="31"/>
      <c r="AR64" s="31"/>
      <c r="AS64" s="34">
        <f t="shared" si="13"/>
        <v>40391.154999999999</v>
      </c>
      <c r="AT64" s="40">
        <f t="shared" si="14"/>
        <v>0.82435969946535403</v>
      </c>
      <c r="AU64" s="34">
        <f t="shared" si="15"/>
        <v>824.35969946535408</v>
      </c>
    </row>
    <row r="65" spans="1:47" s="41" customFormat="1" x14ac:dyDescent="0.3">
      <c r="A65" s="30" t="s">
        <v>147</v>
      </c>
      <c r="B65" s="30" t="s">
        <v>148</v>
      </c>
      <c r="C65" s="30" t="s">
        <v>149</v>
      </c>
      <c r="D65" s="30" t="s">
        <v>150</v>
      </c>
      <c r="E65" s="30" t="s">
        <v>64</v>
      </c>
      <c r="F65" s="30" t="s">
        <v>151</v>
      </c>
      <c r="G65" s="30" t="s">
        <v>95</v>
      </c>
      <c r="H65" s="30" t="s">
        <v>55</v>
      </c>
      <c r="I65" s="31">
        <v>156.33000000000001</v>
      </c>
      <c r="J65" s="31">
        <v>41.54</v>
      </c>
      <c r="K65" s="31">
        <f t="shared" si="8"/>
        <v>18.100000000000001</v>
      </c>
      <c r="L65" s="31">
        <f t="shared" si="9"/>
        <v>0</v>
      </c>
      <c r="M65" s="32"/>
      <c r="N65" s="33"/>
      <c r="O65" s="34"/>
      <c r="P65" s="35"/>
      <c r="Q65" s="34"/>
      <c r="R65" s="36">
        <v>17.260000000000002</v>
      </c>
      <c r="S65" s="34">
        <v>31760.557499999999</v>
      </c>
      <c r="T65" s="37">
        <v>0.84</v>
      </c>
      <c r="U65" s="34">
        <v>463.78500000000003</v>
      </c>
      <c r="V65" s="31"/>
      <c r="W65" s="34"/>
      <c r="X65" s="31"/>
      <c r="Y65" s="34"/>
      <c r="Z65" s="38"/>
      <c r="AA65" s="34"/>
      <c r="AB65" s="39"/>
      <c r="AC65" s="34"/>
      <c r="AD65" s="31"/>
      <c r="AE65" s="31"/>
      <c r="AF65" s="34"/>
      <c r="AG65" s="38"/>
      <c r="AH65" s="34"/>
      <c r="AI65" s="31"/>
      <c r="AJ65" s="34"/>
      <c r="AK65" s="32"/>
      <c r="AL65" s="34" t="str">
        <f t="shared" si="10"/>
        <v/>
      </c>
      <c r="AM65" s="32"/>
      <c r="AN65" s="34" t="str">
        <f t="shared" si="11"/>
        <v/>
      </c>
      <c r="AO65" s="31"/>
      <c r="AP65" s="34" t="str">
        <f t="shared" si="12"/>
        <v/>
      </c>
      <c r="AQ65" s="31"/>
      <c r="AR65" s="31"/>
      <c r="AS65" s="34">
        <f t="shared" si="13"/>
        <v>32224.342499999999</v>
      </c>
      <c r="AT65" s="40">
        <f t="shared" si="14"/>
        <v>0.65767986329602701</v>
      </c>
      <c r="AU65" s="34">
        <f t="shared" si="15"/>
        <v>657.67986329602707</v>
      </c>
    </row>
    <row r="66" spans="1:47" s="41" customFormat="1" x14ac:dyDescent="0.3">
      <c r="A66" s="30" t="s">
        <v>147</v>
      </c>
      <c r="B66" s="30" t="s">
        <v>148</v>
      </c>
      <c r="C66" s="30" t="s">
        <v>149</v>
      </c>
      <c r="D66" s="30" t="s">
        <v>150</v>
      </c>
      <c r="E66" s="30" t="s">
        <v>52</v>
      </c>
      <c r="F66" s="30" t="s">
        <v>151</v>
      </c>
      <c r="G66" s="30" t="s">
        <v>95</v>
      </c>
      <c r="H66" s="30" t="s">
        <v>55</v>
      </c>
      <c r="I66" s="31">
        <v>156.33000000000001</v>
      </c>
      <c r="J66" s="31">
        <v>38.24</v>
      </c>
      <c r="K66" s="31">
        <f t="shared" si="8"/>
        <v>35.85</v>
      </c>
      <c r="L66" s="31">
        <f t="shared" si="9"/>
        <v>1.67</v>
      </c>
      <c r="M66" s="32"/>
      <c r="N66" s="33"/>
      <c r="O66" s="34"/>
      <c r="P66" s="35">
        <v>18.670000000000002</v>
      </c>
      <c r="Q66" s="34">
        <v>53746.262499999997</v>
      </c>
      <c r="R66" s="36">
        <v>15.37</v>
      </c>
      <c r="S66" s="34">
        <v>28298.493750000001</v>
      </c>
      <c r="T66" s="37">
        <v>1.81</v>
      </c>
      <c r="U66" s="34">
        <v>999.34624999999994</v>
      </c>
      <c r="V66" s="31"/>
      <c r="W66" s="34"/>
      <c r="X66" s="31"/>
      <c r="Y66" s="34"/>
      <c r="Z66" s="38"/>
      <c r="AA66" s="34"/>
      <c r="AB66" s="39"/>
      <c r="AC66" s="34"/>
      <c r="AD66" s="31"/>
      <c r="AE66" s="31"/>
      <c r="AF66" s="34"/>
      <c r="AG66" s="38"/>
      <c r="AH66" s="34"/>
      <c r="AI66" s="31"/>
      <c r="AJ66" s="34"/>
      <c r="AK66" s="32"/>
      <c r="AL66" s="34" t="str">
        <f t="shared" si="10"/>
        <v/>
      </c>
      <c r="AM66" s="32"/>
      <c r="AN66" s="34" t="str">
        <f t="shared" si="11"/>
        <v/>
      </c>
      <c r="AO66" s="31"/>
      <c r="AP66" s="34" t="str">
        <f t="shared" si="12"/>
        <v/>
      </c>
      <c r="AQ66" s="31"/>
      <c r="AR66" s="31">
        <v>1.67</v>
      </c>
      <c r="AS66" s="34">
        <f t="shared" si="13"/>
        <v>83044.102500000008</v>
      </c>
      <c r="AT66" s="40">
        <f t="shared" si="14"/>
        <v>1.694881252572997</v>
      </c>
      <c r="AU66" s="34">
        <f t="shared" si="15"/>
        <v>1694.881252572997</v>
      </c>
    </row>
    <row r="67" spans="1:47" s="41" customFormat="1" x14ac:dyDescent="0.3">
      <c r="A67" s="30" t="s">
        <v>147</v>
      </c>
      <c r="B67" s="30" t="s">
        <v>148</v>
      </c>
      <c r="C67" s="30" t="s">
        <v>149</v>
      </c>
      <c r="D67" s="30" t="s">
        <v>150</v>
      </c>
      <c r="E67" s="30" t="s">
        <v>56</v>
      </c>
      <c r="F67" s="30" t="s">
        <v>151</v>
      </c>
      <c r="G67" s="30" t="s">
        <v>95</v>
      </c>
      <c r="H67" s="30" t="s">
        <v>55</v>
      </c>
      <c r="I67" s="31">
        <v>156.33000000000001</v>
      </c>
      <c r="J67" s="31">
        <v>37.33</v>
      </c>
      <c r="K67" s="31">
        <f t="shared" ref="K67:K98" si="16">SUM(N67,P67,R67,T67,V67,X67,Z67,AB67,AE67,AG67,AI67)</f>
        <v>35.75</v>
      </c>
      <c r="L67" s="31">
        <f t="shared" ref="L67:L98" si="17">SUM(M67,AD67,AK67,AM67,AO67,AQ67,AR67)</f>
        <v>1.57</v>
      </c>
      <c r="M67" s="32"/>
      <c r="N67" s="33">
        <v>11.41</v>
      </c>
      <c r="O67" s="34">
        <v>38397.502500000002</v>
      </c>
      <c r="P67" s="35">
        <v>15.33</v>
      </c>
      <c r="Q67" s="34">
        <v>43008.525000000001</v>
      </c>
      <c r="R67" s="36">
        <v>5.9499999999999993</v>
      </c>
      <c r="S67" s="34">
        <v>9797.3512499999997</v>
      </c>
      <c r="T67" s="37">
        <v>3.06</v>
      </c>
      <c r="U67" s="34">
        <v>1689.5025000000001</v>
      </c>
      <c r="V67" s="31"/>
      <c r="W67" s="34"/>
      <c r="X67" s="31"/>
      <c r="Y67" s="34"/>
      <c r="Z67" s="38"/>
      <c r="AA67" s="34"/>
      <c r="AB67" s="39"/>
      <c r="AC67" s="34"/>
      <c r="AD67" s="31"/>
      <c r="AE67" s="31"/>
      <c r="AF67" s="34"/>
      <c r="AG67" s="38"/>
      <c r="AH67" s="34"/>
      <c r="AI67" s="31"/>
      <c r="AJ67" s="34"/>
      <c r="AK67" s="32"/>
      <c r="AL67" s="34" t="str">
        <f t="shared" ref="AL67:AL98" si="18">IF(AK67&gt;0,AK67*$AL$1,"")</f>
        <v/>
      </c>
      <c r="AM67" s="32"/>
      <c r="AN67" s="34" t="str">
        <f t="shared" ref="AN67:AN98" si="19">IF(AM67&gt;0,AM67*$AN$1,"")</f>
        <v/>
      </c>
      <c r="AO67" s="31"/>
      <c r="AP67" s="34" t="str">
        <f t="shared" ref="AP67:AP98" si="20">IF(AO67&gt;0,AO67*$AP$1,"")</f>
        <v/>
      </c>
      <c r="AQ67" s="31"/>
      <c r="AR67" s="31">
        <v>1.57</v>
      </c>
      <c r="AS67" s="34">
        <f t="shared" ref="AS67:AS98" si="21">SUM(O67,Q67,S67,U67,W67,Y67,AA67,AC67,AF67,AH67,AJ67)</f>
        <v>92892.881250000006</v>
      </c>
      <c r="AT67" s="40">
        <f t="shared" ref="AT67:AT98" si="22">(AS67/$AS$115)*100</f>
        <v>1.8958890299057019</v>
      </c>
      <c r="AU67" s="34">
        <f t="shared" ref="AU67:AU98" si="23">(AT67/100)*$AU$1</f>
        <v>1895.8890299057018</v>
      </c>
    </row>
    <row r="68" spans="1:47" x14ac:dyDescent="0.3">
      <c r="A68" s="1" t="s">
        <v>152</v>
      </c>
      <c r="B68" s="1" t="s">
        <v>153</v>
      </c>
      <c r="C68" s="1" t="s">
        <v>154</v>
      </c>
      <c r="D68" s="1" t="s">
        <v>80</v>
      </c>
      <c r="E68" s="1" t="s">
        <v>62</v>
      </c>
      <c r="F68" s="1" t="s">
        <v>151</v>
      </c>
      <c r="G68" s="1" t="s">
        <v>95</v>
      </c>
      <c r="H68" s="1" t="s">
        <v>55</v>
      </c>
      <c r="I68" s="2">
        <v>131.63</v>
      </c>
      <c r="J68" s="2">
        <v>21.85</v>
      </c>
      <c r="K68" s="2">
        <f t="shared" si="16"/>
        <v>2.2800000000000002</v>
      </c>
      <c r="L68" s="2">
        <f t="shared" si="17"/>
        <v>0</v>
      </c>
      <c r="R68" s="7">
        <v>0.55000000000000004</v>
      </c>
      <c r="S68" s="5">
        <v>1012.06875</v>
      </c>
      <c r="T68" s="8">
        <v>1.73</v>
      </c>
      <c r="U68" s="5">
        <v>955.17624999999998</v>
      </c>
      <c r="AL68" s="5" t="str">
        <f t="shared" si="18"/>
        <v/>
      </c>
      <c r="AN68" s="5" t="str">
        <f t="shared" si="19"/>
        <v/>
      </c>
      <c r="AP68" s="5" t="str">
        <f t="shared" si="20"/>
        <v/>
      </c>
      <c r="AS68" s="5">
        <f t="shared" si="21"/>
        <v>1967.2449999999999</v>
      </c>
      <c r="AT68" s="11">
        <f t="shared" si="22"/>
        <v>4.0150312536859134E-2</v>
      </c>
      <c r="AU68" s="5">
        <f t="shared" si="23"/>
        <v>40.150312536859133</v>
      </c>
    </row>
    <row r="69" spans="1:47" x14ac:dyDescent="0.3">
      <c r="A69" s="1" t="s">
        <v>155</v>
      </c>
      <c r="B69" s="1" t="s">
        <v>156</v>
      </c>
      <c r="C69" s="1" t="s">
        <v>157</v>
      </c>
      <c r="D69" s="1" t="s">
        <v>158</v>
      </c>
      <c r="E69" s="1" t="s">
        <v>131</v>
      </c>
      <c r="F69" s="1" t="s">
        <v>151</v>
      </c>
      <c r="G69" s="1" t="s">
        <v>95</v>
      </c>
      <c r="H69" s="1" t="s">
        <v>55</v>
      </c>
      <c r="I69" s="2">
        <v>160</v>
      </c>
      <c r="J69" s="2">
        <v>35.94</v>
      </c>
      <c r="K69" s="2">
        <f t="shared" si="16"/>
        <v>6.61</v>
      </c>
      <c r="L69" s="2">
        <f t="shared" si="17"/>
        <v>0</v>
      </c>
      <c r="R69" s="7">
        <v>1.2</v>
      </c>
      <c r="S69" s="5">
        <v>2523.6</v>
      </c>
      <c r="T69" s="8">
        <v>2.58</v>
      </c>
      <c r="U69" s="5">
        <v>1624.825</v>
      </c>
      <c r="Z69" s="9">
        <v>2.12</v>
      </c>
      <c r="AA69" s="5">
        <v>534.24</v>
      </c>
      <c r="AB69" s="10">
        <v>0.71</v>
      </c>
      <c r="AC69" s="5">
        <v>161.16999999999999</v>
      </c>
      <c r="AL69" s="5" t="str">
        <f t="shared" si="18"/>
        <v/>
      </c>
      <c r="AN69" s="5" t="str">
        <f t="shared" si="19"/>
        <v/>
      </c>
      <c r="AP69" s="5" t="str">
        <f t="shared" si="20"/>
        <v/>
      </c>
      <c r="AS69" s="5">
        <f t="shared" si="21"/>
        <v>4843.835</v>
      </c>
      <c r="AT69" s="11">
        <f t="shared" si="22"/>
        <v>9.885982128661E-2</v>
      </c>
      <c r="AU69" s="5">
        <f t="shared" si="23"/>
        <v>98.85982128661</v>
      </c>
    </row>
    <row r="70" spans="1:47" x14ac:dyDescent="0.3">
      <c r="A70" s="1" t="s">
        <v>155</v>
      </c>
      <c r="B70" s="1" t="s">
        <v>156</v>
      </c>
      <c r="C70" s="1" t="s">
        <v>157</v>
      </c>
      <c r="D70" s="1" t="s">
        <v>158</v>
      </c>
      <c r="E70" s="1" t="s">
        <v>110</v>
      </c>
      <c r="F70" s="1" t="s">
        <v>151</v>
      </c>
      <c r="G70" s="1" t="s">
        <v>95</v>
      </c>
      <c r="H70" s="1" t="s">
        <v>55</v>
      </c>
      <c r="I70" s="2">
        <v>160</v>
      </c>
      <c r="J70" s="2">
        <v>37.659999999999997</v>
      </c>
      <c r="K70" s="2">
        <f t="shared" si="16"/>
        <v>30.84</v>
      </c>
      <c r="L70" s="2">
        <f t="shared" si="17"/>
        <v>0</v>
      </c>
      <c r="P70" s="6">
        <v>1.67</v>
      </c>
      <c r="Q70" s="5">
        <v>5469.6250000000009</v>
      </c>
      <c r="R70" s="7">
        <v>22.61</v>
      </c>
      <c r="S70" s="5">
        <v>44602.001250000001</v>
      </c>
      <c r="T70" s="8">
        <v>6.56</v>
      </c>
      <c r="U70" s="5">
        <v>3781.2674999999999</v>
      </c>
      <c r="AL70" s="5" t="str">
        <f t="shared" si="18"/>
        <v/>
      </c>
      <c r="AN70" s="5" t="str">
        <f t="shared" si="19"/>
        <v/>
      </c>
      <c r="AP70" s="5" t="str">
        <f t="shared" si="20"/>
        <v/>
      </c>
      <c r="AS70" s="5">
        <f t="shared" si="21"/>
        <v>53852.893750000003</v>
      </c>
      <c r="AT70" s="11">
        <f t="shared" si="22"/>
        <v>1.0991058638231477</v>
      </c>
      <c r="AU70" s="5">
        <f t="shared" si="23"/>
        <v>1099.1058638231475</v>
      </c>
    </row>
    <row r="71" spans="1:47" x14ac:dyDescent="0.3">
      <c r="A71" s="1" t="s">
        <v>159</v>
      </c>
      <c r="B71" s="1" t="s">
        <v>160</v>
      </c>
      <c r="C71" s="1" t="s">
        <v>108</v>
      </c>
      <c r="D71" s="1" t="s">
        <v>161</v>
      </c>
      <c r="E71" s="1" t="s">
        <v>63</v>
      </c>
      <c r="F71" s="1" t="s">
        <v>162</v>
      </c>
      <c r="G71" s="1" t="s">
        <v>95</v>
      </c>
      <c r="H71" s="1" t="s">
        <v>55</v>
      </c>
      <c r="I71" s="2">
        <v>80</v>
      </c>
      <c r="J71" s="2">
        <v>39.409999999999997</v>
      </c>
      <c r="K71" s="2">
        <f t="shared" si="16"/>
        <v>36.99</v>
      </c>
      <c r="L71" s="2">
        <f t="shared" si="17"/>
        <v>2.42</v>
      </c>
      <c r="N71" s="4">
        <v>0.31</v>
      </c>
      <c r="O71" s="5">
        <v>596.13</v>
      </c>
      <c r="P71" s="6">
        <v>10.61</v>
      </c>
      <c r="Q71" s="5">
        <v>23696.224999999999</v>
      </c>
      <c r="R71" s="7">
        <v>20.69</v>
      </c>
      <c r="S71" s="5">
        <v>28821.615000000002</v>
      </c>
      <c r="T71" s="8">
        <v>5.38</v>
      </c>
      <c r="U71" s="5">
        <v>2388.335</v>
      </c>
      <c r="AL71" s="5" t="str">
        <f t="shared" si="18"/>
        <v/>
      </c>
      <c r="AN71" s="5" t="str">
        <f t="shared" si="19"/>
        <v/>
      </c>
      <c r="AP71" s="5" t="str">
        <f t="shared" si="20"/>
        <v/>
      </c>
      <c r="AR71" s="2">
        <v>2.42</v>
      </c>
      <c r="AS71" s="5">
        <f t="shared" si="21"/>
        <v>55502.305</v>
      </c>
      <c r="AT71" s="11">
        <f t="shared" si="22"/>
        <v>1.132769376598278</v>
      </c>
      <c r="AU71" s="5">
        <f t="shared" si="23"/>
        <v>1132.7693765982781</v>
      </c>
    </row>
    <row r="72" spans="1:47" x14ac:dyDescent="0.3">
      <c r="A72" s="1" t="s">
        <v>159</v>
      </c>
      <c r="B72" s="1" t="s">
        <v>160</v>
      </c>
      <c r="C72" s="1" t="s">
        <v>108</v>
      </c>
      <c r="D72" s="1" t="s">
        <v>161</v>
      </c>
      <c r="E72" s="1" t="s">
        <v>56</v>
      </c>
      <c r="F72" s="1" t="s">
        <v>162</v>
      </c>
      <c r="G72" s="1" t="s">
        <v>95</v>
      </c>
      <c r="H72" s="1" t="s">
        <v>55</v>
      </c>
      <c r="I72" s="2">
        <v>80</v>
      </c>
      <c r="J72" s="2">
        <v>38.53</v>
      </c>
      <c r="K72" s="2">
        <f t="shared" si="16"/>
        <v>34.15</v>
      </c>
      <c r="L72" s="2">
        <f t="shared" si="17"/>
        <v>4.37</v>
      </c>
      <c r="P72" s="6">
        <v>7.98</v>
      </c>
      <c r="Q72" s="5">
        <v>13127.1</v>
      </c>
      <c r="R72" s="7">
        <v>17.52</v>
      </c>
      <c r="S72" s="5">
        <v>20125.71</v>
      </c>
      <c r="T72" s="8">
        <v>8.4600000000000009</v>
      </c>
      <c r="U72" s="5">
        <v>3061.9274999999998</v>
      </c>
      <c r="AB72" s="10">
        <v>0.19</v>
      </c>
      <c r="AC72" s="5">
        <v>21.565000000000001</v>
      </c>
      <c r="AL72" s="5" t="str">
        <f t="shared" si="18"/>
        <v/>
      </c>
      <c r="AN72" s="5" t="str">
        <f t="shared" si="19"/>
        <v/>
      </c>
      <c r="AP72" s="5" t="str">
        <f t="shared" si="20"/>
        <v/>
      </c>
      <c r="AR72" s="2">
        <v>4.37</v>
      </c>
      <c r="AS72" s="5">
        <f t="shared" si="21"/>
        <v>36336.302499999998</v>
      </c>
      <c r="AT72" s="11">
        <f t="shared" si="22"/>
        <v>0.74160254661155878</v>
      </c>
      <c r="AU72" s="5">
        <f t="shared" si="23"/>
        <v>741.60254661155875</v>
      </c>
    </row>
    <row r="73" spans="1:47" x14ac:dyDescent="0.3">
      <c r="A73" s="1" t="s">
        <v>163</v>
      </c>
      <c r="B73" s="1" t="s">
        <v>164</v>
      </c>
      <c r="C73" s="1" t="s">
        <v>165</v>
      </c>
      <c r="D73" s="1" t="s">
        <v>51</v>
      </c>
      <c r="E73" s="1" t="s">
        <v>131</v>
      </c>
      <c r="F73" s="1" t="s">
        <v>162</v>
      </c>
      <c r="G73" s="1" t="s">
        <v>95</v>
      </c>
      <c r="H73" s="1" t="s">
        <v>55</v>
      </c>
      <c r="I73" s="2">
        <v>6.52</v>
      </c>
      <c r="J73" s="2">
        <v>5.93</v>
      </c>
      <c r="K73" s="2">
        <f t="shared" si="16"/>
        <v>5.93</v>
      </c>
      <c r="L73" s="2">
        <f t="shared" si="17"/>
        <v>0</v>
      </c>
      <c r="Z73" s="9">
        <v>2.87</v>
      </c>
      <c r="AA73" s="5">
        <v>361.62</v>
      </c>
      <c r="AB73" s="10">
        <v>3.06</v>
      </c>
      <c r="AC73" s="5">
        <v>347.31</v>
      </c>
      <c r="AL73" s="5" t="str">
        <f t="shared" si="18"/>
        <v/>
      </c>
      <c r="AN73" s="5" t="str">
        <f t="shared" si="19"/>
        <v/>
      </c>
      <c r="AP73" s="5" t="str">
        <f t="shared" si="20"/>
        <v/>
      </c>
      <c r="AS73" s="5">
        <f t="shared" si="21"/>
        <v>708.93000000000006</v>
      </c>
      <c r="AT73" s="11">
        <f t="shared" si="22"/>
        <v>1.4468844026420475E-2</v>
      </c>
      <c r="AU73" s="5">
        <f t="shared" si="23"/>
        <v>14.468844026420475</v>
      </c>
    </row>
    <row r="74" spans="1:47" s="41" customFormat="1" x14ac:dyDescent="0.3">
      <c r="A74" s="30" t="s">
        <v>166</v>
      </c>
      <c r="B74" s="30" t="s">
        <v>167</v>
      </c>
      <c r="C74" s="30" t="s">
        <v>168</v>
      </c>
      <c r="D74" s="30" t="s">
        <v>109</v>
      </c>
      <c r="E74" s="30" t="s">
        <v>64</v>
      </c>
      <c r="F74" s="30" t="s">
        <v>162</v>
      </c>
      <c r="G74" s="30" t="s">
        <v>95</v>
      </c>
      <c r="H74" s="30" t="s">
        <v>55</v>
      </c>
      <c r="I74" s="31">
        <v>160</v>
      </c>
      <c r="J74" s="31">
        <v>40.659999999999997</v>
      </c>
      <c r="K74" s="31">
        <f t="shared" si="16"/>
        <v>39.99</v>
      </c>
      <c r="L74" s="31">
        <f t="shared" si="17"/>
        <v>0</v>
      </c>
      <c r="M74" s="32"/>
      <c r="N74" s="33">
        <v>1.94</v>
      </c>
      <c r="O74" s="34">
        <v>3730.62</v>
      </c>
      <c r="P74" s="35">
        <v>20.2</v>
      </c>
      <c r="Q74" s="34">
        <v>37127.65</v>
      </c>
      <c r="R74" s="36">
        <v>16.22</v>
      </c>
      <c r="S74" s="34">
        <v>22339.1175</v>
      </c>
      <c r="T74" s="37">
        <v>1.63</v>
      </c>
      <c r="U74" s="34">
        <v>755.62249999999995</v>
      </c>
      <c r="V74" s="31"/>
      <c r="W74" s="34"/>
      <c r="X74" s="31"/>
      <c r="Y74" s="34"/>
      <c r="Z74" s="38"/>
      <c r="AA74" s="34"/>
      <c r="AB74" s="39"/>
      <c r="AC74" s="34"/>
      <c r="AD74" s="31"/>
      <c r="AE74" s="31"/>
      <c r="AF74" s="34"/>
      <c r="AG74" s="38"/>
      <c r="AH74" s="34"/>
      <c r="AI74" s="31"/>
      <c r="AJ74" s="34"/>
      <c r="AK74" s="32"/>
      <c r="AL74" s="34" t="str">
        <f t="shared" si="18"/>
        <v/>
      </c>
      <c r="AM74" s="32"/>
      <c r="AN74" s="34" t="str">
        <f t="shared" si="19"/>
        <v/>
      </c>
      <c r="AO74" s="31"/>
      <c r="AP74" s="34" t="str">
        <f t="shared" si="20"/>
        <v/>
      </c>
      <c r="AQ74" s="31"/>
      <c r="AR74" s="31"/>
      <c r="AS74" s="34">
        <f t="shared" si="21"/>
        <v>63953.01</v>
      </c>
      <c r="AT74" s="40">
        <f t="shared" si="22"/>
        <v>1.3052432915945282</v>
      </c>
      <c r="AU74" s="34">
        <f t="shared" si="23"/>
        <v>1305.2432915945283</v>
      </c>
    </row>
    <row r="75" spans="1:47" s="41" customFormat="1" x14ac:dyDescent="0.3">
      <c r="A75" s="30" t="s">
        <v>166</v>
      </c>
      <c r="B75" s="30" t="s">
        <v>167</v>
      </c>
      <c r="C75" s="30" t="s">
        <v>168</v>
      </c>
      <c r="D75" s="30" t="s">
        <v>109</v>
      </c>
      <c r="E75" s="30" t="s">
        <v>76</v>
      </c>
      <c r="F75" s="30" t="s">
        <v>162</v>
      </c>
      <c r="G75" s="30" t="s">
        <v>95</v>
      </c>
      <c r="H75" s="30" t="s">
        <v>55</v>
      </c>
      <c r="I75" s="31">
        <v>160</v>
      </c>
      <c r="J75" s="31">
        <v>40.200000000000003</v>
      </c>
      <c r="K75" s="31">
        <f t="shared" si="16"/>
        <v>40</v>
      </c>
      <c r="L75" s="31">
        <f t="shared" si="17"/>
        <v>0</v>
      </c>
      <c r="M75" s="32"/>
      <c r="N75" s="33">
        <v>16.82</v>
      </c>
      <c r="O75" s="34">
        <v>44599.177500000013</v>
      </c>
      <c r="P75" s="35">
        <v>21.42</v>
      </c>
      <c r="Q75" s="34">
        <v>52882.637499999997</v>
      </c>
      <c r="R75" s="36">
        <v>1.76</v>
      </c>
      <c r="S75" s="34">
        <v>1882.1849999999999</v>
      </c>
      <c r="T75" s="37"/>
      <c r="U75" s="34"/>
      <c r="V75" s="31"/>
      <c r="W75" s="34"/>
      <c r="X75" s="31"/>
      <c r="Y75" s="34"/>
      <c r="Z75" s="38"/>
      <c r="AA75" s="34"/>
      <c r="AB75" s="39"/>
      <c r="AC75" s="34"/>
      <c r="AD75" s="31"/>
      <c r="AE75" s="31"/>
      <c r="AF75" s="34"/>
      <c r="AG75" s="38"/>
      <c r="AH75" s="34"/>
      <c r="AI75" s="31"/>
      <c r="AJ75" s="34"/>
      <c r="AK75" s="32"/>
      <c r="AL75" s="34" t="str">
        <f t="shared" si="18"/>
        <v/>
      </c>
      <c r="AM75" s="32"/>
      <c r="AN75" s="34" t="str">
        <f t="shared" si="19"/>
        <v/>
      </c>
      <c r="AO75" s="31"/>
      <c r="AP75" s="34" t="str">
        <f t="shared" si="20"/>
        <v/>
      </c>
      <c r="AQ75" s="31"/>
      <c r="AR75" s="31"/>
      <c r="AS75" s="34">
        <f t="shared" si="21"/>
        <v>99364</v>
      </c>
      <c r="AT75" s="40">
        <f t="shared" si="22"/>
        <v>2.0279607547166068</v>
      </c>
      <c r="AU75" s="34">
        <f t="shared" si="23"/>
        <v>2027.9607547166067</v>
      </c>
    </row>
    <row r="76" spans="1:47" s="41" customFormat="1" x14ac:dyDescent="0.3">
      <c r="A76" s="30" t="s">
        <v>166</v>
      </c>
      <c r="B76" s="30" t="s">
        <v>167</v>
      </c>
      <c r="C76" s="30" t="s">
        <v>168</v>
      </c>
      <c r="D76" s="30" t="s">
        <v>109</v>
      </c>
      <c r="E76" s="30" t="s">
        <v>110</v>
      </c>
      <c r="F76" s="30" t="s">
        <v>162</v>
      </c>
      <c r="G76" s="30" t="s">
        <v>95</v>
      </c>
      <c r="H76" s="30" t="s">
        <v>55</v>
      </c>
      <c r="I76" s="31">
        <v>160</v>
      </c>
      <c r="J76" s="31">
        <v>39.57</v>
      </c>
      <c r="K76" s="31">
        <f t="shared" si="16"/>
        <v>37.07</v>
      </c>
      <c r="L76" s="31">
        <f t="shared" si="17"/>
        <v>2.4900000000000002</v>
      </c>
      <c r="M76" s="32"/>
      <c r="N76" s="33">
        <v>17.649999999999999</v>
      </c>
      <c r="O76" s="34">
        <v>53829.577499999999</v>
      </c>
      <c r="P76" s="35">
        <v>19.420000000000002</v>
      </c>
      <c r="Q76" s="34">
        <v>53988.9</v>
      </c>
      <c r="R76" s="36"/>
      <c r="S76" s="34"/>
      <c r="T76" s="37"/>
      <c r="U76" s="34"/>
      <c r="V76" s="31"/>
      <c r="W76" s="34"/>
      <c r="X76" s="31"/>
      <c r="Y76" s="34"/>
      <c r="Z76" s="38"/>
      <c r="AA76" s="34"/>
      <c r="AB76" s="39"/>
      <c r="AC76" s="34"/>
      <c r="AD76" s="31"/>
      <c r="AE76" s="31"/>
      <c r="AF76" s="34"/>
      <c r="AG76" s="38"/>
      <c r="AH76" s="34"/>
      <c r="AI76" s="31"/>
      <c r="AJ76" s="34"/>
      <c r="AK76" s="32"/>
      <c r="AL76" s="34" t="str">
        <f t="shared" si="18"/>
        <v/>
      </c>
      <c r="AM76" s="32">
        <v>1</v>
      </c>
      <c r="AN76" s="34">
        <f t="shared" si="19"/>
        <v>7323</v>
      </c>
      <c r="AO76" s="31"/>
      <c r="AP76" s="34" t="str">
        <f t="shared" si="20"/>
        <v/>
      </c>
      <c r="AQ76" s="31">
        <v>1.49</v>
      </c>
      <c r="AR76" s="31"/>
      <c r="AS76" s="34">
        <f t="shared" si="21"/>
        <v>107818.47750000001</v>
      </c>
      <c r="AT76" s="40">
        <f t="shared" si="22"/>
        <v>2.2005116642173776</v>
      </c>
      <c r="AU76" s="34">
        <f t="shared" si="23"/>
        <v>2200.511664217378</v>
      </c>
    </row>
    <row r="77" spans="1:47" s="41" customFormat="1" x14ac:dyDescent="0.3">
      <c r="A77" s="30" t="s">
        <v>166</v>
      </c>
      <c r="B77" s="30" t="s">
        <v>167</v>
      </c>
      <c r="C77" s="30" t="s">
        <v>168</v>
      </c>
      <c r="D77" s="30" t="s">
        <v>109</v>
      </c>
      <c r="E77" s="30" t="s">
        <v>52</v>
      </c>
      <c r="F77" s="30" t="s">
        <v>162</v>
      </c>
      <c r="G77" s="30" t="s">
        <v>95</v>
      </c>
      <c r="H77" s="30" t="s">
        <v>55</v>
      </c>
      <c r="I77" s="31">
        <v>160</v>
      </c>
      <c r="J77" s="31">
        <v>39.57</v>
      </c>
      <c r="K77" s="31">
        <f t="shared" si="16"/>
        <v>36.110000000000007</v>
      </c>
      <c r="L77" s="31">
        <f t="shared" si="17"/>
        <v>3.45</v>
      </c>
      <c r="M77" s="32"/>
      <c r="N77" s="33">
        <v>3.44</v>
      </c>
      <c r="O77" s="34">
        <v>11562.0375</v>
      </c>
      <c r="P77" s="35">
        <v>21.28</v>
      </c>
      <c r="Q77" s="34">
        <v>44308.074999999997</v>
      </c>
      <c r="R77" s="36">
        <v>10.07</v>
      </c>
      <c r="S77" s="34">
        <v>14665.796249999999</v>
      </c>
      <c r="T77" s="37">
        <v>0.01</v>
      </c>
      <c r="U77" s="34">
        <v>5.5212500000000002</v>
      </c>
      <c r="V77" s="31"/>
      <c r="W77" s="34"/>
      <c r="X77" s="31"/>
      <c r="Y77" s="34"/>
      <c r="Z77" s="38"/>
      <c r="AA77" s="34"/>
      <c r="AB77" s="39">
        <v>1.31</v>
      </c>
      <c r="AC77" s="34">
        <v>148.685</v>
      </c>
      <c r="AD77" s="31"/>
      <c r="AE77" s="31"/>
      <c r="AF77" s="34"/>
      <c r="AG77" s="38"/>
      <c r="AH77" s="34"/>
      <c r="AI77" s="31"/>
      <c r="AJ77" s="34"/>
      <c r="AK77" s="32">
        <v>0.02</v>
      </c>
      <c r="AL77" s="34">
        <f t="shared" si="18"/>
        <v>87.88</v>
      </c>
      <c r="AM77" s="32">
        <v>1.29</v>
      </c>
      <c r="AN77" s="34">
        <f t="shared" si="19"/>
        <v>9446.67</v>
      </c>
      <c r="AO77" s="31"/>
      <c r="AP77" s="34" t="str">
        <f t="shared" si="20"/>
        <v/>
      </c>
      <c r="AQ77" s="31">
        <v>2.14</v>
      </c>
      <c r="AR77" s="31"/>
      <c r="AS77" s="34">
        <f t="shared" si="21"/>
        <v>70690.115000000005</v>
      </c>
      <c r="AT77" s="40">
        <f t="shared" si="22"/>
        <v>1.4427436392094091</v>
      </c>
      <c r="AU77" s="34">
        <f t="shared" si="23"/>
        <v>1442.7436392094089</v>
      </c>
    </row>
    <row r="78" spans="1:47" x14ac:dyDescent="0.3">
      <c r="A78" s="1" t="s">
        <v>169</v>
      </c>
      <c r="B78" s="1" t="s">
        <v>167</v>
      </c>
      <c r="C78" s="1" t="s">
        <v>168</v>
      </c>
      <c r="D78" s="1" t="s">
        <v>109</v>
      </c>
      <c r="E78" s="1" t="s">
        <v>71</v>
      </c>
      <c r="F78" s="1" t="s">
        <v>162</v>
      </c>
      <c r="G78" s="1" t="s">
        <v>95</v>
      </c>
      <c r="H78" s="1" t="s">
        <v>55</v>
      </c>
      <c r="I78" s="2">
        <v>68.819999999999993</v>
      </c>
      <c r="J78" s="2">
        <v>39.69</v>
      </c>
      <c r="K78" s="2">
        <f t="shared" si="16"/>
        <v>39.69</v>
      </c>
      <c r="L78" s="2">
        <f t="shared" si="17"/>
        <v>0</v>
      </c>
      <c r="N78" s="4">
        <v>3.5</v>
      </c>
      <c r="O78" s="5">
        <v>13461</v>
      </c>
      <c r="P78" s="6">
        <v>28.94</v>
      </c>
      <c r="Q78" s="5">
        <v>95175.587499999994</v>
      </c>
      <c r="R78" s="7">
        <v>7.25</v>
      </c>
      <c r="S78" s="5">
        <v>15246.75</v>
      </c>
      <c r="AL78" s="5" t="str">
        <f t="shared" si="18"/>
        <v/>
      </c>
      <c r="AN78" s="5" t="str">
        <f t="shared" si="19"/>
        <v/>
      </c>
      <c r="AP78" s="5" t="str">
        <f t="shared" si="20"/>
        <v/>
      </c>
      <c r="AS78" s="5">
        <f t="shared" si="21"/>
        <v>123883.33749999999</v>
      </c>
      <c r="AT78" s="11">
        <f t="shared" si="22"/>
        <v>2.5283860011001176</v>
      </c>
      <c r="AU78" s="5">
        <f t="shared" si="23"/>
        <v>2528.3860011001179</v>
      </c>
    </row>
    <row r="79" spans="1:47" x14ac:dyDescent="0.3">
      <c r="A79" s="1" t="s">
        <v>169</v>
      </c>
      <c r="B79" s="1" t="s">
        <v>167</v>
      </c>
      <c r="C79" s="1" t="s">
        <v>168</v>
      </c>
      <c r="D79" s="1" t="s">
        <v>109</v>
      </c>
      <c r="E79" s="1" t="s">
        <v>131</v>
      </c>
      <c r="F79" s="1" t="s">
        <v>162</v>
      </c>
      <c r="G79" s="1" t="s">
        <v>95</v>
      </c>
      <c r="H79" s="1" t="s">
        <v>55</v>
      </c>
      <c r="I79" s="2">
        <v>68.819999999999993</v>
      </c>
      <c r="J79" s="2">
        <v>27.77</v>
      </c>
      <c r="K79" s="2">
        <f t="shared" si="16"/>
        <v>24.95</v>
      </c>
      <c r="L79" s="2">
        <f t="shared" si="17"/>
        <v>2.83</v>
      </c>
      <c r="N79" s="4">
        <v>10.039999999999999</v>
      </c>
      <c r="O79" s="5">
        <v>36786.99</v>
      </c>
      <c r="P79" s="6">
        <v>14.91</v>
      </c>
      <c r="Q79" s="5">
        <v>34401.0625</v>
      </c>
      <c r="AL79" s="5" t="str">
        <f t="shared" si="18"/>
        <v/>
      </c>
      <c r="AM79" s="3">
        <v>1.1100000000000001</v>
      </c>
      <c r="AN79" s="5">
        <f t="shared" si="19"/>
        <v>8128.5300000000007</v>
      </c>
      <c r="AP79" s="5" t="str">
        <f t="shared" si="20"/>
        <v/>
      </c>
      <c r="AQ79" s="2">
        <v>1.72</v>
      </c>
      <c r="AS79" s="5">
        <f t="shared" si="21"/>
        <v>71188.052499999991</v>
      </c>
      <c r="AT79" s="11">
        <f t="shared" si="22"/>
        <v>1.4529062505002357</v>
      </c>
      <c r="AU79" s="5">
        <f t="shared" si="23"/>
        <v>1452.9062505002357</v>
      </c>
    </row>
    <row r="80" spans="1:47" x14ac:dyDescent="0.3">
      <c r="A80" s="1" t="s">
        <v>170</v>
      </c>
      <c r="B80" s="1" t="s">
        <v>164</v>
      </c>
      <c r="C80" s="1" t="s">
        <v>165</v>
      </c>
      <c r="D80" s="1" t="s">
        <v>51</v>
      </c>
      <c r="E80" s="1" t="s">
        <v>131</v>
      </c>
      <c r="F80" s="1" t="s">
        <v>162</v>
      </c>
      <c r="G80" s="1" t="s">
        <v>95</v>
      </c>
      <c r="H80" s="1" t="s">
        <v>55</v>
      </c>
      <c r="I80" s="2">
        <v>4.66</v>
      </c>
      <c r="J80" s="2">
        <v>4.3899999999999997</v>
      </c>
      <c r="K80" s="2">
        <f t="shared" si="16"/>
        <v>4.3899999999999997</v>
      </c>
      <c r="L80" s="2">
        <f t="shared" si="17"/>
        <v>0</v>
      </c>
      <c r="N80" s="4">
        <v>2.46</v>
      </c>
      <c r="O80" s="5">
        <v>4730.58</v>
      </c>
      <c r="P80" s="6">
        <v>1.83</v>
      </c>
      <c r="Q80" s="5">
        <v>3010.35</v>
      </c>
      <c r="AB80" s="10">
        <v>0.1</v>
      </c>
      <c r="AC80" s="5">
        <v>11.35</v>
      </c>
      <c r="AL80" s="5" t="str">
        <f t="shared" si="18"/>
        <v/>
      </c>
      <c r="AN80" s="5" t="str">
        <f t="shared" si="19"/>
        <v/>
      </c>
      <c r="AP80" s="5" t="str">
        <f t="shared" si="20"/>
        <v/>
      </c>
      <c r="AS80" s="5">
        <f t="shared" si="21"/>
        <v>7752.2800000000007</v>
      </c>
      <c r="AT80" s="11">
        <f t="shared" si="22"/>
        <v>0.15821947183662552</v>
      </c>
      <c r="AU80" s="5">
        <f t="shared" si="23"/>
        <v>158.21947183662553</v>
      </c>
    </row>
    <row r="81" spans="1:47" ht="14.25" customHeight="1" x14ac:dyDescent="0.3">
      <c r="A81" s="1" t="s">
        <v>171</v>
      </c>
      <c r="B81" s="1" t="s">
        <v>167</v>
      </c>
      <c r="C81" s="1" t="s">
        <v>168</v>
      </c>
      <c r="D81" s="1" t="s">
        <v>109</v>
      </c>
      <c r="E81" s="1" t="s">
        <v>73</v>
      </c>
      <c r="F81" s="1" t="s">
        <v>162</v>
      </c>
      <c r="G81" s="1" t="s">
        <v>95</v>
      </c>
      <c r="H81" s="1" t="s">
        <v>55</v>
      </c>
      <c r="I81" s="2">
        <v>80</v>
      </c>
      <c r="J81" s="2">
        <v>40.82</v>
      </c>
      <c r="K81" s="2">
        <f t="shared" si="16"/>
        <v>40</v>
      </c>
      <c r="L81" s="2">
        <f t="shared" si="17"/>
        <v>0</v>
      </c>
      <c r="P81" s="6">
        <v>15</v>
      </c>
      <c r="Q81" s="5">
        <v>49350</v>
      </c>
      <c r="R81" s="7">
        <v>24.75</v>
      </c>
      <c r="S81" s="5">
        <v>51870.495000000003</v>
      </c>
      <c r="T81" s="8">
        <v>0.25</v>
      </c>
      <c r="U81" s="5">
        <v>157.75</v>
      </c>
      <c r="AL81" s="5" t="str">
        <f t="shared" si="18"/>
        <v/>
      </c>
      <c r="AN81" s="5" t="str">
        <f t="shared" si="19"/>
        <v/>
      </c>
      <c r="AP81" s="5" t="str">
        <f t="shared" si="20"/>
        <v/>
      </c>
      <c r="AS81" s="5">
        <f t="shared" si="21"/>
        <v>101378.245</v>
      </c>
      <c r="AT81" s="11">
        <f t="shared" si="22"/>
        <v>2.0690703095894394</v>
      </c>
      <c r="AU81" s="5">
        <f t="shared" si="23"/>
        <v>2069.0703095894396</v>
      </c>
    </row>
    <row r="82" spans="1:47" x14ac:dyDescent="0.3">
      <c r="A82" s="1" t="s">
        <v>171</v>
      </c>
      <c r="B82" s="1" t="s">
        <v>167</v>
      </c>
      <c r="C82" s="1" t="s">
        <v>168</v>
      </c>
      <c r="D82" s="1" t="s">
        <v>109</v>
      </c>
      <c r="E82" s="1" t="s">
        <v>74</v>
      </c>
      <c r="F82" s="1" t="s">
        <v>162</v>
      </c>
      <c r="G82" s="1" t="s">
        <v>95</v>
      </c>
      <c r="H82" s="1" t="s">
        <v>55</v>
      </c>
      <c r="I82" s="2">
        <v>80</v>
      </c>
      <c r="J82" s="2">
        <v>39.18</v>
      </c>
      <c r="K82" s="2">
        <f t="shared" si="16"/>
        <v>39.18</v>
      </c>
      <c r="L82" s="2">
        <f t="shared" si="17"/>
        <v>0</v>
      </c>
      <c r="P82" s="6">
        <v>26.6</v>
      </c>
      <c r="Q82" s="5">
        <v>87448.2</v>
      </c>
      <c r="R82" s="7">
        <v>12.58</v>
      </c>
      <c r="S82" s="5">
        <v>25835.355</v>
      </c>
      <c r="AL82" s="5" t="str">
        <f t="shared" si="18"/>
        <v/>
      </c>
      <c r="AN82" s="5" t="str">
        <f t="shared" si="19"/>
        <v/>
      </c>
      <c r="AP82" s="5" t="str">
        <f t="shared" si="20"/>
        <v/>
      </c>
      <c r="AS82" s="5">
        <f t="shared" si="21"/>
        <v>113283.55499999999</v>
      </c>
      <c r="AT82" s="11">
        <f t="shared" si="22"/>
        <v>2.3120506792679461</v>
      </c>
      <c r="AU82" s="5">
        <f t="shared" si="23"/>
        <v>2312.0506792679457</v>
      </c>
    </row>
    <row r="83" spans="1:47" x14ac:dyDescent="0.3">
      <c r="A83" s="1" t="s">
        <v>172</v>
      </c>
      <c r="B83" s="1" t="s">
        <v>148</v>
      </c>
      <c r="C83" s="1" t="s">
        <v>149</v>
      </c>
      <c r="D83" s="1" t="s">
        <v>150</v>
      </c>
      <c r="E83" s="1" t="s">
        <v>61</v>
      </c>
      <c r="F83" s="1" t="s">
        <v>162</v>
      </c>
      <c r="G83" s="1" t="s">
        <v>95</v>
      </c>
      <c r="H83" s="1" t="s">
        <v>55</v>
      </c>
      <c r="I83" s="2">
        <v>160</v>
      </c>
      <c r="J83" s="2">
        <v>39</v>
      </c>
      <c r="K83" s="2">
        <f t="shared" si="16"/>
        <v>39</v>
      </c>
      <c r="L83" s="2">
        <f t="shared" si="17"/>
        <v>0</v>
      </c>
      <c r="P83" s="6">
        <v>24.95</v>
      </c>
      <c r="Q83" s="5">
        <v>71824.8125</v>
      </c>
      <c r="R83" s="7">
        <v>12.42</v>
      </c>
      <c r="S83" s="5">
        <v>22854.352500000001</v>
      </c>
      <c r="T83" s="8">
        <v>1.63</v>
      </c>
      <c r="U83" s="5">
        <v>899.96374999999989</v>
      </c>
      <c r="AL83" s="5" t="str">
        <f t="shared" si="18"/>
        <v/>
      </c>
      <c r="AN83" s="5" t="str">
        <f t="shared" si="19"/>
        <v/>
      </c>
      <c r="AP83" s="5" t="str">
        <f t="shared" si="20"/>
        <v/>
      </c>
      <c r="AS83" s="5">
        <f t="shared" si="21"/>
        <v>95579.128750000003</v>
      </c>
      <c r="AT83" s="11">
        <f t="shared" si="22"/>
        <v>1.9507137602653448</v>
      </c>
      <c r="AU83" s="5">
        <f t="shared" si="23"/>
        <v>1950.7137602653449</v>
      </c>
    </row>
    <row r="84" spans="1:47" x14ac:dyDescent="0.3">
      <c r="A84" s="1" t="s">
        <v>172</v>
      </c>
      <c r="B84" s="1" t="s">
        <v>148</v>
      </c>
      <c r="C84" s="1" t="s">
        <v>149</v>
      </c>
      <c r="D84" s="1" t="s">
        <v>150</v>
      </c>
      <c r="E84" s="1" t="s">
        <v>72</v>
      </c>
      <c r="F84" s="1" t="s">
        <v>162</v>
      </c>
      <c r="G84" s="1" t="s">
        <v>95</v>
      </c>
      <c r="H84" s="1" t="s">
        <v>55</v>
      </c>
      <c r="I84" s="2">
        <v>160</v>
      </c>
      <c r="J84" s="2">
        <v>40.950000000000003</v>
      </c>
      <c r="K84" s="2">
        <f t="shared" si="16"/>
        <v>38.6</v>
      </c>
      <c r="L84" s="2">
        <f t="shared" si="17"/>
        <v>1.4</v>
      </c>
      <c r="P84" s="6">
        <v>11.75</v>
      </c>
      <c r="Q84" s="5">
        <v>33825.3125</v>
      </c>
      <c r="R84" s="7">
        <v>23.7</v>
      </c>
      <c r="S84" s="5">
        <v>44862.247499999998</v>
      </c>
      <c r="T84" s="8">
        <v>3.15</v>
      </c>
      <c r="U84" s="5">
        <v>1739.1937499999999</v>
      </c>
      <c r="AL84" s="5" t="str">
        <f t="shared" si="18"/>
        <v/>
      </c>
      <c r="AN84" s="5" t="str">
        <f t="shared" si="19"/>
        <v/>
      </c>
      <c r="AP84" s="5" t="str">
        <f t="shared" si="20"/>
        <v/>
      </c>
      <c r="AR84" s="2">
        <v>1.4</v>
      </c>
      <c r="AS84" s="5">
        <f t="shared" si="21"/>
        <v>80426.753750000003</v>
      </c>
      <c r="AT84" s="11">
        <f t="shared" si="22"/>
        <v>1.6414627051473039</v>
      </c>
      <c r="AU84" s="5">
        <f t="shared" si="23"/>
        <v>1641.462705147304</v>
      </c>
    </row>
    <row r="85" spans="1:47" x14ac:dyDescent="0.3">
      <c r="A85" s="1" t="s">
        <v>172</v>
      </c>
      <c r="B85" s="1" t="s">
        <v>148</v>
      </c>
      <c r="C85" s="1" t="s">
        <v>149</v>
      </c>
      <c r="D85" s="1" t="s">
        <v>150</v>
      </c>
      <c r="E85" s="1" t="s">
        <v>75</v>
      </c>
      <c r="F85" s="1" t="s">
        <v>162</v>
      </c>
      <c r="G85" s="1" t="s">
        <v>95</v>
      </c>
      <c r="H85" s="1" t="s">
        <v>55</v>
      </c>
      <c r="I85" s="2">
        <v>160</v>
      </c>
      <c r="J85" s="2">
        <v>39.54</v>
      </c>
      <c r="K85" s="2">
        <f t="shared" si="16"/>
        <v>39.53</v>
      </c>
      <c r="L85" s="2">
        <f t="shared" si="17"/>
        <v>0</v>
      </c>
      <c r="P85" s="6">
        <v>4.0799999999999992</v>
      </c>
      <c r="Q85" s="5">
        <v>13324.5</v>
      </c>
      <c r="R85" s="7">
        <v>29.15</v>
      </c>
      <c r="S85" s="5">
        <v>46605.108749999999</v>
      </c>
      <c r="T85" s="8">
        <v>6.3000000000000007</v>
      </c>
      <c r="U85" s="5">
        <v>2382.0250000000001</v>
      </c>
      <c r="AL85" s="5" t="str">
        <f t="shared" si="18"/>
        <v/>
      </c>
      <c r="AN85" s="5" t="str">
        <f t="shared" si="19"/>
        <v/>
      </c>
      <c r="AP85" s="5" t="str">
        <f t="shared" si="20"/>
        <v/>
      </c>
      <c r="AS85" s="5">
        <f t="shared" si="21"/>
        <v>62311.633750000001</v>
      </c>
      <c r="AT85" s="11">
        <f t="shared" si="22"/>
        <v>1.2717437684400266</v>
      </c>
      <c r="AU85" s="5">
        <f t="shared" si="23"/>
        <v>1271.7437684400265</v>
      </c>
    </row>
    <row r="86" spans="1:47" x14ac:dyDescent="0.3">
      <c r="A86" s="1" t="s">
        <v>172</v>
      </c>
      <c r="B86" s="1" t="s">
        <v>148</v>
      </c>
      <c r="C86" s="1" t="s">
        <v>149</v>
      </c>
      <c r="D86" s="1" t="s">
        <v>150</v>
      </c>
      <c r="E86" s="1" t="s">
        <v>62</v>
      </c>
      <c r="F86" s="1" t="s">
        <v>162</v>
      </c>
      <c r="G86" s="1" t="s">
        <v>95</v>
      </c>
      <c r="H86" s="1" t="s">
        <v>55</v>
      </c>
      <c r="I86" s="2">
        <v>160</v>
      </c>
      <c r="J86" s="2">
        <v>38.74</v>
      </c>
      <c r="K86" s="2">
        <f t="shared" si="16"/>
        <v>38.75</v>
      </c>
      <c r="L86" s="2">
        <f t="shared" si="17"/>
        <v>0</v>
      </c>
      <c r="N86" s="4">
        <v>5.85</v>
      </c>
      <c r="O86" s="5">
        <v>11249.55</v>
      </c>
      <c r="P86" s="6">
        <v>9.67</v>
      </c>
      <c r="Q86" s="5">
        <v>16203.25</v>
      </c>
      <c r="R86" s="7">
        <v>15.4</v>
      </c>
      <c r="S86" s="5">
        <v>20885.418750000001</v>
      </c>
      <c r="T86" s="8">
        <v>1.93</v>
      </c>
      <c r="U86" s="5">
        <v>698.83249999999998</v>
      </c>
      <c r="Z86" s="9">
        <v>4.1900000000000004</v>
      </c>
      <c r="AA86" s="5">
        <v>652.68000000000006</v>
      </c>
      <c r="AB86" s="10">
        <v>1.71</v>
      </c>
      <c r="AC86" s="5">
        <v>234.94499999999999</v>
      </c>
      <c r="AL86" s="5" t="str">
        <f t="shared" si="18"/>
        <v/>
      </c>
      <c r="AN86" s="5" t="str">
        <f t="shared" si="19"/>
        <v/>
      </c>
      <c r="AP86" s="5" t="str">
        <f t="shared" si="20"/>
        <v/>
      </c>
      <c r="AS86" s="5">
        <f t="shared" si="21"/>
        <v>49924.676249999997</v>
      </c>
      <c r="AT86" s="11">
        <f t="shared" si="22"/>
        <v>1.0189332567824589</v>
      </c>
      <c r="AU86" s="5">
        <f t="shared" si="23"/>
        <v>1018.933256782459</v>
      </c>
    </row>
    <row r="87" spans="1:47" x14ac:dyDescent="0.3">
      <c r="A87" s="1" t="s">
        <v>173</v>
      </c>
      <c r="B87" s="1" t="s">
        <v>156</v>
      </c>
      <c r="C87" s="1" t="s">
        <v>157</v>
      </c>
      <c r="D87" s="1" t="s">
        <v>158</v>
      </c>
      <c r="E87" s="1" t="s">
        <v>69</v>
      </c>
      <c r="F87" s="1" t="s">
        <v>162</v>
      </c>
      <c r="G87" s="1" t="s">
        <v>95</v>
      </c>
      <c r="H87" s="1" t="s">
        <v>55</v>
      </c>
      <c r="I87" s="2">
        <v>80</v>
      </c>
      <c r="J87" s="2">
        <v>40.22</v>
      </c>
      <c r="K87" s="2">
        <f t="shared" si="16"/>
        <v>39.470000000000006</v>
      </c>
      <c r="L87" s="2">
        <f t="shared" si="17"/>
        <v>0</v>
      </c>
      <c r="P87" s="6">
        <v>2.41</v>
      </c>
      <c r="Q87" s="5">
        <v>7928.9000000000005</v>
      </c>
      <c r="R87" s="7">
        <v>21.31</v>
      </c>
      <c r="S87" s="5">
        <v>44814.93</v>
      </c>
      <c r="T87" s="8">
        <v>15.48</v>
      </c>
      <c r="U87" s="5">
        <v>9767.8799999999992</v>
      </c>
      <c r="Z87" s="9">
        <v>0.27</v>
      </c>
      <c r="AA87" s="5">
        <v>68.040000000000006</v>
      </c>
      <c r="AL87" s="5" t="str">
        <f t="shared" si="18"/>
        <v/>
      </c>
      <c r="AN87" s="5" t="str">
        <f t="shared" si="19"/>
        <v/>
      </c>
      <c r="AP87" s="5" t="str">
        <f t="shared" si="20"/>
        <v/>
      </c>
      <c r="AS87" s="5">
        <f t="shared" si="21"/>
        <v>62579.75</v>
      </c>
      <c r="AT87" s="11">
        <f t="shared" si="22"/>
        <v>1.2772158632902919</v>
      </c>
      <c r="AU87" s="5">
        <f t="shared" si="23"/>
        <v>1277.215863290292</v>
      </c>
    </row>
    <row r="88" spans="1:47" x14ac:dyDescent="0.3">
      <c r="A88" s="1" t="s">
        <v>173</v>
      </c>
      <c r="B88" s="1" t="s">
        <v>156</v>
      </c>
      <c r="C88" s="1" t="s">
        <v>157</v>
      </c>
      <c r="D88" s="1" t="s">
        <v>158</v>
      </c>
      <c r="E88" s="1" t="s">
        <v>70</v>
      </c>
      <c r="F88" s="1" t="s">
        <v>162</v>
      </c>
      <c r="G88" s="1" t="s">
        <v>95</v>
      </c>
      <c r="H88" s="1" t="s">
        <v>55</v>
      </c>
      <c r="I88" s="2">
        <v>80</v>
      </c>
      <c r="J88" s="2">
        <v>37.380000000000003</v>
      </c>
      <c r="K88" s="2">
        <f t="shared" si="16"/>
        <v>37.39</v>
      </c>
      <c r="L88" s="2">
        <f t="shared" si="17"/>
        <v>0</v>
      </c>
      <c r="P88" s="6">
        <v>25.66</v>
      </c>
      <c r="Q88" s="5">
        <v>84421.400000000009</v>
      </c>
      <c r="R88" s="7">
        <v>11.53</v>
      </c>
      <c r="S88" s="5">
        <v>24247.59</v>
      </c>
      <c r="T88" s="8">
        <v>0.2</v>
      </c>
      <c r="U88" s="5">
        <v>126.2</v>
      </c>
      <c r="AL88" s="5" t="str">
        <f t="shared" si="18"/>
        <v/>
      </c>
      <c r="AN88" s="5" t="str">
        <f t="shared" si="19"/>
        <v/>
      </c>
      <c r="AP88" s="5" t="str">
        <f t="shared" si="20"/>
        <v/>
      </c>
      <c r="AS88" s="5">
        <f t="shared" si="21"/>
        <v>108795.19</v>
      </c>
      <c r="AT88" s="11">
        <f t="shared" si="22"/>
        <v>2.2204457914530074</v>
      </c>
      <c r="AU88" s="5">
        <f t="shared" si="23"/>
        <v>2220.4457914530071</v>
      </c>
    </row>
    <row r="89" spans="1:47" x14ac:dyDescent="0.3">
      <c r="A89" s="1" t="s">
        <v>174</v>
      </c>
      <c r="B89" s="1" t="s">
        <v>160</v>
      </c>
      <c r="C89" s="1" t="s">
        <v>108</v>
      </c>
      <c r="D89" s="1" t="s">
        <v>161</v>
      </c>
      <c r="E89" s="1" t="s">
        <v>64</v>
      </c>
      <c r="F89" s="1" t="s">
        <v>175</v>
      </c>
      <c r="G89" s="1" t="s">
        <v>95</v>
      </c>
      <c r="H89" s="1" t="s">
        <v>55</v>
      </c>
      <c r="I89" s="2">
        <v>80</v>
      </c>
      <c r="J89" s="2">
        <v>40.31</v>
      </c>
      <c r="K89" s="2">
        <f t="shared" si="16"/>
        <v>21.59</v>
      </c>
      <c r="L89" s="2">
        <f t="shared" si="17"/>
        <v>0</v>
      </c>
      <c r="N89" s="4">
        <v>0.04</v>
      </c>
      <c r="O89" s="5">
        <v>134.61000000000001</v>
      </c>
      <c r="P89" s="6">
        <v>5.57</v>
      </c>
      <c r="Q89" s="5">
        <v>16034.637500000001</v>
      </c>
      <c r="R89" s="7">
        <v>11.54</v>
      </c>
      <c r="S89" s="5">
        <v>21235.0425</v>
      </c>
      <c r="T89" s="8">
        <v>4.4400000000000004</v>
      </c>
      <c r="U89" s="5">
        <v>2451.4349999999999</v>
      </c>
      <c r="AL89" s="5" t="str">
        <f t="shared" si="18"/>
        <v/>
      </c>
      <c r="AN89" s="5" t="str">
        <f t="shared" si="19"/>
        <v/>
      </c>
      <c r="AP89" s="5" t="str">
        <f t="shared" si="20"/>
        <v/>
      </c>
      <c r="AS89" s="5">
        <f t="shared" si="21"/>
        <v>39855.724999999999</v>
      </c>
      <c r="AT89" s="11">
        <f t="shared" si="22"/>
        <v>0.81343188831747448</v>
      </c>
      <c r="AU89" s="5">
        <f t="shared" si="23"/>
        <v>813.43188831747455</v>
      </c>
    </row>
    <row r="90" spans="1:47" x14ac:dyDescent="0.3">
      <c r="A90" s="1" t="s">
        <v>176</v>
      </c>
      <c r="B90" s="1" t="s">
        <v>107</v>
      </c>
      <c r="C90" s="1" t="s">
        <v>108</v>
      </c>
      <c r="D90" s="1" t="s">
        <v>109</v>
      </c>
      <c r="E90" s="1" t="s">
        <v>61</v>
      </c>
      <c r="F90" s="1" t="s">
        <v>175</v>
      </c>
      <c r="G90" s="1" t="s">
        <v>95</v>
      </c>
      <c r="H90" s="1" t="s">
        <v>55</v>
      </c>
      <c r="I90" s="2">
        <v>120</v>
      </c>
      <c r="J90" s="2">
        <v>37.950000000000003</v>
      </c>
      <c r="K90" s="2">
        <f t="shared" si="16"/>
        <v>34.700000000000003</v>
      </c>
      <c r="L90" s="2">
        <f t="shared" si="17"/>
        <v>3.26</v>
      </c>
      <c r="N90" s="4">
        <v>1.49</v>
      </c>
      <c r="O90" s="5">
        <v>4927.6875</v>
      </c>
      <c r="P90" s="6">
        <v>13.05</v>
      </c>
      <c r="Q90" s="5">
        <v>23194.5</v>
      </c>
      <c r="R90" s="7">
        <v>19.670000000000002</v>
      </c>
      <c r="S90" s="5">
        <v>20982.682499999999</v>
      </c>
      <c r="T90" s="8">
        <v>0.49</v>
      </c>
      <c r="U90" s="5">
        <v>154.595</v>
      </c>
      <c r="AL90" s="5" t="str">
        <f t="shared" si="18"/>
        <v/>
      </c>
      <c r="AM90" s="3">
        <v>0.77</v>
      </c>
      <c r="AN90" s="5">
        <f t="shared" si="19"/>
        <v>5638.71</v>
      </c>
      <c r="AP90" s="5" t="str">
        <f t="shared" si="20"/>
        <v/>
      </c>
      <c r="AQ90" s="2">
        <v>1.45</v>
      </c>
      <c r="AR90" s="2">
        <v>1.04</v>
      </c>
      <c r="AS90" s="5">
        <f t="shared" si="21"/>
        <v>49259.464999999997</v>
      </c>
      <c r="AT90" s="11">
        <f t="shared" si="22"/>
        <v>1.0053566867108437</v>
      </c>
      <c r="AU90" s="5">
        <f t="shared" si="23"/>
        <v>1005.3566867108437</v>
      </c>
    </row>
    <row r="91" spans="1:47" x14ac:dyDescent="0.3">
      <c r="A91" s="1" t="s">
        <v>176</v>
      </c>
      <c r="B91" s="1" t="s">
        <v>107</v>
      </c>
      <c r="C91" s="1" t="s">
        <v>108</v>
      </c>
      <c r="D91" s="1" t="s">
        <v>109</v>
      </c>
      <c r="E91" s="1" t="s">
        <v>72</v>
      </c>
      <c r="F91" s="1" t="s">
        <v>175</v>
      </c>
      <c r="G91" s="1" t="s">
        <v>95</v>
      </c>
      <c r="H91" s="1" t="s">
        <v>55</v>
      </c>
      <c r="I91" s="2">
        <v>120</v>
      </c>
      <c r="J91" s="2">
        <v>39.020000000000003</v>
      </c>
      <c r="K91" s="2">
        <f t="shared" si="16"/>
        <v>37.24</v>
      </c>
      <c r="L91" s="2">
        <f t="shared" si="17"/>
        <v>1.78</v>
      </c>
      <c r="N91" s="4">
        <v>12.45</v>
      </c>
      <c r="O91" s="5">
        <v>41839.672500000001</v>
      </c>
      <c r="P91" s="6">
        <v>24.22</v>
      </c>
      <c r="Q91" s="5">
        <v>69587.612499999988</v>
      </c>
      <c r="R91" s="7">
        <v>0.33</v>
      </c>
      <c r="S91" s="5">
        <v>575.69624999999996</v>
      </c>
      <c r="AB91" s="10">
        <v>0.24</v>
      </c>
      <c r="AC91" s="5">
        <v>47.67</v>
      </c>
      <c r="AL91" s="5" t="str">
        <f t="shared" si="18"/>
        <v/>
      </c>
      <c r="AM91" s="3">
        <v>0.08</v>
      </c>
      <c r="AN91" s="5">
        <f t="shared" si="19"/>
        <v>585.84</v>
      </c>
      <c r="AP91" s="5" t="str">
        <f t="shared" si="20"/>
        <v/>
      </c>
      <c r="AQ91" s="2">
        <v>0.14000000000000001</v>
      </c>
      <c r="AR91" s="2">
        <v>1.56</v>
      </c>
      <c r="AS91" s="5">
        <f t="shared" si="21"/>
        <v>112050.65124999998</v>
      </c>
      <c r="AT91" s="11">
        <f t="shared" si="22"/>
        <v>2.2868878394130396</v>
      </c>
      <c r="AU91" s="5">
        <f t="shared" si="23"/>
        <v>2286.8878394130397</v>
      </c>
    </row>
    <row r="92" spans="1:47" x14ac:dyDescent="0.3">
      <c r="A92" s="1" t="s">
        <v>176</v>
      </c>
      <c r="B92" s="1" t="s">
        <v>107</v>
      </c>
      <c r="C92" s="1" t="s">
        <v>108</v>
      </c>
      <c r="D92" s="1" t="s">
        <v>109</v>
      </c>
      <c r="E92" s="1" t="s">
        <v>75</v>
      </c>
      <c r="F92" s="1" t="s">
        <v>175</v>
      </c>
      <c r="G92" s="1" t="s">
        <v>95</v>
      </c>
      <c r="H92" s="1" t="s">
        <v>55</v>
      </c>
      <c r="I92" s="2">
        <v>120</v>
      </c>
      <c r="J92" s="2">
        <v>0.03</v>
      </c>
      <c r="K92" s="2">
        <f t="shared" si="16"/>
        <v>0.02</v>
      </c>
      <c r="L92" s="2">
        <f t="shared" si="17"/>
        <v>0</v>
      </c>
      <c r="R92" s="7">
        <v>0.01</v>
      </c>
      <c r="S92" s="5">
        <v>10.515000000000001</v>
      </c>
      <c r="T92" s="8">
        <v>0.01</v>
      </c>
      <c r="U92" s="5">
        <v>3.1549999999999998</v>
      </c>
      <c r="AL92" s="5" t="str">
        <f t="shared" si="18"/>
        <v/>
      </c>
      <c r="AN92" s="5" t="str">
        <f t="shared" si="19"/>
        <v/>
      </c>
      <c r="AP92" s="5" t="str">
        <f t="shared" si="20"/>
        <v/>
      </c>
      <c r="AS92" s="5">
        <f t="shared" si="21"/>
        <v>13.67</v>
      </c>
      <c r="AT92" s="11">
        <f t="shared" si="22"/>
        <v>2.7899665388849098E-4</v>
      </c>
      <c r="AU92" s="5">
        <f t="shared" si="23"/>
        <v>0.27899665388849099</v>
      </c>
    </row>
    <row r="93" spans="1:47" x14ac:dyDescent="0.3">
      <c r="A93" s="1" t="s">
        <v>176</v>
      </c>
      <c r="B93" s="1" t="s">
        <v>107</v>
      </c>
      <c r="C93" s="1" t="s">
        <v>108</v>
      </c>
      <c r="D93" s="1" t="s">
        <v>109</v>
      </c>
      <c r="E93" s="1" t="s">
        <v>62</v>
      </c>
      <c r="F93" s="1" t="s">
        <v>175</v>
      </c>
      <c r="G93" s="1" t="s">
        <v>95</v>
      </c>
      <c r="H93" s="1" t="s">
        <v>55</v>
      </c>
      <c r="I93" s="2">
        <v>120</v>
      </c>
      <c r="J93" s="2">
        <v>38.880000000000003</v>
      </c>
      <c r="K93" s="2">
        <f t="shared" si="16"/>
        <v>18.850000000000001</v>
      </c>
      <c r="L93" s="2">
        <f t="shared" si="17"/>
        <v>0</v>
      </c>
      <c r="R93" s="7">
        <v>5.65</v>
      </c>
      <c r="S93" s="5">
        <v>5940.9750000000004</v>
      </c>
      <c r="T93" s="8">
        <v>13.2</v>
      </c>
      <c r="U93" s="5">
        <v>4164.5999999999995</v>
      </c>
      <c r="AL93" s="5" t="str">
        <f t="shared" si="18"/>
        <v/>
      </c>
      <c r="AN93" s="5" t="str">
        <f t="shared" si="19"/>
        <v/>
      </c>
      <c r="AP93" s="5" t="str">
        <f t="shared" si="20"/>
        <v/>
      </c>
      <c r="AS93" s="5">
        <f t="shared" si="21"/>
        <v>10105.575000000001</v>
      </c>
      <c r="AT93" s="11">
        <f t="shared" si="22"/>
        <v>0.20624883764588053</v>
      </c>
      <c r="AU93" s="5">
        <f t="shared" si="23"/>
        <v>206.24883764588054</v>
      </c>
    </row>
    <row r="94" spans="1:47" x14ac:dyDescent="0.3">
      <c r="A94" s="1" t="s">
        <v>177</v>
      </c>
      <c r="B94" s="1" t="s">
        <v>167</v>
      </c>
      <c r="C94" s="1" t="s">
        <v>168</v>
      </c>
      <c r="D94" s="1" t="s">
        <v>109</v>
      </c>
      <c r="E94" s="1" t="s">
        <v>73</v>
      </c>
      <c r="F94" s="1" t="s">
        <v>175</v>
      </c>
      <c r="G94" s="1" t="s">
        <v>95</v>
      </c>
      <c r="H94" s="1" t="s">
        <v>55</v>
      </c>
      <c r="I94" s="2">
        <v>189.94</v>
      </c>
      <c r="J94" s="2">
        <v>29.42</v>
      </c>
      <c r="K94" s="2">
        <f t="shared" si="16"/>
        <v>29.419999999999998</v>
      </c>
      <c r="L94" s="2">
        <f t="shared" si="17"/>
        <v>0</v>
      </c>
      <c r="N94" s="4">
        <v>3.51</v>
      </c>
      <c r="O94" s="5">
        <v>11812.0275</v>
      </c>
      <c r="P94" s="6">
        <v>15.7</v>
      </c>
      <c r="Q94" s="5">
        <v>45196.375</v>
      </c>
      <c r="R94" s="7">
        <v>10.08</v>
      </c>
      <c r="S94" s="5">
        <v>18548.46</v>
      </c>
      <c r="AB94" s="10">
        <v>0.13</v>
      </c>
      <c r="AC94" s="5">
        <v>25.821249999999999</v>
      </c>
      <c r="AL94" s="5" t="str">
        <f t="shared" si="18"/>
        <v/>
      </c>
      <c r="AN94" s="5" t="str">
        <f t="shared" si="19"/>
        <v/>
      </c>
      <c r="AP94" s="5" t="str">
        <f t="shared" si="20"/>
        <v/>
      </c>
      <c r="AS94" s="5">
        <f t="shared" si="21"/>
        <v>75582.683749999982</v>
      </c>
      <c r="AT94" s="11">
        <f t="shared" si="22"/>
        <v>1.5425980876490135</v>
      </c>
      <c r="AU94" s="5">
        <f t="shared" si="23"/>
        <v>1542.5980876490135</v>
      </c>
    </row>
    <row r="95" spans="1:47" x14ac:dyDescent="0.3">
      <c r="A95" s="1" t="s">
        <v>177</v>
      </c>
      <c r="B95" s="1" t="s">
        <v>167</v>
      </c>
      <c r="C95" s="1" t="s">
        <v>168</v>
      </c>
      <c r="D95" s="1" t="s">
        <v>109</v>
      </c>
      <c r="E95" s="1" t="s">
        <v>69</v>
      </c>
      <c r="F95" s="1" t="s">
        <v>175</v>
      </c>
      <c r="G95" s="1" t="s">
        <v>95</v>
      </c>
      <c r="H95" s="1" t="s">
        <v>55</v>
      </c>
      <c r="I95" s="2">
        <v>189.94</v>
      </c>
      <c r="J95" s="2">
        <v>37.61</v>
      </c>
      <c r="K95" s="2">
        <f t="shared" si="16"/>
        <v>37.61</v>
      </c>
      <c r="L95" s="2">
        <f t="shared" si="17"/>
        <v>0</v>
      </c>
      <c r="N95" s="4">
        <v>4.55</v>
      </c>
      <c r="O95" s="5">
        <v>15311.887500000001</v>
      </c>
      <c r="P95" s="6">
        <v>31.13</v>
      </c>
      <c r="Q95" s="5">
        <v>83471.412500000006</v>
      </c>
      <c r="R95" s="7">
        <v>1.38</v>
      </c>
      <c r="S95" s="5">
        <v>2539.3724999999999</v>
      </c>
      <c r="Z95" s="9">
        <v>0.55000000000000004</v>
      </c>
      <c r="AA95" s="5">
        <v>82.53</v>
      </c>
      <c r="AL95" s="5" t="str">
        <f t="shared" si="18"/>
        <v/>
      </c>
      <c r="AN95" s="5" t="str">
        <f t="shared" si="19"/>
        <v/>
      </c>
      <c r="AP95" s="5" t="str">
        <f t="shared" si="20"/>
        <v/>
      </c>
      <c r="AS95" s="5">
        <f t="shared" si="21"/>
        <v>101405.2025</v>
      </c>
      <c r="AT95" s="11">
        <f t="shared" si="22"/>
        <v>2.0696204962973548</v>
      </c>
      <c r="AU95" s="5">
        <f t="shared" si="23"/>
        <v>2069.6204962973547</v>
      </c>
    </row>
    <row r="96" spans="1:47" x14ac:dyDescent="0.3">
      <c r="A96" s="1" t="s">
        <v>177</v>
      </c>
      <c r="B96" s="1" t="s">
        <v>167</v>
      </c>
      <c r="C96" s="1" t="s">
        <v>168</v>
      </c>
      <c r="D96" s="1" t="s">
        <v>109</v>
      </c>
      <c r="E96" s="1" t="s">
        <v>70</v>
      </c>
      <c r="F96" s="1" t="s">
        <v>175</v>
      </c>
      <c r="G96" s="1" t="s">
        <v>95</v>
      </c>
      <c r="H96" s="1" t="s">
        <v>55</v>
      </c>
      <c r="I96" s="2">
        <v>189.94</v>
      </c>
      <c r="J96" s="2">
        <v>38.58</v>
      </c>
      <c r="K96" s="2">
        <f t="shared" si="16"/>
        <v>38.590000000000003</v>
      </c>
      <c r="L96" s="2">
        <f t="shared" si="17"/>
        <v>0</v>
      </c>
      <c r="P96" s="6">
        <v>23.93</v>
      </c>
      <c r="Q96" s="5">
        <v>68888.487500000003</v>
      </c>
      <c r="R96" s="7">
        <v>14.66</v>
      </c>
      <c r="S96" s="5">
        <v>26976.232499999998</v>
      </c>
      <c r="AL96" s="5" t="str">
        <f t="shared" si="18"/>
        <v/>
      </c>
      <c r="AN96" s="5" t="str">
        <f t="shared" si="19"/>
        <v/>
      </c>
      <c r="AP96" s="5" t="str">
        <f t="shared" si="20"/>
        <v/>
      </c>
      <c r="AS96" s="5">
        <f t="shared" si="21"/>
        <v>95864.72</v>
      </c>
      <c r="AT96" s="11">
        <f t="shared" si="22"/>
        <v>1.9565425095798901</v>
      </c>
      <c r="AU96" s="5">
        <f t="shared" si="23"/>
        <v>1956.5425095798901</v>
      </c>
    </row>
    <row r="97" spans="1:47" x14ac:dyDescent="0.3">
      <c r="A97" s="1" t="s">
        <v>177</v>
      </c>
      <c r="B97" s="1" t="s">
        <v>167</v>
      </c>
      <c r="C97" s="1" t="s">
        <v>168</v>
      </c>
      <c r="D97" s="1" t="s">
        <v>109</v>
      </c>
      <c r="E97" s="1" t="s">
        <v>74</v>
      </c>
      <c r="F97" s="1" t="s">
        <v>175</v>
      </c>
      <c r="G97" s="1" t="s">
        <v>95</v>
      </c>
      <c r="H97" s="1" t="s">
        <v>55</v>
      </c>
      <c r="I97" s="2">
        <v>189.94</v>
      </c>
      <c r="J97" s="2">
        <v>40</v>
      </c>
      <c r="K97" s="2">
        <f t="shared" si="16"/>
        <v>40</v>
      </c>
      <c r="L97" s="2">
        <f t="shared" si="17"/>
        <v>0</v>
      </c>
      <c r="N97" s="4">
        <v>2.5</v>
      </c>
      <c r="O97" s="5">
        <v>8413.125</v>
      </c>
      <c r="P97" s="6">
        <v>22.68</v>
      </c>
      <c r="Q97" s="5">
        <v>65290.05</v>
      </c>
      <c r="R97" s="7">
        <v>14.82</v>
      </c>
      <c r="S97" s="5">
        <v>27270.6525</v>
      </c>
      <c r="AL97" s="5" t="str">
        <f t="shared" si="18"/>
        <v/>
      </c>
      <c r="AN97" s="5" t="str">
        <f t="shared" si="19"/>
        <v/>
      </c>
      <c r="AP97" s="5" t="str">
        <f t="shared" si="20"/>
        <v/>
      </c>
      <c r="AS97" s="5">
        <f t="shared" si="21"/>
        <v>100973.8275</v>
      </c>
      <c r="AT97" s="11">
        <f t="shared" si="22"/>
        <v>2.0608163864530864</v>
      </c>
      <c r="AU97" s="5">
        <f t="shared" si="23"/>
        <v>2060.8163864530861</v>
      </c>
    </row>
    <row r="98" spans="1:47" x14ac:dyDescent="0.3">
      <c r="A98" s="1" t="s">
        <v>177</v>
      </c>
      <c r="B98" s="1" t="s">
        <v>167</v>
      </c>
      <c r="C98" s="1" t="s">
        <v>168</v>
      </c>
      <c r="D98" s="1" t="s">
        <v>109</v>
      </c>
      <c r="E98" s="1" t="s">
        <v>75</v>
      </c>
      <c r="F98" s="1" t="s">
        <v>175</v>
      </c>
      <c r="G98" s="1" t="s">
        <v>95</v>
      </c>
      <c r="H98" s="1" t="s">
        <v>55</v>
      </c>
      <c r="I98" s="2">
        <v>189.94</v>
      </c>
      <c r="J98" s="2">
        <v>40.04</v>
      </c>
      <c r="K98" s="2">
        <f t="shared" si="16"/>
        <v>36.510000000000005</v>
      </c>
      <c r="L98" s="2">
        <f t="shared" si="17"/>
        <v>0</v>
      </c>
      <c r="N98" s="4">
        <v>2.82</v>
      </c>
      <c r="O98" s="5">
        <v>9490.0049999999992</v>
      </c>
      <c r="P98" s="6">
        <v>21.11</v>
      </c>
      <c r="Q98" s="5">
        <v>60770.412499999999</v>
      </c>
      <c r="R98" s="7">
        <v>8.92</v>
      </c>
      <c r="S98" s="5">
        <v>16059.033750000001</v>
      </c>
      <c r="T98" s="8">
        <v>3.66</v>
      </c>
      <c r="U98" s="5">
        <v>1916.6624999999999</v>
      </c>
      <c r="AL98" s="5" t="str">
        <f t="shared" si="18"/>
        <v/>
      </c>
      <c r="AN98" s="5" t="str">
        <f t="shared" si="19"/>
        <v/>
      </c>
      <c r="AP98" s="5" t="str">
        <f t="shared" si="20"/>
        <v/>
      </c>
      <c r="AS98" s="5">
        <f t="shared" si="21"/>
        <v>88236.113750000004</v>
      </c>
      <c r="AT98" s="11">
        <f t="shared" si="22"/>
        <v>1.800847146186852</v>
      </c>
      <c r="AU98" s="5">
        <f t="shared" si="23"/>
        <v>1800.8471461868521</v>
      </c>
    </row>
    <row r="99" spans="1:47" x14ac:dyDescent="0.3">
      <c r="A99" s="1" t="s">
        <v>178</v>
      </c>
      <c r="B99" s="1" t="s">
        <v>179</v>
      </c>
      <c r="C99" s="1" t="s">
        <v>180</v>
      </c>
      <c r="D99" s="1" t="s">
        <v>51</v>
      </c>
      <c r="E99" s="1" t="s">
        <v>76</v>
      </c>
      <c r="F99" s="1" t="s">
        <v>175</v>
      </c>
      <c r="G99" s="1" t="s">
        <v>95</v>
      </c>
      <c r="H99" s="1" t="s">
        <v>55</v>
      </c>
      <c r="I99" s="2">
        <v>135.08000000000001</v>
      </c>
      <c r="J99" s="2">
        <v>40.229999999999997</v>
      </c>
      <c r="K99" s="2">
        <f t="shared" ref="K99:K114" si="24">SUM(N99,P99,R99,T99,V99,X99,Z99,AB99,AE99,AG99,AI99)</f>
        <v>40</v>
      </c>
      <c r="L99" s="2">
        <f t="shared" ref="L99:L114" si="25">SUM(M99,AD99,AK99,AM99,AO99,AQ99,AR99)</f>
        <v>0</v>
      </c>
      <c r="P99" s="6">
        <v>10.029999999999999</v>
      </c>
      <c r="Q99" s="5">
        <v>28873.862499999999</v>
      </c>
      <c r="R99" s="7">
        <v>27.35</v>
      </c>
      <c r="S99" s="5">
        <v>50327.418749999997</v>
      </c>
      <c r="T99" s="8">
        <v>2.62</v>
      </c>
      <c r="U99" s="5">
        <v>1446.5675000000001</v>
      </c>
      <c r="AL99" s="5" t="str">
        <f t="shared" ref="AL99:AL114" si="26">IF(AK99&gt;0,AK99*$AL$1,"")</f>
        <v/>
      </c>
      <c r="AN99" s="5" t="str">
        <f t="shared" ref="AN99:AN114" si="27">IF(AM99&gt;0,AM99*$AN$1,"")</f>
        <v/>
      </c>
      <c r="AP99" s="5" t="str">
        <f t="shared" ref="AP99:AP114" si="28">IF(AO99&gt;0,AO99*$AP$1,"")</f>
        <v/>
      </c>
      <c r="AS99" s="5">
        <f t="shared" ref="AS99:AS114" si="29">SUM(O99,Q99,S99,U99,W99,Y99,AA99,AC99,AF99,AH99,AJ99)</f>
        <v>80647.848750000005</v>
      </c>
      <c r="AT99" s="11">
        <f t="shared" ref="AT99:AT104" si="30">(AS99/$AS$115)*100</f>
        <v>1.6459751239616034</v>
      </c>
      <c r="AU99" s="5">
        <f t="shared" ref="AU99:AU114" si="31">(AT99/100)*$AU$1</f>
        <v>1645.9751239616035</v>
      </c>
    </row>
    <row r="100" spans="1:47" x14ac:dyDescent="0.3">
      <c r="A100" s="1" t="s">
        <v>178</v>
      </c>
      <c r="B100" s="1" t="s">
        <v>179</v>
      </c>
      <c r="C100" s="1" t="s">
        <v>180</v>
      </c>
      <c r="D100" s="1" t="s">
        <v>51</v>
      </c>
      <c r="E100" s="1" t="s">
        <v>71</v>
      </c>
      <c r="F100" s="1" t="s">
        <v>175</v>
      </c>
      <c r="G100" s="1" t="s">
        <v>95</v>
      </c>
      <c r="H100" s="1" t="s">
        <v>55</v>
      </c>
      <c r="I100" s="2">
        <v>135.08000000000001</v>
      </c>
      <c r="J100" s="2">
        <v>39.01</v>
      </c>
      <c r="K100" s="2">
        <f t="shared" si="24"/>
        <v>39.010000000000005</v>
      </c>
      <c r="L100" s="2">
        <f t="shared" si="25"/>
        <v>0</v>
      </c>
      <c r="P100" s="6">
        <v>3.03</v>
      </c>
      <c r="Q100" s="5">
        <v>8722.6124999999993</v>
      </c>
      <c r="R100" s="7">
        <v>14.96</v>
      </c>
      <c r="S100" s="5">
        <v>27528.27</v>
      </c>
      <c r="T100" s="8">
        <v>21.02</v>
      </c>
      <c r="U100" s="5">
        <v>11605.6675</v>
      </c>
      <c r="AL100" s="5" t="str">
        <f t="shared" si="26"/>
        <v/>
      </c>
      <c r="AN100" s="5" t="str">
        <f t="shared" si="27"/>
        <v/>
      </c>
      <c r="AP100" s="5" t="str">
        <f t="shared" si="28"/>
        <v/>
      </c>
      <c r="AS100" s="5">
        <f t="shared" si="29"/>
        <v>47856.55</v>
      </c>
      <c r="AT100" s="11">
        <f t="shared" si="30"/>
        <v>0.9767240173114311</v>
      </c>
      <c r="AU100" s="5">
        <f t="shared" si="31"/>
        <v>976.72401731143111</v>
      </c>
    </row>
    <row r="101" spans="1:47" x14ac:dyDescent="0.3">
      <c r="A101" s="1" t="s">
        <v>178</v>
      </c>
      <c r="B101" s="1" t="s">
        <v>179</v>
      </c>
      <c r="C101" s="1" t="s">
        <v>180</v>
      </c>
      <c r="D101" s="1" t="s">
        <v>51</v>
      </c>
      <c r="E101" s="1" t="s">
        <v>131</v>
      </c>
      <c r="F101" s="1" t="s">
        <v>175</v>
      </c>
      <c r="G101" s="1" t="s">
        <v>95</v>
      </c>
      <c r="H101" s="1" t="s">
        <v>55</v>
      </c>
      <c r="I101" s="2">
        <v>135.08000000000001</v>
      </c>
      <c r="J101" s="2">
        <v>14.85</v>
      </c>
      <c r="K101" s="2">
        <f t="shared" si="24"/>
        <v>14.81</v>
      </c>
      <c r="L101" s="2">
        <f t="shared" si="25"/>
        <v>0</v>
      </c>
      <c r="R101" s="7">
        <v>7.04</v>
      </c>
      <c r="S101" s="5">
        <v>12954.48</v>
      </c>
      <c r="T101" s="8">
        <v>6.78</v>
      </c>
      <c r="U101" s="5">
        <v>3743.4074999999998</v>
      </c>
      <c r="Z101" s="9">
        <v>0.38</v>
      </c>
      <c r="AA101" s="5">
        <v>83.79</v>
      </c>
      <c r="AB101" s="10">
        <v>0.61</v>
      </c>
      <c r="AC101" s="5">
        <v>121.16125</v>
      </c>
      <c r="AL101" s="5" t="str">
        <f t="shared" si="26"/>
        <v/>
      </c>
      <c r="AN101" s="5" t="str">
        <f t="shared" si="27"/>
        <v/>
      </c>
      <c r="AP101" s="5" t="str">
        <f t="shared" si="28"/>
        <v/>
      </c>
      <c r="AS101" s="5">
        <f t="shared" si="29"/>
        <v>16902.838750000003</v>
      </c>
      <c r="AT101" s="11">
        <f t="shared" si="30"/>
        <v>0.34497698993904341</v>
      </c>
      <c r="AU101" s="5">
        <f t="shared" si="31"/>
        <v>344.97698993904339</v>
      </c>
    </row>
    <row r="102" spans="1:47" x14ac:dyDescent="0.3">
      <c r="A102" s="1" t="s">
        <v>178</v>
      </c>
      <c r="B102" s="1" t="s">
        <v>179</v>
      </c>
      <c r="C102" s="1" t="s">
        <v>180</v>
      </c>
      <c r="D102" s="1" t="s">
        <v>51</v>
      </c>
      <c r="E102" s="1" t="s">
        <v>110</v>
      </c>
      <c r="F102" s="1" t="s">
        <v>175</v>
      </c>
      <c r="G102" s="1" t="s">
        <v>95</v>
      </c>
      <c r="H102" s="1" t="s">
        <v>55</v>
      </c>
      <c r="I102" s="2">
        <v>135.08000000000001</v>
      </c>
      <c r="J102" s="2">
        <v>39.24</v>
      </c>
      <c r="K102" s="2">
        <f t="shared" si="24"/>
        <v>24.13</v>
      </c>
      <c r="L102" s="2">
        <f t="shared" si="25"/>
        <v>0</v>
      </c>
      <c r="R102" s="7">
        <v>14.04</v>
      </c>
      <c r="S102" s="5">
        <v>25835.355</v>
      </c>
      <c r="T102" s="8">
        <v>10.09</v>
      </c>
      <c r="U102" s="5">
        <v>5570.9412499999999</v>
      </c>
      <c r="AL102" s="5" t="str">
        <f t="shared" si="26"/>
        <v/>
      </c>
      <c r="AN102" s="5" t="str">
        <f t="shared" si="27"/>
        <v/>
      </c>
      <c r="AP102" s="5" t="str">
        <f t="shared" si="28"/>
        <v/>
      </c>
      <c r="AS102" s="5">
        <f t="shared" si="29"/>
        <v>31406.296249999999</v>
      </c>
      <c r="AT102" s="11">
        <f t="shared" si="30"/>
        <v>0.64098402083252826</v>
      </c>
      <c r="AU102" s="5">
        <f t="shared" si="31"/>
        <v>640.98402083252824</v>
      </c>
    </row>
    <row r="103" spans="1:47" x14ac:dyDescent="0.3">
      <c r="A103" s="1" t="s">
        <v>181</v>
      </c>
      <c r="B103" s="1" t="s">
        <v>182</v>
      </c>
      <c r="C103" s="1" t="s">
        <v>183</v>
      </c>
      <c r="D103" s="1" t="s">
        <v>184</v>
      </c>
      <c r="E103" s="1" t="s">
        <v>131</v>
      </c>
      <c r="F103" s="1" t="s">
        <v>175</v>
      </c>
      <c r="G103" s="1" t="s">
        <v>95</v>
      </c>
      <c r="H103" s="1" t="s">
        <v>55</v>
      </c>
      <c r="I103" s="2">
        <v>24.92</v>
      </c>
      <c r="J103" s="2">
        <v>23.03</v>
      </c>
      <c r="K103" s="2">
        <f t="shared" si="24"/>
        <v>7.629999999999999</v>
      </c>
      <c r="L103" s="2">
        <f t="shared" si="25"/>
        <v>0</v>
      </c>
      <c r="R103" s="7">
        <v>0.78</v>
      </c>
      <c r="S103" s="5">
        <v>1435.2974999999999</v>
      </c>
      <c r="T103" s="8">
        <v>2.1</v>
      </c>
      <c r="U103" s="5">
        <v>1159.4625000000001</v>
      </c>
      <c r="Z103" s="9">
        <v>2.0699999999999998</v>
      </c>
      <c r="AA103" s="5">
        <v>456.43499999999989</v>
      </c>
      <c r="AB103" s="10">
        <v>2.68</v>
      </c>
      <c r="AC103" s="5">
        <v>532.31500000000005</v>
      </c>
      <c r="AL103" s="5" t="str">
        <f t="shared" si="26"/>
        <v/>
      </c>
      <c r="AN103" s="5" t="str">
        <f t="shared" si="27"/>
        <v/>
      </c>
      <c r="AP103" s="5" t="str">
        <f t="shared" si="28"/>
        <v/>
      </c>
      <c r="AS103" s="5">
        <f t="shared" si="29"/>
        <v>3583.51</v>
      </c>
      <c r="AT103" s="11">
        <f t="shared" si="30"/>
        <v>7.3137329859249908E-2</v>
      </c>
      <c r="AU103" s="5">
        <f t="shared" si="31"/>
        <v>73.137329859249903</v>
      </c>
    </row>
    <row r="104" spans="1:47" x14ac:dyDescent="0.3">
      <c r="A104" s="1" t="s">
        <v>185</v>
      </c>
      <c r="B104" s="1" t="s">
        <v>186</v>
      </c>
      <c r="C104" s="1" t="s">
        <v>187</v>
      </c>
      <c r="D104" s="1" t="s">
        <v>188</v>
      </c>
      <c r="E104" s="1" t="s">
        <v>73</v>
      </c>
      <c r="F104" s="1" t="s">
        <v>175</v>
      </c>
      <c r="G104" s="1" t="s">
        <v>95</v>
      </c>
      <c r="H104" s="1" t="s">
        <v>55</v>
      </c>
      <c r="I104" s="2">
        <v>10.06</v>
      </c>
      <c r="J104" s="2">
        <v>9.64</v>
      </c>
      <c r="K104" s="2">
        <f t="shared" si="24"/>
        <v>9.629999999999999</v>
      </c>
      <c r="L104" s="2">
        <f t="shared" si="25"/>
        <v>0</v>
      </c>
      <c r="Z104" s="9">
        <v>6.77</v>
      </c>
      <c r="AA104" s="5">
        <v>1492.7850000000001</v>
      </c>
      <c r="AB104" s="10">
        <v>2.86</v>
      </c>
      <c r="AC104" s="5">
        <v>568.0675</v>
      </c>
      <c r="AL104" s="5" t="str">
        <f t="shared" si="26"/>
        <v/>
      </c>
      <c r="AN104" s="5" t="str">
        <f t="shared" si="27"/>
        <v/>
      </c>
      <c r="AP104" s="5" t="str">
        <f t="shared" si="28"/>
        <v/>
      </c>
      <c r="AS104" s="5">
        <f t="shared" si="29"/>
        <v>2060.8525</v>
      </c>
      <c r="AT104" s="11">
        <f t="shared" si="30"/>
        <v>4.2060786514830376E-2</v>
      </c>
      <c r="AU104" s="5">
        <f t="shared" si="31"/>
        <v>42.060786514830376</v>
      </c>
    </row>
    <row r="105" spans="1:47" x14ac:dyDescent="0.3">
      <c r="B105" s="29" t="s">
        <v>198</v>
      </c>
    </row>
    <row r="106" spans="1:47" x14ac:dyDescent="0.3">
      <c r="B106" s="1" t="s">
        <v>189</v>
      </c>
      <c r="C106" s="1" t="s">
        <v>199</v>
      </c>
      <c r="D106" s="1" t="s">
        <v>80</v>
      </c>
      <c r="J106" s="2">
        <v>24.58</v>
      </c>
      <c r="K106" s="2">
        <f t="shared" si="24"/>
        <v>20.12</v>
      </c>
      <c r="L106" s="2">
        <f t="shared" si="25"/>
        <v>0</v>
      </c>
      <c r="AG106" s="9">
        <v>20.12</v>
      </c>
      <c r="AH106" s="5">
        <v>38910.83</v>
      </c>
      <c r="AL106" s="5" t="str">
        <f t="shared" si="26"/>
        <v/>
      </c>
      <c r="AN106" s="5" t="str">
        <f t="shared" si="27"/>
        <v/>
      </c>
      <c r="AP106" s="5" t="str">
        <f t="shared" si="28"/>
        <v/>
      </c>
      <c r="AS106" s="5">
        <f t="shared" si="29"/>
        <v>38910.83</v>
      </c>
      <c r="AT106" s="11">
        <f>(AS106/$AS$115)*100</f>
        <v>0.79414713752918153</v>
      </c>
      <c r="AU106" s="5">
        <f t="shared" si="31"/>
        <v>794.14713752918158</v>
      </c>
    </row>
    <row r="107" spans="1:47" x14ac:dyDescent="0.3">
      <c r="B107" s="1" t="s">
        <v>190</v>
      </c>
      <c r="C107" s="1" t="s">
        <v>199</v>
      </c>
      <c r="D107" s="1" t="s">
        <v>80</v>
      </c>
      <c r="J107" s="2">
        <v>14.19</v>
      </c>
      <c r="K107" s="2">
        <f t="shared" si="24"/>
        <v>13.26</v>
      </c>
      <c r="L107" s="2">
        <f t="shared" si="25"/>
        <v>0</v>
      </c>
      <c r="AG107" s="9">
        <v>13.26</v>
      </c>
      <c r="AH107" s="5">
        <v>28090.01999999999</v>
      </c>
      <c r="AL107" s="5" t="str">
        <f t="shared" si="26"/>
        <v/>
      </c>
      <c r="AN107" s="5" t="str">
        <f t="shared" si="27"/>
        <v/>
      </c>
      <c r="AP107" s="5" t="str">
        <f t="shared" si="28"/>
        <v/>
      </c>
      <c r="AS107" s="5">
        <f t="shared" si="29"/>
        <v>28090.01999999999</v>
      </c>
      <c r="AT107" s="11">
        <f>(AS107/$AS$115)*100</f>
        <v>0.57330077451797989</v>
      </c>
      <c r="AU107" s="5">
        <f t="shared" si="31"/>
        <v>573.3007745179799</v>
      </c>
    </row>
    <row r="108" spans="1:47" x14ac:dyDescent="0.3">
      <c r="B108" s="29" t="s">
        <v>196</v>
      </c>
    </row>
    <row r="109" spans="1:47" x14ac:dyDescent="0.3">
      <c r="B109" s="1" t="s">
        <v>191</v>
      </c>
      <c r="C109" s="1" t="s">
        <v>200</v>
      </c>
      <c r="D109" s="1" t="s">
        <v>51</v>
      </c>
      <c r="J109" s="2">
        <v>5.08</v>
      </c>
      <c r="K109" s="2">
        <f t="shared" si="24"/>
        <v>4.16</v>
      </c>
      <c r="L109" s="2">
        <f t="shared" si="25"/>
        <v>0</v>
      </c>
      <c r="AG109" s="9">
        <v>4.16</v>
      </c>
      <c r="AH109" s="5">
        <v>6056.89</v>
      </c>
      <c r="AL109" s="5" t="str">
        <f t="shared" si="26"/>
        <v/>
      </c>
      <c r="AN109" s="5" t="str">
        <f t="shared" si="27"/>
        <v/>
      </c>
      <c r="AP109" s="5" t="str">
        <f t="shared" si="28"/>
        <v/>
      </c>
      <c r="AS109" s="5">
        <f t="shared" si="29"/>
        <v>6056.89</v>
      </c>
      <c r="AT109" s="11">
        <f>(AS109/$AS$115)*100</f>
        <v>0.1236175598369175</v>
      </c>
      <c r="AU109" s="5">
        <f t="shared" si="31"/>
        <v>123.61755983691749</v>
      </c>
    </row>
    <row r="110" spans="1:47" x14ac:dyDescent="0.3">
      <c r="B110" s="29" t="s">
        <v>197</v>
      </c>
    </row>
    <row r="111" spans="1:47" x14ac:dyDescent="0.3">
      <c r="B111" s="1" t="s">
        <v>191</v>
      </c>
      <c r="C111" s="1" t="s">
        <v>201</v>
      </c>
      <c r="D111" s="1" t="s">
        <v>109</v>
      </c>
      <c r="J111" s="2">
        <v>13.97</v>
      </c>
      <c r="K111" s="2">
        <f t="shared" si="24"/>
        <v>12.81</v>
      </c>
      <c r="L111" s="2">
        <f t="shared" si="25"/>
        <v>0</v>
      </c>
      <c r="AG111" s="9">
        <v>12.81</v>
      </c>
      <c r="AH111" s="5">
        <v>20569.080000000002</v>
      </c>
      <c r="AL111" s="5" t="str">
        <f t="shared" si="26"/>
        <v/>
      </c>
      <c r="AN111" s="5" t="str">
        <f t="shared" si="27"/>
        <v/>
      </c>
      <c r="AP111" s="5" t="str">
        <f t="shared" si="28"/>
        <v/>
      </c>
      <c r="AS111" s="5">
        <f t="shared" si="29"/>
        <v>20569.080000000002</v>
      </c>
      <c r="AT111" s="11">
        <f>(AS111/$AS$115)*100</f>
        <v>0.41980281591548513</v>
      </c>
      <c r="AU111" s="5">
        <f t="shared" si="31"/>
        <v>419.8028159154851</v>
      </c>
    </row>
    <row r="112" spans="1:47" x14ac:dyDescent="0.3">
      <c r="B112" s="1" t="s">
        <v>192</v>
      </c>
      <c r="C112" s="1" t="s">
        <v>201</v>
      </c>
      <c r="D112" s="1" t="s">
        <v>109</v>
      </c>
      <c r="J112" s="2">
        <v>8.59</v>
      </c>
      <c r="K112" s="2">
        <f t="shared" si="24"/>
        <v>11.21</v>
      </c>
      <c r="L112" s="2">
        <f t="shared" si="25"/>
        <v>0</v>
      </c>
      <c r="AG112" s="9">
        <v>11.21</v>
      </c>
      <c r="AH112" s="5">
        <v>15857.8</v>
      </c>
      <c r="AL112" s="5" t="str">
        <f t="shared" si="26"/>
        <v/>
      </c>
      <c r="AN112" s="5" t="str">
        <f t="shared" si="27"/>
        <v/>
      </c>
      <c r="AP112" s="5" t="str">
        <f t="shared" si="28"/>
        <v/>
      </c>
      <c r="AS112" s="5">
        <f t="shared" si="29"/>
        <v>15857.8</v>
      </c>
      <c r="AT112" s="11">
        <f>(AS112/$AS$115)*100</f>
        <v>0.32364836415749171</v>
      </c>
      <c r="AU112" s="5">
        <f t="shared" si="31"/>
        <v>323.6483641574917</v>
      </c>
    </row>
    <row r="113" spans="1:47" x14ac:dyDescent="0.3">
      <c r="B113" s="1" t="s">
        <v>193</v>
      </c>
      <c r="C113" s="1" t="s">
        <v>201</v>
      </c>
      <c r="D113" s="1" t="s">
        <v>109</v>
      </c>
      <c r="J113" s="2">
        <v>5.94</v>
      </c>
      <c r="K113" s="2">
        <f t="shared" si="24"/>
        <v>7.53</v>
      </c>
      <c r="L113" s="2">
        <f t="shared" si="25"/>
        <v>0</v>
      </c>
      <c r="AG113" s="9">
        <v>7.53</v>
      </c>
      <c r="AH113" s="5">
        <v>18127.900000000001</v>
      </c>
      <c r="AL113" s="5" t="str">
        <f t="shared" si="26"/>
        <v/>
      </c>
      <c r="AN113" s="5" t="str">
        <f t="shared" si="27"/>
        <v/>
      </c>
      <c r="AP113" s="5" t="str">
        <f t="shared" si="28"/>
        <v/>
      </c>
      <c r="AS113" s="5">
        <f t="shared" si="29"/>
        <v>18127.900000000001</v>
      </c>
      <c r="AT113" s="11">
        <f>(AS113/$AS$115)*100</f>
        <v>0.3699797689850165</v>
      </c>
      <c r="AU113" s="5">
        <f t="shared" si="31"/>
        <v>369.97976898501651</v>
      </c>
    </row>
    <row r="114" spans="1:47" ht="15" thickBot="1" x14ac:dyDescent="0.35">
      <c r="B114" s="1" t="s">
        <v>194</v>
      </c>
      <c r="C114" s="1" t="s">
        <v>201</v>
      </c>
      <c r="D114" s="1" t="s">
        <v>109</v>
      </c>
      <c r="J114" s="2">
        <v>1.9</v>
      </c>
      <c r="K114" s="2">
        <f t="shared" si="24"/>
        <v>0.38</v>
      </c>
      <c r="L114" s="2">
        <f t="shared" si="25"/>
        <v>0</v>
      </c>
      <c r="AG114" s="9">
        <v>0.38</v>
      </c>
      <c r="AH114" s="5">
        <v>875.14</v>
      </c>
      <c r="AL114" s="5" t="str">
        <f t="shared" si="26"/>
        <v/>
      </c>
      <c r="AN114" s="5" t="str">
        <f t="shared" si="27"/>
        <v/>
      </c>
      <c r="AP114" s="5" t="str">
        <f t="shared" si="28"/>
        <v/>
      </c>
      <c r="AS114" s="5">
        <f t="shared" si="29"/>
        <v>875.14</v>
      </c>
      <c r="AT114" s="11">
        <f>(AS114/$AS$115)*100</f>
        <v>1.7861092295828381E-2</v>
      </c>
      <c r="AU114" s="5">
        <f t="shared" si="31"/>
        <v>17.861092295828382</v>
      </c>
    </row>
    <row r="115" spans="1:47" ht="15" thickTop="1" x14ac:dyDescent="0.3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>
        <f t="shared" ref="K115:AU115" si="32">SUM(K3:K114)</f>
        <v>2641.2600000000011</v>
      </c>
      <c r="L115" s="20">
        <f t="shared" si="32"/>
        <v>58.89</v>
      </c>
      <c r="M115" s="21">
        <f t="shared" si="32"/>
        <v>0</v>
      </c>
      <c r="N115" s="22">
        <f t="shared" si="32"/>
        <v>191.70999999999998</v>
      </c>
      <c r="O115" s="23">
        <f t="shared" si="32"/>
        <v>557812.85589999997</v>
      </c>
      <c r="P115" s="24">
        <f t="shared" si="32"/>
        <v>950.65</v>
      </c>
      <c r="Q115" s="23">
        <f t="shared" si="32"/>
        <v>2410976.9806999988</v>
      </c>
      <c r="R115" s="25">
        <f t="shared" si="32"/>
        <v>1081.8699999999999</v>
      </c>
      <c r="S115" s="23">
        <f t="shared" si="32"/>
        <v>1665064.1562000001</v>
      </c>
      <c r="T115" s="26">
        <f t="shared" si="32"/>
        <v>254.64999999999998</v>
      </c>
      <c r="U115" s="23">
        <f t="shared" si="32"/>
        <v>123314.75250000002</v>
      </c>
      <c r="V115" s="20">
        <f t="shared" si="32"/>
        <v>0</v>
      </c>
      <c r="W115" s="23">
        <f t="shared" si="32"/>
        <v>0</v>
      </c>
      <c r="X115" s="20">
        <f t="shared" si="32"/>
        <v>0</v>
      </c>
      <c r="Y115" s="23">
        <f t="shared" si="32"/>
        <v>0</v>
      </c>
      <c r="Z115" s="27">
        <f t="shared" si="32"/>
        <v>48.36</v>
      </c>
      <c r="AA115" s="23">
        <f t="shared" si="32"/>
        <v>7779.87</v>
      </c>
      <c r="AB115" s="28">
        <f t="shared" si="32"/>
        <v>44.550000000000004</v>
      </c>
      <c r="AC115" s="23">
        <f t="shared" si="32"/>
        <v>6264.0649999999996</v>
      </c>
      <c r="AD115" s="20">
        <f t="shared" si="32"/>
        <v>0</v>
      </c>
      <c r="AE115" s="20">
        <f t="shared" si="32"/>
        <v>0</v>
      </c>
      <c r="AF115" s="23">
        <f t="shared" si="32"/>
        <v>0</v>
      </c>
      <c r="AG115" s="27">
        <f t="shared" si="32"/>
        <v>69.47</v>
      </c>
      <c r="AH115" s="23">
        <f t="shared" si="32"/>
        <v>128487.65999999999</v>
      </c>
      <c r="AI115" s="20">
        <f t="shared" si="32"/>
        <v>0</v>
      </c>
      <c r="AJ115" s="23">
        <f t="shared" si="32"/>
        <v>0</v>
      </c>
      <c r="AK115" s="21">
        <f t="shared" si="32"/>
        <v>0.27</v>
      </c>
      <c r="AL115" s="23">
        <f t="shared" si="32"/>
        <v>1186.3800000000001</v>
      </c>
      <c r="AM115" s="21">
        <f t="shared" si="32"/>
        <v>15.499999999999998</v>
      </c>
      <c r="AN115" s="23">
        <f t="shared" si="32"/>
        <v>113506.5</v>
      </c>
      <c r="AO115" s="20">
        <f t="shared" si="32"/>
        <v>0</v>
      </c>
      <c r="AP115" s="23">
        <f t="shared" si="32"/>
        <v>0</v>
      </c>
      <c r="AQ115" s="20">
        <f t="shared" si="32"/>
        <v>25.469999999999995</v>
      </c>
      <c r="AR115" s="20">
        <f t="shared" si="32"/>
        <v>17.650000000000002</v>
      </c>
      <c r="AS115" s="23">
        <f t="shared" si="32"/>
        <v>4899700.3402999984</v>
      </c>
      <c r="AT115" s="20">
        <f t="shared" si="32"/>
        <v>100.00000000000006</v>
      </c>
      <c r="AU115" s="23">
        <f t="shared" si="32"/>
        <v>99999.999999999985</v>
      </c>
    </row>
    <row r="118" spans="1:47" x14ac:dyDescent="0.3">
      <c r="B118" s="29" t="s">
        <v>195</v>
      </c>
      <c r="C118" s="1">
        <f>SUM(K115,L115)</f>
        <v>2700.150000000001</v>
      </c>
    </row>
  </sheetData>
  <conditionalFormatting sqref="I131:I195">
    <cfRule type="notContainsText" dxfId="14" priority="32" operator="notContains" text="#########">
      <formula>ISERROR(SEARCH("#########",I131))</formula>
    </cfRule>
  </conditionalFormatting>
  <conditionalFormatting sqref="J109:J110">
    <cfRule type="notContainsText" dxfId="13" priority="103" operator="notContains" text="#########">
      <formula>ISERROR(SEARCH("#########",J109))</formula>
    </cfRule>
  </conditionalFormatting>
  <conditionalFormatting sqref="J113">
    <cfRule type="notContainsText" dxfId="12" priority="104" operator="notContains" text="#########">
      <formula>ISERROR(SEARCH("#########",J113))</formula>
    </cfRule>
  </conditionalFormatting>
  <conditionalFormatting sqref="J116">
    <cfRule type="notContainsText" dxfId="11" priority="105" operator="notContains" text="#########">
      <formula>ISERROR(SEARCH("#########",J116))</formula>
    </cfRule>
  </conditionalFormatting>
  <conditionalFormatting sqref="J122">
    <cfRule type="notContainsText" dxfId="10" priority="106" operator="notContains" text="#########">
      <formula>ISERROR(SEARCH("#########",J122))</formula>
    </cfRule>
  </conditionalFormatting>
  <conditionalFormatting sqref="J126">
    <cfRule type="notContainsText" dxfId="9" priority="107" operator="notContains" text="#########">
      <formula>ISERROR(SEARCH("#########",J126))</formula>
    </cfRule>
  </conditionalFormatting>
  <conditionalFormatting sqref="J132">
    <cfRule type="notContainsText" dxfId="8" priority="108" operator="notContains" text="#########">
      <formula>ISERROR(SEARCH("#########",J132))</formula>
    </cfRule>
  </conditionalFormatting>
  <conditionalFormatting sqref="J137">
    <cfRule type="notContainsText" dxfId="7" priority="109" operator="notContains" text="#########">
      <formula>ISERROR(SEARCH("#########",J137))</formula>
    </cfRule>
  </conditionalFormatting>
  <conditionalFormatting sqref="J144">
    <cfRule type="notContainsText" dxfId="6" priority="110" operator="notContains" text="#########">
      <formula>ISERROR(SEARCH("#########",J144))</formula>
    </cfRule>
  </conditionalFormatting>
  <conditionalFormatting sqref="J164">
    <cfRule type="notContainsText" dxfId="5" priority="111" operator="notContains" text="#########">
      <formula>ISERROR(SEARCH("#########",J164))</formula>
    </cfRule>
  </conditionalFormatting>
  <conditionalFormatting sqref="J169">
    <cfRule type="notContainsText" dxfId="4" priority="112" operator="notContains" text="#########">
      <formula>ISERROR(SEARCH("#########",J169))</formula>
    </cfRule>
  </conditionalFormatting>
  <conditionalFormatting sqref="J172">
    <cfRule type="notContainsText" dxfId="3" priority="113" operator="notContains" text="#########">
      <formula>ISERROR(SEARCH("#########",J172))</formula>
    </cfRule>
  </conditionalFormatting>
  <conditionalFormatting sqref="J177:J179">
    <cfRule type="notContainsText" dxfId="2" priority="114" operator="notContains" text="#########">
      <formula>ISERROR(SEARCH("#########",J177))</formula>
    </cfRule>
  </conditionalFormatting>
  <conditionalFormatting sqref="J188:J189">
    <cfRule type="notContainsText" dxfId="1" priority="117" operator="notContains" text="#########">
      <formula>ISERROR(SEARCH("#########",J188))</formula>
    </cfRule>
  </conditionalFormatting>
  <conditionalFormatting sqref="J191:J192">
    <cfRule type="notContainsText" dxfId="0" priority="119" operator="notContains" text="#########">
      <formula>ISERROR(SEARCH("#########",J191))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Boettcher</dc:creator>
  <cp:lastModifiedBy>Kayla Boettcher</cp:lastModifiedBy>
  <dcterms:created xsi:type="dcterms:W3CDTF">2024-03-19T16:17:05Z</dcterms:created>
  <dcterms:modified xsi:type="dcterms:W3CDTF">2024-04-19T19:35:33Z</dcterms:modified>
</cp:coreProperties>
</file>