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25\GIS\PDF\Property Owner Reports\Group 3\Inputs\"/>
    </mc:Choice>
  </mc:AlternateContent>
  <xr:revisionPtr revIDLastSave="0" documentId="13_ncr:1_{DBE795AA-C67A-4A20-94D2-2A421C33A91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_FilterDatabase" localSheetId="0" hidden="1">Sheet1!$A$2:$AU$152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41" i="1" l="1"/>
  <c r="AT141" i="1"/>
  <c r="AS141" i="1"/>
  <c r="L141" i="1"/>
  <c r="K141" i="1"/>
  <c r="K143" i="1"/>
  <c r="K144" i="1"/>
  <c r="K145" i="1"/>
  <c r="K146" i="1"/>
  <c r="K147" i="1"/>
  <c r="K148" i="1"/>
  <c r="K149" i="1"/>
  <c r="K150" i="1"/>
  <c r="K151" i="1"/>
  <c r="AR152" i="1" l="1"/>
  <c r="AQ152" i="1"/>
  <c r="AO152" i="1"/>
  <c r="AM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AS151" i="1"/>
  <c r="AP151" i="1"/>
  <c r="AN151" i="1"/>
  <c r="AL151" i="1"/>
  <c r="L151" i="1"/>
  <c r="AS150" i="1"/>
  <c r="AP150" i="1"/>
  <c r="AN150" i="1"/>
  <c r="AL150" i="1"/>
  <c r="L150" i="1"/>
  <c r="AS148" i="1"/>
  <c r="AP148" i="1"/>
  <c r="AN148" i="1"/>
  <c r="AL148" i="1"/>
  <c r="L148" i="1"/>
  <c r="AS147" i="1"/>
  <c r="AP147" i="1"/>
  <c r="AN147" i="1"/>
  <c r="AL147" i="1"/>
  <c r="L147" i="1"/>
  <c r="AS146" i="1"/>
  <c r="AP146" i="1"/>
  <c r="AN146" i="1"/>
  <c r="AL146" i="1"/>
  <c r="L146" i="1"/>
  <c r="AS145" i="1"/>
  <c r="AP145" i="1"/>
  <c r="AN145" i="1"/>
  <c r="AL145" i="1"/>
  <c r="L145" i="1"/>
  <c r="AS144" i="1"/>
  <c r="AP144" i="1"/>
  <c r="AN144" i="1"/>
  <c r="AL144" i="1"/>
  <c r="L144" i="1"/>
  <c r="AS143" i="1"/>
  <c r="AP143" i="1"/>
  <c r="AN143" i="1"/>
  <c r="AL143" i="1"/>
  <c r="L143" i="1"/>
  <c r="AS140" i="1"/>
  <c r="AP140" i="1"/>
  <c r="AN140" i="1"/>
  <c r="AL140" i="1"/>
  <c r="L140" i="1"/>
  <c r="K140" i="1"/>
  <c r="AS139" i="1"/>
  <c r="AP139" i="1"/>
  <c r="AN139" i="1"/>
  <c r="AL139" i="1"/>
  <c r="L139" i="1"/>
  <c r="K139" i="1"/>
  <c r="AS137" i="1"/>
  <c r="AP137" i="1"/>
  <c r="AN137" i="1"/>
  <c r="AL137" i="1"/>
  <c r="L137" i="1"/>
  <c r="K137" i="1"/>
  <c r="AS136" i="1"/>
  <c r="AP136" i="1"/>
  <c r="AN136" i="1"/>
  <c r="AL136" i="1"/>
  <c r="L136" i="1"/>
  <c r="K136" i="1"/>
  <c r="AS135" i="1"/>
  <c r="AP135" i="1"/>
  <c r="AN135" i="1"/>
  <c r="AL135" i="1"/>
  <c r="L135" i="1"/>
  <c r="K135" i="1"/>
  <c r="AS134" i="1"/>
  <c r="AP134" i="1"/>
  <c r="AN134" i="1"/>
  <c r="AL134" i="1"/>
  <c r="L134" i="1"/>
  <c r="K134" i="1"/>
  <c r="AS133" i="1"/>
  <c r="AP133" i="1"/>
  <c r="AN133" i="1"/>
  <c r="AL133" i="1"/>
  <c r="L133" i="1"/>
  <c r="K133" i="1"/>
  <c r="AS132" i="1"/>
  <c r="AP132" i="1"/>
  <c r="AN132" i="1"/>
  <c r="AL132" i="1"/>
  <c r="L132" i="1"/>
  <c r="K132" i="1"/>
  <c r="AS131" i="1"/>
  <c r="AP131" i="1"/>
  <c r="AN131" i="1"/>
  <c r="AL131" i="1"/>
  <c r="L131" i="1"/>
  <c r="K131" i="1"/>
  <c r="AS130" i="1"/>
  <c r="AP130" i="1"/>
  <c r="AN130" i="1"/>
  <c r="AL130" i="1"/>
  <c r="L130" i="1"/>
  <c r="K130" i="1"/>
  <c r="AS129" i="1"/>
  <c r="AP129" i="1"/>
  <c r="AN129" i="1"/>
  <c r="AL129" i="1"/>
  <c r="L129" i="1"/>
  <c r="K129" i="1"/>
  <c r="AS128" i="1"/>
  <c r="AP128" i="1"/>
  <c r="AN128" i="1"/>
  <c r="AL128" i="1"/>
  <c r="L128" i="1"/>
  <c r="K128" i="1"/>
  <c r="AS127" i="1"/>
  <c r="AP127" i="1"/>
  <c r="AN127" i="1"/>
  <c r="AL127" i="1"/>
  <c r="L127" i="1"/>
  <c r="K127" i="1"/>
  <c r="AS126" i="1"/>
  <c r="AP126" i="1"/>
  <c r="AN126" i="1"/>
  <c r="AL126" i="1"/>
  <c r="L126" i="1"/>
  <c r="K126" i="1"/>
  <c r="AS125" i="1"/>
  <c r="AP125" i="1"/>
  <c r="AN125" i="1"/>
  <c r="AL125" i="1"/>
  <c r="L125" i="1"/>
  <c r="K125" i="1"/>
  <c r="AS124" i="1"/>
  <c r="AP124" i="1"/>
  <c r="AN124" i="1"/>
  <c r="AL124" i="1"/>
  <c r="L124" i="1"/>
  <c r="K124" i="1"/>
  <c r="AS123" i="1"/>
  <c r="AP123" i="1"/>
  <c r="AN123" i="1"/>
  <c r="AL123" i="1"/>
  <c r="L123" i="1"/>
  <c r="K123" i="1"/>
  <c r="AS122" i="1"/>
  <c r="AP122" i="1"/>
  <c r="AN122" i="1"/>
  <c r="AL122" i="1"/>
  <c r="L122" i="1"/>
  <c r="K122" i="1"/>
  <c r="AS121" i="1"/>
  <c r="AP121" i="1"/>
  <c r="AN121" i="1"/>
  <c r="AL121" i="1"/>
  <c r="L121" i="1"/>
  <c r="K121" i="1"/>
  <c r="AS120" i="1"/>
  <c r="AP120" i="1"/>
  <c r="AN120" i="1"/>
  <c r="AL120" i="1"/>
  <c r="L120" i="1"/>
  <c r="K120" i="1"/>
  <c r="AS119" i="1"/>
  <c r="AP119" i="1"/>
  <c r="AN119" i="1"/>
  <c r="AL119" i="1"/>
  <c r="L119" i="1"/>
  <c r="K119" i="1"/>
  <c r="AS118" i="1"/>
  <c r="AP118" i="1"/>
  <c r="AN118" i="1"/>
  <c r="AL118" i="1"/>
  <c r="L118" i="1"/>
  <c r="K118" i="1"/>
  <c r="AS117" i="1"/>
  <c r="AP117" i="1"/>
  <c r="AN117" i="1"/>
  <c r="AL117" i="1"/>
  <c r="L117" i="1"/>
  <c r="K117" i="1"/>
  <c r="AS116" i="1"/>
  <c r="AP116" i="1"/>
  <c r="AN116" i="1"/>
  <c r="AL116" i="1"/>
  <c r="L116" i="1"/>
  <c r="K116" i="1"/>
  <c r="AS115" i="1"/>
  <c r="AP115" i="1"/>
  <c r="AN115" i="1"/>
  <c r="AL115" i="1"/>
  <c r="L115" i="1"/>
  <c r="K115" i="1"/>
  <c r="AS114" i="1"/>
  <c r="AP114" i="1"/>
  <c r="AN114" i="1"/>
  <c r="AL114" i="1"/>
  <c r="L114" i="1"/>
  <c r="K114" i="1"/>
  <c r="AS113" i="1"/>
  <c r="AP113" i="1"/>
  <c r="AN113" i="1"/>
  <c r="AL113" i="1"/>
  <c r="L113" i="1"/>
  <c r="K113" i="1"/>
  <c r="AS112" i="1"/>
  <c r="AP112" i="1"/>
  <c r="AN112" i="1"/>
  <c r="AL112" i="1"/>
  <c r="L112" i="1"/>
  <c r="K112" i="1"/>
  <c r="AS111" i="1"/>
  <c r="AP111" i="1"/>
  <c r="AN111" i="1"/>
  <c r="AL111" i="1"/>
  <c r="L111" i="1"/>
  <c r="K111" i="1"/>
  <c r="AS110" i="1"/>
  <c r="AP110" i="1"/>
  <c r="AN110" i="1"/>
  <c r="L110" i="1"/>
  <c r="K110" i="1"/>
  <c r="AS109" i="1"/>
  <c r="AP109" i="1"/>
  <c r="AN109" i="1"/>
  <c r="L109" i="1"/>
  <c r="K109" i="1"/>
  <c r="AS108" i="1"/>
  <c r="AP108" i="1"/>
  <c r="AN108" i="1"/>
  <c r="L108" i="1"/>
  <c r="K108" i="1"/>
  <c r="AS107" i="1"/>
  <c r="AP107" i="1"/>
  <c r="AN107" i="1"/>
  <c r="AL107" i="1"/>
  <c r="L107" i="1"/>
  <c r="K107" i="1"/>
  <c r="AS106" i="1"/>
  <c r="AP106" i="1"/>
  <c r="AN106" i="1"/>
  <c r="AL106" i="1"/>
  <c r="L106" i="1"/>
  <c r="K106" i="1"/>
  <c r="AS105" i="1"/>
  <c r="AP105" i="1"/>
  <c r="AN105" i="1"/>
  <c r="AL105" i="1"/>
  <c r="L105" i="1"/>
  <c r="K105" i="1"/>
  <c r="AS104" i="1"/>
  <c r="AP104" i="1"/>
  <c r="AN104" i="1"/>
  <c r="AL104" i="1"/>
  <c r="L104" i="1"/>
  <c r="K104" i="1"/>
  <c r="AS103" i="1"/>
  <c r="AP103" i="1"/>
  <c r="AN103" i="1"/>
  <c r="AL103" i="1"/>
  <c r="L103" i="1"/>
  <c r="K103" i="1"/>
  <c r="AS102" i="1"/>
  <c r="AP102" i="1"/>
  <c r="AN102" i="1"/>
  <c r="AL102" i="1"/>
  <c r="L102" i="1"/>
  <c r="K102" i="1"/>
  <c r="AS101" i="1"/>
  <c r="AP101" i="1"/>
  <c r="AN101" i="1"/>
  <c r="AL101" i="1"/>
  <c r="L101" i="1"/>
  <c r="K101" i="1"/>
  <c r="AS100" i="1"/>
  <c r="AP100" i="1"/>
  <c r="AN100" i="1"/>
  <c r="AL100" i="1"/>
  <c r="L100" i="1"/>
  <c r="K100" i="1"/>
  <c r="AS99" i="1"/>
  <c r="AP99" i="1"/>
  <c r="AN99" i="1"/>
  <c r="AL99" i="1"/>
  <c r="L99" i="1"/>
  <c r="K99" i="1"/>
  <c r="AS98" i="1"/>
  <c r="AP98" i="1"/>
  <c r="AN98" i="1"/>
  <c r="AL98" i="1"/>
  <c r="L98" i="1"/>
  <c r="K98" i="1"/>
  <c r="AS97" i="1"/>
  <c r="AP97" i="1"/>
  <c r="AN97" i="1"/>
  <c r="AL97" i="1"/>
  <c r="L97" i="1"/>
  <c r="K97" i="1"/>
  <c r="AS96" i="1"/>
  <c r="AP96" i="1"/>
  <c r="AN96" i="1"/>
  <c r="AL96" i="1"/>
  <c r="L96" i="1"/>
  <c r="K96" i="1"/>
  <c r="AS95" i="1"/>
  <c r="AP95" i="1"/>
  <c r="AN95" i="1"/>
  <c r="AL95" i="1"/>
  <c r="L95" i="1"/>
  <c r="K95" i="1"/>
  <c r="AS94" i="1"/>
  <c r="AP94" i="1"/>
  <c r="AN94" i="1"/>
  <c r="AL94" i="1"/>
  <c r="L94" i="1"/>
  <c r="K94" i="1"/>
  <c r="AS93" i="1"/>
  <c r="AP93" i="1"/>
  <c r="AN93" i="1"/>
  <c r="AL93" i="1"/>
  <c r="L93" i="1"/>
  <c r="K93" i="1"/>
  <c r="AS92" i="1"/>
  <c r="AP92" i="1"/>
  <c r="AN92" i="1"/>
  <c r="AL92" i="1"/>
  <c r="L92" i="1"/>
  <c r="K92" i="1"/>
  <c r="AS91" i="1"/>
  <c r="AP91" i="1"/>
  <c r="AN91" i="1"/>
  <c r="AL91" i="1"/>
  <c r="L91" i="1"/>
  <c r="K91" i="1"/>
  <c r="AS90" i="1"/>
  <c r="AP90" i="1"/>
  <c r="AN90" i="1"/>
  <c r="AL90" i="1"/>
  <c r="L90" i="1"/>
  <c r="K90" i="1"/>
  <c r="AS89" i="1"/>
  <c r="AP89" i="1"/>
  <c r="AN89" i="1"/>
  <c r="AL89" i="1"/>
  <c r="L89" i="1"/>
  <c r="K89" i="1"/>
  <c r="AS88" i="1"/>
  <c r="AP88" i="1"/>
  <c r="AN88" i="1"/>
  <c r="AL88" i="1"/>
  <c r="L88" i="1"/>
  <c r="K88" i="1"/>
  <c r="AS87" i="1"/>
  <c r="AP87" i="1"/>
  <c r="AN87" i="1"/>
  <c r="AL87" i="1"/>
  <c r="L87" i="1"/>
  <c r="K87" i="1"/>
  <c r="AS86" i="1"/>
  <c r="AP86" i="1"/>
  <c r="AN86" i="1"/>
  <c r="AL86" i="1"/>
  <c r="L86" i="1"/>
  <c r="K86" i="1"/>
  <c r="AS85" i="1"/>
  <c r="AP85" i="1"/>
  <c r="AN85" i="1"/>
  <c r="AL85" i="1"/>
  <c r="L85" i="1"/>
  <c r="K85" i="1"/>
  <c r="AS84" i="1"/>
  <c r="AP84" i="1"/>
  <c r="AN84" i="1"/>
  <c r="AL84" i="1"/>
  <c r="L84" i="1"/>
  <c r="K84" i="1"/>
  <c r="AS83" i="1"/>
  <c r="AP83" i="1"/>
  <c r="AN83" i="1"/>
  <c r="AL83" i="1"/>
  <c r="L83" i="1"/>
  <c r="K83" i="1"/>
  <c r="AS82" i="1"/>
  <c r="AP82" i="1"/>
  <c r="AN82" i="1"/>
  <c r="AL82" i="1"/>
  <c r="L82" i="1"/>
  <c r="K82" i="1"/>
  <c r="AS81" i="1"/>
  <c r="AP81" i="1"/>
  <c r="AN81" i="1"/>
  <c r="AL81" i="1"/>
  <c r="L81" i="1"/>
  <c r="K81" i="1"/>
  <c r="AS80" i="1"/>
  <c r="AP80" i="1"/>
  <c r="AN80" i="1"/>
  <c r="AL80" i="1"/>
  <c r="L80" i="1"/>
  <c r="K80" i="1"/>
  <c r="AS79" i="1"/>
  <c r="AP79" i="1"/>
  <c r="AN79" i="1"/>
  <c r="AL79" i="1"/>
  <c r="L79" i="1"/>
  <c r="K79" i="1"/>
  <c r="AS78" i="1"/>
  <c r="AP78" i="1"/>
  <c r="AN78" i="1"/>
  <c r="AL78" i="1"/>
  <c r="L78" i="1"/>
  <c r="K78" i="1"/>
  <c r="AS77" i="1"/>
  <c r="AP77" i="1"/>
  <c r="AN77" i="1"/>
  <c r="AL77" i="1"/>
  <c r="L77" i="1"/>
  <c r="K77" i="1"/>
  <c r="AS76" i="1"/>
  <c r="AP76" i="1"/>
  <c r="AN76" i="1"/>
  <c r="AL76" i="1"/>
  <c r="L76" i="1"/>
  <c r="K76" i="1"/>
  <c r="AS75" i="1"/>
  <c r="AP75" i="1"/>
  <c r="AN75" i="1"/>
  <c r="AL75" i="1"/>
  <c r="L75" i="1"/>
  <c r="K75" i="1"/>
  <c r="AS74" i="1"/>
  <c r="AP74" i="1"/>
  <c r="AN74" i="1"/>
  <c r="AL74" i="1"/>
  <c r="L74" i="1"/>
  <c r="K74" i="1"/>
  <c r="AS73" i="1"/>
  <c r="AP73" i="1"/>
  <c r="AN73" i="1"/>
  <c r="AL73" i="1"/>
  <c r="L73" i="1"/>
  <c r="K73" i="1"/>
  <c r="AS72" i="1"/>
  <c r="AP72" i="1"/>
  <c r="AN72" i="1"/>
  <c r="AL72" i="1"/>
  <c r="L72" i="1"/>
  <c r="K72" i="1"/>
  <c r="AS71" i="1"/>
  <c r="AP71" i="1"/>
  <c r="AN71" i="1"/>
  <c r="AL71" i="1"/>
  <c r="L71" i="1"/>
  <c r="K71" i="1"/>
  <c r="AS70" i="1"/>
  <c r="AP70" i="1"/>
  <c r="AN70" i="1"/>
  <c r="AL70" i="1"/>
  <c r="L70" i="1"/>
  <c r="K70" i="1"/>
  <c r="AS69" i="1"/>
  <c r="AP69" i="1"/>
  <c r="AN69" i="1"/>
  <c r="AL69" i="1"/>
  <c r="L69" i="1"/>
  <c r="K69" i="1"/>
  <c r="AS68" i="1"/>
  <c r="AP68" i="1"/>
  <c r="AN68" i="1"/>
  <c r="AL68" i="1"/>
  <c r="L68" i="1"/>
  <c r="K68" i="1"/>
  <c r="AS67" i="1"/>
  <c r="AP67" i="1"/>
  <c r="AN67" i="1"/>
  <c r="AL67" i="1"/>
  <c r="L67" i="1"/>
  <c r="K67" i="1"/>
  <c r="AS66" i="1"/>
  <c r="AP66" i="1"/>
  <c r="AN66" i="1"/>
  <c r="AL66" i="1"/>
  <c r="L66" i="1"/>
  <c r="K66" i="1"/>
  <c r="AS65" i="1"/>
  <c r="AP65" i="1"/>
  <c r="AN65" i="1"/>
  <c r="AL65" i="1"/>
  <c r="L65" i="1"/>
  <c r="K65" i="1"/>
  <c r="AS64" i="1"/>
  <c r="AP64" i="1"/>
  <c r="AN64" i="1"/>
  <c r="AL64" i="1"/>
  <c r="L64" i="1"/>
  <c r="K64" i="1"/>
  <c r="AS63" i="1"/>
  <c r="AP63" i="1"/>
  <c r="AN63" i="1"/>
  <c r="AL63" i="1"/>
  <c r="L63" i="1"/>
  <c r="K63" i="1"/>
  <c r="AS62" i="1"/>
  <c r="AP62" i="1"/>
  <c r="AN62" i="1"/>
  <c r="AL62" i="1"/>
  <c r="L62" i="1"/>
  <c r="K62" i="1"/>
  <c r="AS61" i="1"/>
  <c r="AP61" i="1"/>
  <c r="AN61" i="1"/>
  <c r="AL61" i="1"/>
  <c r="L61" i="1"/>
  <c r="K61" i="1"/>
  <c r="AS60" i="1"/>
  <c r="AP60" i="1"/>
  <c r="AN60" i="1"/>
  <c r="AL60" i="1"/>
  <c r="L60" i="1"/>
  <c r="K60" i="1"/>
  <c r="AS59" i="1"/>
  <c r="AP59" i="1"/>
  <c r="AN59" i="1"/>
  <c r="AL59" i="1"/>
  <c r="L59" i="1"/>
  <c r="K59" i="1"/>
  <c r="AS58" i="1"/>
  <c r="AP58" i="1"/>
  <c r="AN58" i="1"/>
  <c r="AL58" i="1"/>
  <c r="L58" i="1"/>
  <c r="K58" i="1"/>
  <c r="AS57" i="1"/>
  <c r="AP57" i="1"/>
  <c r="AN57" i="1"/>
  <c r="AL57" i="1"/>
  <c r="L57" i="1"/>
  <c r="K57" i="1"/>
  <c r="AS56" i="1"/>
  <c r="AP56" i="1"/>
  <c r="AN56" i="1"/>
  <c r="AL56" i="1"/>
  <c r="L56" i="1"/>
  <c r="K56" i="1"/>
  <c r="AS55" i="1"/>
  <c r="AP55" i="1"/>
  <c r="AN55" i="1"/>
  <c r="AL55" i="1"/>
  <c r="L55" i="1"/>
  <c r="K55" i="1"/>
  <c r="AS54" i="1"/>
  <c r="AP54" i="1"/>
  <c r="AN54" i="1"/>
  <c r="AL54" i="1"/>
  <c r="L54" i="1"/>
  <c r="K54" i="1"/>
  <c r="AS53" i="1"/>
  <c r="AP53" i="1"/>
  <c r="AN53" i="1"/>
  <c r="AL53" i="1"/>
  <c r="L53" i="1"/>
  <c r="K53" i="1"/>
  <c r="AS52" i="1"/>
  <c r="AP52" i="1"/>
  <c r="AN52" i="1"/>
  <c r="AL52" i="1"/>
  <c r="L52" i="1"/>
  <c r="K52" i="1"/>
  <c r="AS51" i="1"/>
  <c r="AP51" i="1"/>
  <c r="AN51" i="1"/>
  <c r="AL51" i="1"/>
  <c r="L51" i="1"/>
  <c r="K51" i="1"/>
  <c r="AS50" i="1"/>
  <c r="AP50" i="1"/>
  <c r="AN50" i="1"/>
  <c r="AL50" i="1"/>
  <c r="L50" i="1"/>
  <c r="K50" i="1"/>
  <c r="AS49" i="1"/>
  <c r="AP49" i="1"/>
  <c r="AN49" i="1"/>
  <c r="AL49" i="1"/>
  <c r="L49" i="1"/>
  <c r="K49" i="1"/>
  <c r="AS48" i="1"/>
  <c r="AP48" i="1"/>
  <c r="AN48" i="1"/>
  <c r="AL48" i="1"/>
  <c r="L48" i="1"/>
  <c r="K48" i="1"/>
  <c r="AS47" i="1"/>
  <c r="AP47" i="1"/>
  <c r="AN47" i="1"/>
  <c r="AL47" i="1"/>
  <c r="L47" i="1"/>
  <c r="K47" i="1"/>
  <c r="AS46" i="1"/>
  <c r="AP46" i="1"/>
  <c r="AN46" i="1"/>
  <c r="AL46" i="1"/>
  <c r="L46" i="1"/>
  <c r="K46" i="1"/>
  <c r="AS45" i="1"/>
  <c r="AP45" i="1"/>
  <c r="AN45" i="1"/>
  <c r="AL45" i="1"/>
  <c r="L45" i="1"/>
  <c r="K45" i="1"/>
  <c r="AS44" i="1"/>
  <c r="AP44" i="1"/>
  <c r="AN44" i="1"/>
  <c r="AL44" i="1"/>
  <c r="L44" i="1"/>
  <c r="K44" i="1"/>
  <c r="AS43" i="1"/>
  <c r="AP43" i="1"/>
  <c r="AN43" i="1"/>
  <c r="AL43" i="1"/>
  <c r="L43" i="1"/>
  <c r="K43" i="1"/>
  <c r="AS42" i="1"/>
  <c r="AP42" i="1"/>
  <c r="AN42" i="1"/>
  <c r="AL42" i="1"/>
  <c r="L42" i="1"/>
  <c r="K42" i="1"/>
  <c r="AS41" i="1"/>
  <c r="AP41" i="1"/>
  <c r="AN41" i="1"/>
  <c r="AL41" i="1"/>
  <c r="L41" i="1"/>
  <c r="K41" i="1"/>
  <c r="AS40" i="1"/>
  <c r="AP40" i="1"/>
  <c r="AN40" i="1"/>
  <c r="AL40" i="1"/>
  <c r="L40" i="1"/>
  <c r="K40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N3" i="1"/>
  <c r="AL3" i="1"/>
  <c r="L3" i="1"/>
  <c r="K3" i="1"/>
  <c r="AP152" i="1" l="1"/>
  <c r="K152" i="1"/>
  <c r="L152" i="1"/>
  <c r="AN152" i="1"/>
  <c r="AS152" i="1"/>
  <c r="AT4" i="1" s="1"/>
  <c r="AU4" i="1" s="1"/>
  <c r="AL152" i="1"/>
  <c r="C155" i="1" l="1"/>
  <c r="AT28" i="1"/>
  <c r="AU28" i="1" s="1"/>
  <c r="AT117" i="1"/>
  <c r="AU117" i="1" s="1"/>
  <c r="AT26" i="1"/>
  <c r="AU26" i="1" s="1"/>
  <c r="AT120" i="1"/>
  <c r="AU120" i="1" s="1"/>
  <c r="AT109" i="1"/>
  <c r="AU109" i="1" s="1"/>
  <c r="AT66" i="1"/>
  <c r="AU66" i="1" s="1"/>
  <c r="AT86" i="1"/>
  <c r="AU86" i="1" s="1"/>
  <c r="AT48" i="1"/>
  <c r="AU48" i="1" s="1"/>
  <c r="AT22" i="1"/>
  <c r="AU22" i="1" s="1"/>
  <c r="AT112" i="1"/>
  <c r="AU112" i="1" s="1"/>
  <c r="AT88" i="1"/>
  <c r="AU88" i="1" s="1"/>
  <c r="AT59" i="1"/>
  <c r="AU59" i="1" s="1"/>
  <c r="AT124" i="1"/>
  <c r="AU124" i="1" s="1"/>
  <c r="AT12" i="1"/>
  <c r="AU12" i="1" s="1"/>
  <c r="AT102" i="1"/>
  <c r="AU102" i="1" s="1"/>
  <c r="AT69" i="1"/>
  <c r="AU69" i="1" s="1"/>
  <c r="AT150" i="1"/>
  <c r="AU150" i="1" s="1"/>
  <c r="AT44" i="1"/>
  <c r="AU44" i="1" s="1"/>
  <c r="AT87" i="1"/>
  <c r="AU87" i="1" s="1"/>
  <c r="AT10" i="1"/>
  <c r="AU10" i="1" s="1"/>
  <c r="AT64" i="1"/>
  <c r="AU64" i="1" s="1"/>
  <c r="AT53" i="1"/>
  <c r="AU53" i="1" s="1"/>
  <c r="AT116" i="1"/>
  <c r="AU116" i="1" s="1"/>
  <c r="AT78" i="1"/>
  <c r="AU78" i="1" s="1"/>
  <c r="AT126" i="1"/>
  <c r="AU126" i="1" s="1"/>
  <c r="AT23" i="1"/>
  <c r="AU23" i="1" s="1"/>
  <c r="AT62" i="1"/>
  <c r="AU62" i="1" s="1"/>
  <c r="AT143" i="1"/>
  <c r="AU143" i="1" s="1"/>
  <c r="AT61" i="1"/>
  <c r="AU61" i="1" s="1"/>
  <c r="AT145" i="1"/>
  <c r="AU145" i="1" s="1"/>
  <c r="AT147" i="1"/>
  <c r="AU147" i="1" s="1"/>
  <c r="AT68" i="1"/>
  <c r="AU68" i="1" s="1"/>
  <c r="AT43" i="1"/>
  <c r="AU43" i="1" s="1"/>
  <c r="AT103" i="1"/>
  <c r="AU103" i="1" s="1"/>
  <c r="AT89" i="1"/>
  <c r="AU89" i="1" s="1"/>
  <c r="AT76" i="1"/>
  <c r="AU76" i="1" s="1"/>
  <c r="AT148" i="1"/>
  <c r="AU148" i="1" s="1"/>
  <c r="AT63" i="1"/>
  <c r="AU63" i="1" s="1"/>
  <c r="AT99" i="1"/>
  <c r="AU99" i="1" s="1"/>
  <c r="AT39" i="1"/>
  <c r="AU39" i="1" s="1"/>
  <c r="AT146" i="1"/>
  <c r="AU146" i="1" s="1"/>
  <c r="AT5" i="1"/>
  <c r="AU5" i="1" s="1"/>
  <c r="AT106" i="1"/>
  <c r="AU106" i="1" s="1"/>
  <c r="AT57" i="1"/>
  <c r="AU57" i="1" s="1"/>
  <c r="AT135" i="1"/>
  <c r="AU135" i="1" s="1"/>
  <c r="AT96" i="1"/>
  <c r="AU96" i="1" s="1"/>
  <c r="AT9" i="1"/>
  <c r="AU9" i="1" s="1"/>
  <c r="AT74" i="1"/>
  <c r="AU74" i="1" s="1"/>
  <c r="AT97" i="1"/>
  <c r="AU97" i="1" s="1"/>
  <c r="AT8" i="1"/>
  <c r="AU8" i="1" s="1"/>
  <c r="AT16" i="1"/>
  <c r="AU16" i="1" s="1"/>
  <c r="AT84" i="1"/>
  <c r="AU84" i="1" s="1"/>
  <c r="AT11" i="1"/>
  <c r="AU11" i="1" s="1"/>
  <c r="AT127" i="1"/>
  <c r="AU127" i="1" s="1"/>
  <c r="AT37" i="1"/>
  <c r="AU37" i="1" s="1"/>
  <c r="AT85" i="1"/>
  <c r="AU85" i="1" s="1"/>
  <c r="AT144" i="1"/>
  <c r="AU144" i="1" s="1"/>
  <c r="AT114" i="1"/>
  <c r="AU114" i="1" s="1"/>
  <c r="AT36" i="1"/>
  <c r="AU36" i="1" s="1"/>
  <c r="AT107" i="1"/>
  <c r="AU107" i="1" s="1"/>
  <c r="AT49" i="1"/>
  <c r="AU49" i="1" s="1"/>
  <c r="AT80" i="1"/>
  <c r="AU80" i="1" s="1"/>
  <c r="AT3" i="1"/>
  <c r="AU3" i="1" s="1"/>
  <c r="AT82" i="1"/>
  <c r="AU82" i="1" s="1"/>
  <c r="AT31" i="1"/>
  <c r="AU31" i="1" s="1"/>
  <c r="AT139" i="1"/>
  <c r="AU139" i="1" s="1"/>
  <c r="AT105" i="1"/>
  <c r="AU105" i="1" s="1"/>
  <c r="AT81" i="1"/>
  <c r="AU81" i="1" s="1"/>
  <c r="AT27" i="1"/>
  <c r="AU27" i="1" s="1"/>
  <c r="AT110" i="1"/>
  <c r="AU110" i="1" s="1"/>
  <c r="AT17" i="1"/>
  <c r="AU17" i="1" s="1"/>
  <c r="AT52" i="1"/>
  <c r="AU52" i="1" s="1"/>
  <c r="AT130" i="1"/>
  <c r="AU130" i="1" s="1"/>
  <c r="AT101" i="1"/>
  <c r="AU101" i="1" s="1"/>
  <c r="AT21" i="1"/>
  <c r="AU21" i="1" s="1"/>
  <c r="AT65" i="1"/>
  <c r="AU65" i="1" s="1"/>
  <c r="AT113" i="1"/>
  <c r="AU113" i="1" s="1"/>
  <c r="AT123" i="1"/>
  <c r="AU123" i="1" s="1"/>
  <c r="AT40" i="1"/>
  <c r="AU40" i="1" s="1"/>
  <c r="AT18" i="1"/>
  <c r="AU18" i="1" s="1"/>
  <c r="AT25" i="1"/>
  <c r="AU25" i="1" s="1"/>
  <c r="AT35" i="1"/>
  <c r="AU35" i="1" s="1"/>
  <c r="AT133" i="1"/>
  <c r="AU133" i="1" s="1"/>
  <c r="AT83" i="1"/>
  <c r="AU83" i="1" s="1"/>
  <c r="AT67" i="1"/>
  <c r="AU67" i="1" s="1"/>
  <c r="AT13" i="1"/>
  <c r="AU13" i="1" s="1"/>
  <c r="AT54" i="1"/>
  <c r="AU54" i="1" s="1"/>
  <c r="AT128" i="1"/>
  <c r="AU128" i="1" s="1"/>
  <c r="AT104" i="1"/>
  <c r="AU104" i="1" s="1"/>
  <c r="AT115" i="1"/>
  <c r="AU115" i="1" s="1"/>
  <c r="AT14" i="1"/>
  <c r="AU14" i="1" s="1"/>
  <c r="AT122" i="1"/>
  <c r="AU122" i="1" s="1"/>
  <c r="AT111" i="1"/>
  <c r="AU111" i="1" s="1"/>
  <c r="AT29" i="1"/>
  <c r="AU29" i="1" s="1"/>
  <c r="AT136" i="1"/>
  <c r="AU136" i="1" s="1"/>
  <c r="AT7" i="1"/>
  <c r="AU7" i="1" s="1"/>
  <c r="AT79" i="1"/>
  <c r="AU79" i="1" s="1"/>
  <c r="AT50" i="1"/>
  <c r="AU50" i="1" s="1"/>
  <c r="AT77" i="1"/>
  <c r="AU77" i="1" s="1"/>
  <c r="AT55" i="1"/>
  <c r="AU55" i="1" s="1"/>
  <c r="AT33" i="1"/>
  <c r="AU33" i="1" s="1"/>
  <c r="AT100" i="1"/>
  <c r="AU100" i="1" s="1"/>
  <c r="AT72" i="1"/>
  <c r="AU72" i="1" s="1"/>
  <c r="AT42" i="1"/>
  <c r="AU42" i="1" s="1"/>
  <c r="AT6" i="1"/>
  <c r="AU6" i="1" s="1"/>
  <c r="AT132" i="1"/>
  <c r="AU132" i="1" s="1"/>
  <c r="AT93" i="1"/>
  <c r="AU93" i="1" s="1"/>
  <c r="AT75" i="1"/>
  <c r="AU75" i="1" s="1"/>
  <c r="AT51" i="1"/>
  <c r="AU51" i="1" s="1"/>
  <c r="AT19" i="1"/>
  <c r="AU19" i="1" s="1"/>
  <c r="AT56" i="1"/>
  <c r="AU56" i="1" s="1"/>
  <c r="AT92" i="1"/>
  <c r="AU92" i="1" s="1"/>
  <c r="AT38" i="1"/>
  <c r="AU38" i="1" s="1"/>
  <c r="AT119" i="1"/>
  <c r="AU119" i="1" s="1"/>
  <c r="AT58" i="1"/>
  <c r="AU58" i="1" s="1"/>
  <c r="AT118" i="1"/>
  <c r="AU118" i="1" s="1"/>
  <c r="AT20" i="1"/>
  <c r="AU20" i="1" s="1"/>
  <c r="AT95" i="1"/>
  <c r="AU95" i="1" s="1"/>
  <c r="AT125" i="1"/>
  <c r="AU125" i="1" s="1"/>
  <c r="AT60" i="1"/>
  <c r="AU60" i="1" s="1"/>
  <c r="AT30" i="1"/>
  <c r="AU30" i="1" s="1"/>
  <c r="AT94" i="1"/>
  <c r="AU94" i="1" s="1"/>
  <c r="AT70" i="1"/>
  <c r="AU70" i="1" s="1"/>
  <c r="AT34" i="1"/>
  <c r="AU34" i="1" s="1"/>
  <c r="AT151" i="1"/>
  <c r="AU151" i="1" s="1"/>
  <c r="AT129" i="1"/>
  <c r="AU129" i="1" s="1"/>
  <c r="AT108" i="1"/>
  <c r="AU108" i="1" s="1"/>
  <c r="AT90" i="1"/>
  <c r="AU90" i="1" s="1"/>
  <c r="AT73" i="1"/>
  <c r="AU73" i="1" s="1"/>
  <c r="AT45" i="1"/>
  <c r="AU45" i="1" s="1"/>
  <c r="AT15" i="1"/>
  <c r="AU15" i="1" s="1"/>
  <c r="AT71" i="1"/>
  <c r="AU71" i="1" s="1"/>
  <c r="AT47" i="1"/>
  <c r="AU47" i="1" s="1"/>
  <c r="AT131" i="1"/>
  <c r="AU131" i="1" s="1"/>
  <c r="AT41" i="1"/>
  <c r="AU41" i="1" s="1"/>
  <c r="AT134" i="1"/>
  <c r="AU134" i="1" s="1"/>
  <c r="AT91" i="1"/>
  <c r="AU91" i="1" s="1"/>
  <c r="AT121" i="1"/>
  <c r="AU121" i="1" s="1"/>
  <c r="AT140" i="1"/>
  <c r="AU140" i="1" s="1"/>
  <c r="AT32" i="1"/>
  <c r="AU32" i="1" s="1"/>
  <c r="AT98" i="1"/>
  <c r="AU98" i="1" s="1"/>
  <c r="AT137" i="1"/>
  <c r="AU137" i="1" s="1"/>
  <c r="AT46" i="1"/>
  <c r="AU46" i="1" s="1"/>
  <c r="AT24" i="1"/>
  <c r="AU24" i="1" s="1"/>
  <c r="AT152" i="1" l="1"/>
  <c r="AU152" i="1"/>
</calcChain>
</file>

<file path=xl/sharedStrings.xml><?xml version="1.0" encoding="utf-8"?>
<sst xmlns="http://schemas.openxmlformats.org/spreadsheetml/2006/main" count="1165" uniqueCount="233">
  <si>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</si>
  <si>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</si>
  <si>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</si>
  <si>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</si>
  <si>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</si>
  <si>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</si>
  <si>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</si>
  <si>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</si>
  <si>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</si>
  <si>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</si>
  <si>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</si>
  <si>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</si>
  <si>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</si>
  <si>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</si>
  <si>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</si>
  <si>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</si>
  <si>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</si>
  <si>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</si>
  <si>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</si>
  <si>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</si>
  <si>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</si>
  <si>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</si>
  <si>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</si>
  <si>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</si>
  <si>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</si>
  <si>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</si>
  <si>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</si>
  <si>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</si>
  <si>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</si>
  <si>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</si>
  <si>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</si>
  <si>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</si>
  <si>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</si>
  <si>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</si>
  <si>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</si>
  <si>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</si>
  <si>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</si>
  <si>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</si>
  <si>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</si>
  <si>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</si>
  <si>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</si>
  <si>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</si>
  <si>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</si>
  <si>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</si>
  <si>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</si>
  <si>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</si>
  <si>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</si>
  <si>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</si>
  <si>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17-001-0020</t>
  </si>
  <si>
    <t>ACRETRADER 168 LLP</t>
  </si>
  <si>
    <t>112 W CENTER ST SUITE 600</t>
  </si>
  <si>
    <t>FAYETTEVILLE AR 72701</t>
  </si>
  <si>
    <t>NWSW</t>
  </si>
  <si>
    <t>01</t>
  </si>
  <si>
    <t>107</t>
  </si>
  <si>
    <t>040</t>
  </si>
  <si>
    <t>SWSW</t>
  </si>
  <si>
    <t>SESW</t>
  </si>
  <si>
    <t>17-002-0010</t>
  </si>
  <si>
    <t>SCHREIER/PHILIP/REV LVG TST   JEANETTE SCHREIER REV LVG TST</t>
  </si>
  <si>
    <t>1999 28TH ST</t>
  </si>
  <si>
    <t>SLAYTON MN 56172</t>
  </si>
  <si>
    <t>NWNE</t>
  </si>
  <si>
    <t>02</t>
  </si>
  <si>
    <t>SWNE</t>
  </si>
  <si>
    <t>SENE</t>
  </si>
  <si>
    <t>17-002-0020</t>
  </si>
  <si>
    <t>WILLHITE/BILL &amp; SARAH</t>
  </si>
  <si>
    <t>1751 230TH AVE</t>
  </si>
  <si>
    <t>CURRIE MN 56123-1066</t>
  </si>
  <si>
    <t>NESE</t>
  </si>
  <si>
    <t>17-002-0030</t>
  </si>
  <si>
    <t>LEONARD/ROBERT J/ET AL (3)    C/O NANCY L NELSON</t>
  </si>
  <si>
    <t>PO BOX 303</t>
  </si>
  <si>
    <t>WALKER MN 56484-0303</t>
  </si>
  <si>
    <t>NWNW</t>
  </si>
  <si>
    <t>SWNW</t>
  </si>
  <si>
    <t>SENW</t>
  </si>
  <si>
    <t>NENW</t>
  </si>
  <si>
    <t>17-002-0040</t>
  </si>
  <si>
    <t>NWSE</t>
  </si>
  <si>
    <t>17-002-0050</t>
  </si>
  <si>
    <t>J &amp; D GERVAIS LLC</t>
  </si>
  <si>
    <t>2090 171ST ST</t>
  </si>
  <si>
    <t>CURRIE MN 56123</t>
  </si>
  <si>
    <t>SWSE</t>
  </si>
  <si>
    <t>SESE</t>
  </si>
  <si>
    <t>17-002-0060</t>
  </si>
  <si>
    <t>US FISH &amp; WILDLIFE SERVICE</t>
  </si>
  <si>
    <t>49663 CO RD 17</t>
  </si>
  <si>
    <t>WINDOM MN 56101-3026</t>
  </si>
  <si>
    <t>NESW</t>
  </si>
  <si>
    <t>17-002-0070</t>
  </si>
  <si>
    <t>BURCH/KORY &amp; KIMBERLY</t>
  </si>
  <si>
    <t>2216 176TH ST</t>
  </si>
  <si>
    <t>CURRIE MN 56123-1067</t>
  </si>
  <si>
    <t>17-003-0010</t>
  </si>
  <si>
    <t>MALONE/JOHN D/&amp; NANCY JEAN</t>
  </si>
  <si>
    <t>2167 181ST ST PO BOX 147</t>
  </si>
  <si>
    <t>03</t>
  </si>
  <si>
    <t>NENE</t>
  </si>
  <si>
    <t>17-003-0011</t>
  </si>
  <si>
    <t>17-003-0012</t>
  </si>
  <si>
    <t>MALONE/JEBEDIAH W</t>
  </si>
  <si>
    <t>83 LAKEVIEW DR</t>
  </si>
  <si>
    <t>17-003-0030</t>
  </si>
  <si>
    <t>17-003-0040</t>
  </si>
  <si>
    <t>MALONE FAMILY FARMS LLP ETA</t>
  </si>
  <si>
    <t>2605 BROADWAY AVE</t>
  </si>
  <si>
    <t>SLAYTON MN 56172-1311</t>
  </si>
  <si>
    <t>17-003-0050</t>
  </si>
  <si>
    <t>FACIO TECK/JULIO N/&amp;    LINDSEY R FACIO</t>
  </si>
  <si>
    <t>1700 210TH AVE</t>
  </si>
  <si>
    <t>17-009-0010</t>
  </si>
  <si>
    <t>GALVIN/MICHAEL C/ET AL (6)</t>
  </si>
  <si>
    <t>140 DES MOINES ST</t>
  </si>
  <si>
    <t>CURRIE MN 56123-1007</t>
  </si>
  <si>
    <t>09</t>
  </si>
  <si>
    <t>17-009-0011</t>
  </si>
  <si>
    <t>17-010-0010</t>
  </si>
  <si>
    <t>10</t>
  </si>
  <si>
    <t>17-010-0020</t>
  </si>
  <si>
    <t>17-010-0030</t>
  </si>
  <si>
    <t>17-010-0040</t>
  </si>
  <si>
    <t>17-010-0041</t>
  </si>
  <si>
    <t>M W GERVAIS PROPERTIES LLC</t>
  </si>
  <si>
    <t>1622 210TH AVE</t>
  </si>
  <si>
    <t>CURRIE MN 56123-1072</t>
  </si>
  <si>
    <t>17-010-0060</t>
  </si>
  <si>
    <t>GERVAIS BROTHERS LLC</t>
  </si>
  <si>
    <t>CURRIE MN 56123-1073</t>
  </si>
  <si>
    <t>17-011-0010</t>
  </si>
  <si>
    <t>11</t>
  </si>
  <si>
    <t>17-011-0020</t>
  </si>
  <si>
    <t>17-011-0030</t>
  </si>
  <si>
    <t>ANDERSEN/STEVEN P &amp; JEAN M</t>
  </si>
  <si>
    <t>1030 OAK TERRACE DR</t>
  </si>
  <si>
    <t>MANKATO MN 56003-3425</t>
  </si>
  <si>
    <t>17-012-0020</t>
  </si>
  <si>
    <t>SURPRENANT/MICHAEL</t>
  </si>
  <si>
    <t>1813 220TH AVE</t>
  </si>
  <si>
    <t>CURRIE MN 56123-1068</t>
  </si>
  <si>
    <t>12</t>
  </si>
  <si>
    <t>17-012-0030</t>
  </si>
  <si>
    <t>ZENS/JEFFREY F</t>
  </si>
  <si>
    <t>28 HUDSON RD</t>
  </si>
  <si>
    <t>17-012-0031</t>
  </si>
  <si>
    <t>17-012-0040</t>
  </si>
  <si>
    <t>DNR-PUBLIC HUNTING GROUNDS   ATTN:  TAX SPECIALIST, BOX 30</t>
  </si>
  <si>
    <t>500 LAFAYETTE RD</t>
  </si>
  <si>
    <t>17-012-0050</t>
  </si>
  <si>
    <t>17-012-0060</t>
  </si>
  <si>
    <t>LINDBERG/LYNETTE M</t>
  </si>
  <si>
    <t>77 KEELEY ISLAND DR</t>
  </si>
  <si>
    <t>SLAYTON MN 56172-1923</t>
  </si>
  <si>
    <t>17-014-0030</t>
  </si>
  <si>
    <t>VANROEKEL/JERRIS &amp; TAMRA/FA   REVOCABLE TRUST ET AL (4)</t>
  </si>
  <si>
    <t>13455 253RD AVE</t>
  </si>
  <si>
    <t>SPIRIT LAKE IA 51360</t>
  </si>
  <si>
    <t>14</t>
  </si>
  <si>
    <t>17-015-0010</t>
  </si>
  <si>
    <t>VANROEKEL/TAMRA/FARM REV TS   ET AL(3)</t>
  </si>
  <si>
    <t>15</t>
  </si>
  <si>
    <t>18-027-0020</t>
  </si>
  <si>
    <t>ROBBINS/DAVID C/TRUST AGRMT</t>
  </si>
  <si>
    <t>2165 201ST ST</t>
  </si>
  <si>
    <t>TRACY MN 56175-2019</t>
  </si>
  <si>
    <t>27</t>
  </si>
  <si>
    <t>108</t>
  </si>
  <si>
    <t>18-027-0021</t>
  </si>
  <si>
    <t>TRACY SPORTSMAN'S CLUB INC</t>
  </si>
  <si>
    <t>2166 201ST ST</t>
  </si>
  <si>
    <t>18-027-0022</t>
  </si>
  <si>
    <t>18-033-0010</t>
  </si>
  <si>
    <t>SWENHAUGEN/PAUL/ &amp;      DUANE SWENHAUGEN</t>
  </si>
  <si>
    <t>2919 181ST ST</t>
  </si>
  <si>
    <t>CURRIE MN 56123-1126</t>
  </si>
  <si>
    <t>33</t>
  </si>
  <si>
    <t>18-033-0011</t>
  </si>
  <si>
    <t>CHRISTIAN/JAMES D &amp; MELISSA</t>
  </si>
  <si>
    <t>1873 210TH AVE</t>
  </si>
  <si>
    <t>CURRIE MN 56123-1070</t>
  </si>
  <si>
    <t>18-033-0013</t>
  </si>
  <si>
    <t>NELSON/ERIC</t>
  </si>
  <si>
    <t>1 TEPEEOTAH RD</t>
  </si>
  <si>
    <t>TRACY MN 56175</t>
  </si>
  <si>
    <t>18-033-0014</t>
  </si>
  <si>
    <t>DNR-PAYMENT IN LIEU TAXES    ATTN:  TAX SPECIALIST</t>
  </si>
  <si>
    <t>500 LAFAYETTE RD BOX 45</t>
  </si>
  <si>
    <t>18-033-0030</t>
  </si>
  <si>
    <t>MAHER/WILLIAM L</t>
  </si>
  <si>
    <t>1817 210TH AVE</t>
  </si>
  <si>
    <t>18-034-0010</t>
  </si>
  <si>
    <t>SCHREIER/STEPHEN &amp; DIANE</t>
  </si>
  <si>
    <t>97 DEER PATH RD</t>
  </si>
  <si>
    <t>TRACY MN 56175-2029</t>
  </si>
  <si>
    <t>34</t>
  </si>
  <si>
    <t>18-034-0020</t>
  </si>
  <si>
    <t>SCHREIER/VINCENT/FAMILY TRU</t>
  </si>
  <si>
    <t>3070 TAMARACK AVE</t>
  </si>
  <si>
    <t>18-034-0030</t>
  </si>
  <si>
    <t>18-034-0031</t>
  </si>
  <si>
    <t>SCHREIER/MICHAEL &amp; MARIE</t>
  </si>
  <si>
    <t>2135 191ST ST</t>
  </si>
  <si>
    <t>18-034-0040</t>
  </si>
  <si>
    <t>18-034-0050</t>
  </si>
  <si>
    <t>HEIEREN/CRAIG &amp; MARY/TST ET</t>
  </si>
  <si>
    <t>6050 LAKE RD-UNIT 203</t>
  </si>
  <si>
    <t>FRIDLEY MN 55125</t>
  </si>
  <si>
    <t>18-034-0051</t>
  </si>
  <si>
    <t>18-034-0060</t>
  </si>
  <si>
    <t>OLSON/AMANDA</t>
  </si>
  <si>
    <t>1824 210TH AVE</t>
  </si>
  <si>
    <t>18-035-0050</t>
  </si>
  <si>
    <t>35</t>
  </si>
  <si>
    <t>CR 14</t>
  </si>
  <si>
    <t>CR 38</t>
  </si>
  <si>
    <t>230TH AVE</t>
  </si>
  <si>
    <t>171ST ST</t>
  </si>
  <si>
    <t>220TH AVE</t>
  </si>
  <si>
    <t>225TH AVE</t>
  </si>
  <si>
    <t>210TH AVE</t>
  </si>
  <si>
    <t>161ST ST</t>
  </si>
  <si>
    <t>205TH AVE</t>
  </si>
  <si>
    <t>TOTAL WATERSHED ACRES:</t>
  </si>
  <si>
    <t>MURRAY CTY RDS</t>
  </si>
  <si>
    <t>SHETEK TWP RDS</t>
  </si>
  <si>
    <t>MURRAY TWP RDS</t>
  </si>
  <si>
    <t>ST PAUL MN 55155</t>
  </si>
  <si>
    <t>3051 20TH STREET</t>
  </si>
  <si>
    <t>MURRAY TWP C/O PATRICIA DOLD, 1374 225TH AVE</t>
  </si>
  <si>
    <t>SHETEK TWP C/O JAMES REINERT, 2278 231ST ST</t>
  </si>
  <si>
    <t>CR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</si>
</sst>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13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5"/>
  <sheetViews>
    <sheetView tabSelected="1" topLeftCell="A117" workbookViewId="0">
      <selection activeCell="A141" sqref="A141"/>
    </sheetView>
  </sheetViews>
  <sheetFormatPr defaultRowHeight="15" x14ac:dyDescent="0.25"/>
  <cols>
    <col min="1" max="1" width="14.7109375" style="1" customWidth="1"/>
    <col min="2" max="2" width="52" style="1" bestFit="1" customWidth="1"/>
    <col min="3" max="3" width="41.7109375" style="1" bestFit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2.42578125" style="5" customWidth="1"/>
    <col min="41" max="41" width="21.7109375" style="2" customWidth="1"/>
    <col min="42" max="42" width="22.2851562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4394</v>
      </c>
      <c r="AN1" s="5">
        <v>7223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320</v>
      </c>
      <c r="J3" s="2">
        <v>39.14</v>
      </c>
      <c r="K3" s="2">
        <f t="shared" ref="K3:K34" si="0">SUM(N3,P3,R3,T3,V3,X3,Z3,AB3,AE3,AG3,AI3)</f>
        <v>11.139999999999999</v>
      </c>
      <c r="L3" s="2">
        <f t="shared" ref="L3:L34" si="1">SUM(M3,AD3,AK3,AM3,AO3,AQ3,AR3)</f>
        <v>0</v>
      </c>
      <c r="P3" s="6">
        <v>4.91</v>
      </c>
      <c r="Q3" s="5">
        <v>10096.1875</v>
      </c>
      <c r="R3" s="7">
        <v>4.45</v>
      </c>
      <c r="S3" s="5">
        <v>5848.96875</v>
      </c>
      <c r="T3" s="8">
        <v>1.78</v>
      </c>
      <c r="U3" s="5">
        <v>701.98749999999995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:AS34" si="5">SUM(O3,Q3,S3,U3,W3,Y3,AA3,AC3,AF3,AH3,AJ3)</f>
        <v>16647.143749999999</v>
      </c>
      <c r="AT3" s="11">
        <f t="shared" ref="AT3:AT34" si="6">(AS3/$AS$152)*100</f>
        <v>0.64433282190373409</v>
      </c>
      <c r="AU3" s="5">
        <f t="shared" ref="AU3:AU34" si="7">(AT3/100)*$AU$1</f>
        <v>644.33282190373416</v>
      </c>
    </row>
    <row r="4" spans="1:47" x14ac:dyDescent="0.25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320</v>
      </c>
      <c r="J4" s="2">
        <v>38</v>
      </c>
      <c r="K4" s="2">
        <f t="shared" si="0"/>
        <v>34.589999999999996</v>
      </c>
      <c r="L4" s="2">
        <f t="shared" si="1"/>
        <v>0</v>
      </c>
      <c r="P4" s="6">
        <v>20.41</v>
      </c>
      <c r="Q4" s="5">
        <v>41968.0625</v>
      </c>
      <c r="R4" s="7">
        <v>12.53</v>
      </c>
      <c r="S4" s="5">
        <v>16469.118750000001</v>
      </c>
      <c r="T4" s="8">
        <v>1.65</v>
      </c>
      <c r="U4" s="5">
        <v>650.71875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59087.9</v>
      </c>
      <c r="AT4" s="11">
        <f t="shared" si="6"/>
        <v>2.2870153534515887</v>
      </c>
      <c r="AU4" s="5">
        <f t="shared" si="7"/>
        <v>2287.0153534515889</v>
      </c>
    </row>
    <row r="5" spans="1:47" x14ac:dyDescent="0.25">
      <c r="A5" s="1" t="s">
        <v>48</v>
      </c>
      <c r="B5" s="1" t="s">
        <v>49</v>
      </c>
      <c r="C5" s="1" t="s">
        <v>50</v>
      </c>
      <c r="D5" s="1" t="s">
        <v>51</v>
      </c>
      <c r="E5" s="1" t="s">
        <v>57</v>
      </c>
      <c r="F5" s="1" t="s">
        <v>53</v>
      </c>
      <c r="G5" s="1" t="s">
        <v>54</v>
      </c>
      <c r="H5" s="1" t="s">
        <v>55</v>
      </c>
      <c r="I5" s="2">
        <v>320</v>
      </c>
      <c r="J5" s="2">
        <v>39.68</v>
      </c>
      <c r="K5" s="2">
        <f t="shared" si="0"/>
        <v>4.62</v>
      </c>
      <c r="L5" s="2">
        <f t="shared" si="1"/>
        <v>0</v>
      </c>
      <c r="P5" s="6">
        <v>0.43</v>
      </c>
      <c r="Q5" s="5">
        <v>884.1875</v>
      </c>
      <c r="R5" s="7">
        <v>3.97</v>
      </c>
      <c r="S5" s="5">
        <v>5218.0687500000004</v>
      </c>
      <c r="T5" s="8">
        <v>0.22</v>
      </c>
      <c r="U5" s="5">
        <v>86.762500000000003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6189.0187500000002</v>
      </c>
      <c r="AT5" s="11">
        <f t="shared" si="6"/>
        <v>0.23954787535264851</v>
      </c>
      <c r="AU5" s="5">
        <f t="shared" si="7"/>
        <v>239.5478753526485</v>
      </c>
    </row>
    <row r="6" spans="1:47" x14ac:dyDescent="0.25">
      <c r="A6" s="1" t="s">
        <v>58</v>
      </c>
      <c r="B6" s="1" t="s">
        <v>59</v>
      </c>
      <c r="C6" s="1" t="s">
        <v>60</v>
      </c>
      <c r="D6" s="1" t="s">
        <v>61</v>
      </c>
      <c r="E6" s="1" t="s">
        <v>62</v>
      </c>
      <c r="F6" s="1" t="s">
        <v>63</v>
      </c>
      <c r="G6" s="1" t="s">
        <v>54</v>
      </c>
      <c r="H6" s="1" t="s">
        <v>55</v>
      </c>
      <c r="I6" s="2">
        <v>155.47999999999999</v>
      </c>
      <c r="J6" s="2">
        <v>37.9</v>
      </c>
      <c r="K6" s="2">
        <f t="shared" si="0"/>
        <v>0.77</v>
      </c>
      <c r="L6" s="2">
        <f t="shared" si="1"/>
        <v>0</v>
      </c>
      <c r="R6" s="7">
        <v>0.77</v>
      </c>
      <c r="S6" s="5">
        <v>1012.06875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1012.06875</v>
      </c>
      <c r="AT6" s="11">
        <f t="shared" si="6"/>
        <v>3.9172432426919174E-2</v>
      </c>
      <c r="AU6" s="5">
        <f t="shared" si="7"/>
        <v>39.172432426919173</v>
      </c>
    </row>
    <row r="7" spans="1:47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64</v>
      </c>
      <c r="F7" s="1" t="s">
        <v>63</v>
      </c>
      <c r="G7" s="1" t="s">
        <v>54</v>
      </c>
      <c r="H7" s="1" t="s">
        <v>55</v>
      </c>
      <c r="I7" s="2">
        <v>155.47999999999999</v>
      </c>
      <c r="J7" s="2">
        <v>40.49</v>
      </c>
      <c r="K7" s="2">
        <f t="shared" si="0"/>
        <v>16</v>
      </c>
      <c r="L7" s="2">
        <f t="shared" si="1"/>
        <v>10.36</v>
      </c>
      <c r="N7" s="4">
        <v>1.62</v>
      </c>
      <c r="O7" s="5">
        <v>3894.0749999999998</v>
      </c>
      <c r="P7" s="6">
        <v>7.53</v>
      </c>
      <c r="Q7" s="5">
        <v>15483.5625</v>
      </c>
      <c r="R7" s="7">
        <v>6.85</v>
      </c>
      <c r="S7" s="5">
        <v>9003.46875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R7" s="2">
        <v>10.36</v>
      </c>
      <c r="AS7" s="5">
        <f t="shared" si="5"/>
        <v>28381.106250000001</v>
      </c>
      <c r="AT7" s="11">
        <f t="shared" si="6"/>
        <v>1.0984994515237612</v>
      </c>
      <c r="AU7" s="5">
        <f t="shared" si="7"/>
        <v>1098.4994515237611</v>
      </c>
    </row>
    <row r="8" spans="1:47" x14ac:dyDescent="0.25">
      <c r="A8" s="1" t="s">
        <v>58</v>
      </c>
      <c r="B8" s="1" t="s">
        <v>59</v>
      </c>
      <c r="C8" s="1" t="s">
        <v>60</v>
      </c>
      <c r="D8" s="1" t="s">
        <v>61</v>
      </c>
      <c r="E8" s="1" t="s">
        <v>65</v>
      </c>
      <c r="F8" s="1" t="s">
        <v>63</v>
      </c>
      <c r="G8" s="1" t="s">
        <v>54</v>
      </c>
      <c r="H8" s="1" t="s">
        <v>55</v>
      </c>
      <c r="I8" s="2">
        <v>155.47999999999999</v>
      </c>
      <c r="J8" s="2">
        <v>38.82</v>
      </c>
      <c r="K8" s="2">
        <f t="shared" si="0"/>
        <v>8.34</v>
      </c>
      <c r="L8" s="2">
        <f t="shared" si="1"/>
        <v>0.43</v>
      </c>
      <c r="N8" s="4">
        <v>0.06</v>
      </c>
      <c r="O8" s="5">
        <v>144.22499999999999</v>
      </c>
      <c r="P8" s="6">
        <v>1.01</v>
      </c>
      <c r="Q8" s="5">
        <v>2076.8125</v>
      </c>
      <c r="R8" s="7">
        <v>2.5099999999999998</v>
      </c>
      <c r="S8" s="5">
        <v>3299.0812500000002</v>
      </c>
      <c r="T8" s="8">
        <v>4.66</v>
      </c>
      <c r="U8" s="5">
        <v>1837.7874999999999</v>
      </c>
      <c r="Z8" s="9">
        <v>0.1</v>
      </c>
      <c r="AA8" s="5">
        <v>15.75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R8" s="2">
        <v>0.43</v>
      </c>
      <c r="AS8" s="5">
        <f t="shared" si="5"/>
        <v>7373.65625</v>
      </c>
      <c r="AT8" s="11">
        <f t="shared" si="6"/>
        <v>0.28539963435532933</v>
      </c>
      <c r="AU8" s="5">
        <f t="shared" si="7"/>
        <v>285.39963435532934</v>
      </c>
    </row>
    <row r="9" spans="1:47" x14ac:dyDescent="0.25">
      <c r="A9" s="1" t="s">
        <v>66</v>
      </c>
      <c r="B9" s="1" t="s">
        <v>67</v>
      </c>
      <c r="C9" s="1" t="s">
        <v>68</v>
      </c>
      <c r="D9" s="1" t="s">
        <v>69</v>
      </c>
      <c r="E9" s="1" t="s">
        <v>70</v>
      </c>
      <c r="F9" s="1" t="s">
        <v>63</v>
      </c>
      <c r="G9" s="1" t="s">
        <v>54</v>
      </c>
      <c r="H9" s="1" t="s">
        <v>55</v>
      </c>
      <c r="I9" s="2">
        <v>6</v>
      </c>
      <c r="J9" s="2">
        <v>4.7</v>
      </c>
      <c r="K9" s="2">
        <f t="shared" si="0"/>
        <v>4.58</v>
      </c>
      <c r="L9" s="2">
        <f t="shared" si="1"/>
        <v>0.13</v>
      </c>
      <c r="R9" s="7">
        <v>1.98</v>
      </c>
      <c r="S9" s="5">
        <v>2602.4625000000001</v>
      </c>
      <c r="T9" s="8">
        <v>1.1399999999999999</v>
      </c>
      <c r="U9" s="5">
        <v>449.58749999999998</v>
      </c>
      <c r="Z9" s="9">
        <v>1.46</v>
      </c>
      <c r="AA9" s="5">
        <v>229.95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R9" s="2">
        <v>0.13</v>
      </c>
      <c r="AS9" s="5">
        <f t="shared" si="5"/>
        <v>3282</v>
      </c>
      <c r="AT9" s="11">
        <f t="shared" si="6"/>
        <v>0.12703082001607965</v>
      </c>
      <c r="AU9" s="5">
        <f t="shared" si="7"/>
        <v>127.03082001607964</v>
      </c>
    </row>
    <row r="10" spans="1:47" x14ac:dyDescent="0.25">
      <c r="A10" s="1" t="s">
        <v>66</v>
      </c>
      <c r="B10" s="1" t="s">
        <v>67</v>
      </c>
      <c r="C10" s="1" t="s">
        <v>68</v>
      </c>
      <c r="D10" s="1" t="s">
        <v>69</v>
      </c>
      <c r="E10" s="1" t="s">
        <v>65</v>
      </c>
      <c r="F10" s="1" t="s">
        <v>63</v>
      </c>
      <c r="G10" s="1" t="s">
        <v>54</v>
      </c>
      <c r="H10" s="1" t="s">
        <v>55</v>
      </c>
      <c r="I10" s="2">
        <v>6</v>
      </c>
      <c r="J10" s="2">
        <v>0.89</v>
      </c>
      <c r="K10" s="2">
        <f t="shared" si="0"/>
        <v>0.48</v>
      </c>
      <c r="L10" s="2">
        <f t="shared" si="1"/>
        <v>0</v>
      </c>
      <c r="Z10" s="9">
        <v>0.48</v>
      </c>
      <c r="AA10" s="5">
        <v>75.599999999999994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75.599999999999994</v>
      </c>
      <c r="AT10" s="11">
        <f t="shared" si="6"/>
        <v>2.9261212654526575E-3</v>
      </c>
      <c r="AU10" s="5">
        <f t="shared" si="7"/>
        <v>2.9261212654526578</v>
      </c>
    </row>
    <row r="11" spans="1:47" x14ac:dyDescent="0.25">
      <c r="A11" s="1" t="s">
        <v>71</v>
      </c>
      <c r="B11" s="1" t="s">
        <v>72</v>
      </c>
      <c r="C11" s="1" t="s">
        <v>73</v>
      </c>
      <c r="D11" s="1" t="s">
        <v>74</v>
      </c>
      <c r="E11" s="1" t="s">
        <v>75</v>
      </c>
      <c r="F11" s="1" t="s">
        <v>63</v>
      </c>
      <c r="G11" s="1" t="s">
        <v>54</v>
      </c>
      <c r="H11" s="1" t="s">
        <v>55</v>
      </c>
      <c r="I11" s="2">
        <v>153.82</v>
      </c>
      <c r="J11" s="2">
        <v>38.26</v>
      </c>
      <c r="K11" s="2">
        <f t="shared" si="0"/>
        <v>38.04</v>
      </c>
      <c r="L11" s="2">
        <f t="shared" si="1"/>
        <v>0</v>
      </c>
      <c r="P11" s="6">
        <v>5.67</v>
      </c>
      <c r="Q11" s="5">
        <v>9327.15</v>
      </c>
      <c r="R11" s="7">
        <v>27.5</v>
      </c>
      <c r="S11" s="5">
        <v>28916.25</v>
      </c>
      <c r="T11" s="8">
        <v>4.8699999999999992</v>
      </c>
      <c r="U11" s="5">
        <v>1536.4849999999999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39779.885000000002</v>
      </c>
      <c r="AT11" s="11">
        <f t="shared" si="6"/>
        <v>1.5396926909492223</v>
      </c>
      <c r="AU11" s="5">
        <f t="shared" si="7"/>
        <v>1539.6926909492222</v>
      </c>
    </row>
    <row r="12" spans="1:47" x14ac:dyDescent="0.25">
      <c r="A12" s="1" t="s">
        <v>71</v>
      </c>
      <c r="B12" s="1" t="s">
        <v>72</v>
      </c>
      <c r="C12" s="1" t="s">
        <v>73</v>
      </c>
      <c r="D12" s="1" t="s">
        <v>74</v>
      </c>
      <c r="E12" s="1" t="s">
        <v>76</v>
      </c>
      <c r="F12" s="1" t="s">
        <v>63</v>
      </c>
      <c r="G12" s="1" t="s">
        <v>54</v>
      </c>
      <c r="H12" s="1" t="s">
        <v>55</v>
      </c>
      <c r="I12" s="2">
        <v>153.82</v>
      </c>
      <c r="J12" s="2">
        <v>38.26</v>
      </c>
      <c r="K12" s="2">
        <f t="shared" si="0"/>
        <v>17.16</v>
      </c>
      <c r="L12" s="2">
        <f t="shared" si="1"/>
        <v>21.09</v>
      </c>
      <c r="P12" s="6">
        <v>9.129999999999999</v>
      </c>
      <c r="Q12" s="5">
        <v>15787.887500000001</v>
      </c>
      <c r="R12" s="7">
        <v>8.0300000000000011</v>
      </c>
      <c r="S12" s="5">
        <v>8914.0912499999995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21.09</v>
      </c>
      <c r="AS12" s="5">
        <f t="shared" si="5"/>
        <v>24701.978750000002</v>
      </c>
      <c r="AT12" s="11">
        <f t="shared" si="6"/>
        <v>0.95609768940654316</v>
      </c>
      <c r="AU12" s="5">
        <f t="shared" si="7"/>
        <v>956.09768940654317</v>
      </c>
    </row>
    <row r="13" spans="1:47" x14ac:dyDescent="0.25">
      <c r="A13" s="1" t="s">
        <v>71</v>
      </c>
      <c r="B13" s="1" t="s">
        <v>72</v>
      </c>
      <c r="C13" s="1" t="s">
        <v>73</v>
      </c>
      <c r="D13" s="1" t="s">
        <v>74</v>
      </c>
      <c r="E13" s="1" t="s">
        <v>77</v>
      </c>
      <c r="F13" s="1" t="s">
        <v>63</v>
      </c>
      <c r="G13" s="1" t="s">
        <v>54</v>
      </c>
      <c r="H13" s="1" t="s">
        <v>55</v>
      </c>
      <c r="I13" s="2">
        <v>153.82</v>
      </c>
      <c r="J13" s="2">
        <v>38.21</v>
      </c>
      <c r="K13" s="2">
        <f t="shared" si="0"/>
        <v>38.21</v>
      </c>
      <c r="L13" s="2">
        <f t="shared" si="1"/>
        <v>0</v>
      </c>
      <c r="P13" s="6">
        <v>28.51</v>
      </c>
      <c r="Q13" s="5">
        <v>58483.862500000003</v>
      </c>
      <c r="R13" s="7">
        <v>9.6999999999999993</v>
      </c>
      <c r="S13" s="5">
        <v>12200.028749999999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70683.891250000001</v>
      </c>
      <c r="AT13" s="11">
        <f t="shared" si="6"/>
        <v>2.7358417633805296</v>
      </c>
      <c r="AU13" s="5">
        <f t="shared" si="7"/>
        <v>2735.8417633805298</v>
      </c>
    </row>
    <row r="14" spans="1:47" x14ac:dyDescent="0.25">
      <c r="A14" s="1" t="s">
        <v>71</v>
      </c>
      <c r="B14" s="1" t="s">
        <v>72</v>
      </c>
      <c r="C14" s="1" t="s">
        <v>73</v>
      </c>
      <c r="D14" s="1" t="s">
        <v>74</v>
      </c>
      <c r="E14" s="1" t="s">
        <v>78</v>
      </c>
      <c r="F14" s="1" t="s">
        <v>63</v>
      </c>
      <c r="G14" s="1" t="s">
        <v>54</v>
      </c>
      <c r="H14" s="1" t="s">
        <v>55</v>
      </c>
      <c r="I14" s="2">
        <v>153.82</v>
      </c>
      <c r="J14" s="2">
        <v>35.85</v>
      </c>
      <c r="K14" s="2">
        <f t="shared" si="0"/>
        <v>21.19</v>
      </c>
      <c r="L14" s="2">
        <f t="shared" si="1"/>
        <v>0</v>
      </c>
      <c r="P14" s="6">
        <v>7.66</v>
      </c>
      <c r="Q14" s="5">
        <v>12629.487499999999</v>
      </c>
      <c r="R14" s="7">
        <v>11.12</v>
      </c>
      <c r="S14" s="5">
        <v>12436.616249999999</v>
      </c>
      <c r="T14" s="8">
        <v>2.41</v>
      </c>
      <c r="U14" s="5">
        <v>760.35500000000002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25826.458749999998</v>
      </c>
      <c r="AT14" s="11">
        <f t="shared" si="6"/>
        <v>0.99962103385860912</v>
      </c>
      <c r="AU14" s="5">
        <f t="shared" si="7"/>
        <v>999.62103385860917</v>
      </c>
    </row>
    <row r="15" spans="1:47" s="41" customFormat="1" x14ac:dyDescent="0.25">
      <c r="A15" s="30" t="s">
        <v>79</v>
      </c>
      <c r="B15" s="30" t="s">
        <v>59</v>
      </c>
      <c r="C15" s="30" t="s">
        <v>60</v>
      </c>
      <c r="D15" s="30" t="s">
        <v>61</v>
      </c>
      <c r="E15" s="30" t="s">
        <v>80</v>
      </c>
      <c r="F15" s="30" t="s">
        <v>63</v>
      </c>
      <c r="G15" s="30" t="s">
        <v>54</v>
      </c>
      <c r="H15" s="30" t="s">
        <v>55</v>
      </c>
      <c r="I15" s="31">
        <v>75</v>
      </c>
      <c r="J15" s="31">
        <v>39.14</v>
      </c>
      <c r="K15" s="31">
        <f t="shared" si="0"/>
        <v>39.14</v>
      </c>
      <c r="L15" s="31">
        <f t="shared" si="1"/>
        <v>0</v>
      </c>
      <c r="M15" s="32"/>
      <c r="N15" s="33">
        <v>4.8499999999999996</v>
      </c>
      <c r="O15" s="34">
        <v>11658.184999999999</v>
      </c>
      <c r="P15" s="35">
        <v>20.76</v>
      </c>
      <c r="Q15" s="34">
        <v>42687.75</v>
      </c>
      <c r="R15" s="36">
        <v>12.28</v>
      </c>
      <c r="S15" s="34">
        <v>16140.525</v>
      </c>
      <c r="T15" s="37">
        <v>1.25</v>
      </c>
      <c r="U15" s="34">
        <v>492.96875</v>
      </c>
      <c r="V15" s="31"/>
      <c r="W15" s="34"/>
      <c r="X15" s="31"/>
      <c r="Y15" s="34"/>
      <c r="Z15" s="38"/>
      <c r="AA15" s="34"/>
      <c r="AB15" s="39"/>
      <c r="AC15" s="34"/>
      <c r="AD15" s="31"/>
      <c r="AE15" s="31"/>
      <c r="AF15" s="34"/>
      <c r="AG15" s="38"/>
      <c r="AH15" s="34"/>
      <c r="AI15" s="31"/>
      <c r="AJ15" s="34"/>
      <c r="AK15" s="32"/>
      <c r="AL15" s="34" t="str">
        <f t="shared" si="2"/>
        <v/>
      </c>
      <c r="AM15" s="32"/>
      <c r="AN15" s="34" t="str">
        <f t="shared" si="3"/>
        <v/>
      </c>
      <c r="AO15" s="31"/>
      <c r="AP15" s="34" t="str">
        <f t="shared" si="4"/>
        <v/>
      </c>
      <c r="AQ15" s="31"/>
      <c r="AR15" s="31"/>
      <c r="AS15" s="34">
        <f t="shared" si="5"/>
        <v>70979.428749999992</v>
      </c>
      <c r="AT15" s="40">
        <f t="shared" si="6"/>
        <v>2.7472806332679465</v>
      </c>
      <c r="AU15" s="34">
        <f t="shared" si="7"/>
        <v>2747.2806332679465</v>
      </c>
    </row>
    <row r="16" spans="1:47" s="41" customFormat="1" x14ac:dyDescent="0.25">
      <c r="A16" s="30" t="s">
        <v>79</v>
      </c>
      <c r="B16" s="30" t="s">
        <v>59</v>
      </c>
      <c r="C16" s="30" t="s">
        <v>60</v>
      </c>
      <c r="D16" s="30" t="s">
        <v>61</v>
      </c>
      <c r="E16" s="30" t="s">
        <v>70</v>
      </c>
      <c r="F16" s="30" t="s">
        <v>63</v>
      </c>
      <c r="G16" s="30" t="s">
        <v>54</v>
      </c>
      <c r="H16" s="30" t="s">
        <v>55</v>
      </c>
      <c r="I16" s="31">
        <v>75</v>
      </c>
      <c r="J16" s="31">
        <v>35.86</v>
      </c>
      <c r="K16" s="31">
        <f t="shared" si="0"/>
        <v>35.839999999999996</v>
      </c>
      <c r="L16" s="31">
        <f t="shared" si="1"/>
        <v>0.02</v>
      </c>
      <c r="M16" s="32"/>
      <c r="N16" s="33">
        <v>12.85</v>
      </c>
      <c r="O16" s="34">
        <v>30888.1875</v>
      </c>
      <c r="P16" s="35">
        <v>17.809999999999999</v>
      </c>
      <c r="Q16" s="34">
        <v>36621.8125</v>
      </c>
      <c r="R16" s="36">
        <v>4.68</v>
      </c>
      <c r="S16" s="34">
        <v>6151.2749999999996</v>
      </c>
      <c r="T16" s="37">
        <v>0.5</v>
      </c>
      <c r="U16" s="34">
        <v>197.1875</v>
      </c>
      <c r="V16" s="31"/>
      <c r="W16" s="34"/>
      <c r="X16" s="31"/>
      <c r="Y16" s="34"/>
      <c r="Z16" s="38"/>
      <c r="AA16" s="34"/>
      <c r="AB16" s="39"/>
      <c r="AC16" s="34"/>
      <c r="AD16" s="31"/>
      <c r="AE16" s="31"/>
      <c r="AF16" s="34"/>
      <c r="AG16" s="38"/>
      <c r="AH16" s="34"/>
      <c r="AI16" s="31"/>
      <c r="AJ16" s="34"/>
      <c r="AK16" s="32"/>
      <c r="AL16" s="34" t="str">
        <f t="shared" si="2"/>
        <v/>
      </c>
      <c r="AM16" s="32"/>
      <c r="AN16" s="34" t="str">
        <f t="shared" si="3"/>
        <v/>
      </c>
      <c r="AO16" s="31"/>
      <c r="AP16" s="34" t="str">
        <f t="shared" si="4"/>
        <v/>
      </c>
      <c r="AQ16" s="31"/>
      <c r="AR16" s="31">
        <v>0.02</v>
      </c>
      <c r="AS16" s="34">
        <f t="shared" si="5"/>
        <v>73858.462499999994</v>
      </c>
      <c r="AT16" s="40">
        <f t="shared" si="6"/>
        <v>2.8587145205672968</v>
      </c>
      <c r="AU16" s="34">
        <f t="shared" si="7"/>
        <v>2858.7145205672969</v>
      </c>
    </row>
    <row r="17" spans="1:47" x14ac:dyDescent="0.25">
      <c r="A17" s="1" t="s">
        <v>81</v>
      </c>
      <c r="B17" s="1" t="s">
        <v>82</v>
      </c>
      <c r="C17" s="1" t="s">
        <v>83</v>
      </c>
      <c r="D17" s="1" t="s">
        <v>84</v>
      </c>
      <c r="E17" s="1" t="s">
        <v>85</v>
      </c>
      <c r="F17" s="1" t="s">
        <v>63</v>
      </c>
      <c r="G17" s="1" t="s">
        <v>54</v>
      </c>
      <c r="H17" s="1" t="s">
        <v>55</v>
      </c>
      <c r="I17" s="2">
        <v>80</v>
      </c>
      <c r="J17" s="2">
        <v>39.36</v>
      </c>
      <c r="K17" s="2">
        <f t="shared" si="0"/>
        <v>39.36</v>
      </c>
      <c r="L17" s="2">
        <f t="shared" si="1"/>
        <v>0</v>
      </c>
      <c r="P17" s="6">
        <v>13.07</v>
      </c>
      <c r="Q17" s="5">
        <v>26875.1875</v>
      </c>
      <c r="R17" s="7">
        <v>19.62</v>
      </c>
      <c r="S17" s="5">
        <v>23798.07375</v>
      </c>
      <c r="T17" s="8">
        <v>6.669999999999999</v>
      </c>
      <c r="U17" s="5">
        <v>2143.0337500000001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52816.294999999998</v>
      </c>
      <c r="AT17" s="11">
        <f t="shared" si="6"/>
        <v>2.0442709518772602</v>
      </c>
      <c r="AU17" s="5">
        <f t="shared" si="7"/>
        <v>2044.2709518772601</v>
      </c>
    </row>
    <row r="18" spans="1:47" x14ac:dyDescent="0.25">
      <c r="A18" s="1" t="s">
        <v>81</v>
      </c>
      <c r="B18" s="1" t="s">
        <v>82</v>
      </c>
      <c r="C18" s="1" t="s">
        <v>83</v>
      </c>
      <c r="D18" s="1" t="s">
        <v>84</v>
      </c>
      <c r="E18" s="1" t="s">
        <v>86</v>
      </c>
      <c r="F18" s="1" t="s">
        <v>63</v>
      </c>
      <c r="G18" s="1" t="s">
        <v>54</v>
      </c>
      <c r="H18" s="1" t="s">
        <v>55</v>
      </c>
      <c r="I18" s="2">
        <v>80</v>
      </c>
      <c r="J18" s="2">
        <v>40.590000000000003</v>
      </c>
      <c r="K18" s="2">
        <f t="shared" si="0"/>
        <v>37.93</v>
      </c>
      <c r="L18" s="2">
        <f t="shared" si="1"/>
        <v>2.0699999999999998</v>
      </c>
      <c r="N18" s="4">
        <v>0.82</v>
      </c>
      <c r="O18" s="5">
        <v>1971.075</v>
      </c>
      <c r="P18" s="6">
        <v>21.93</v>
      </c>
      <c r="Q18" s="5">
        <v>45093.5625</v>
      </c>
      <c r="R18" s="7">
        <v>9.5299999999999994</v>
      </c>
      <c r="S18" s="5">
        <v>12525.99375</v>
      </c>
      <c r="T18" s="8">
        <v>5.65</v>
      </c>
      <c r="U18" s="5">
        <v>2228.21875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R18" s="2">
        <v>2.0699999999999998</v>
      </c>
      <c r="AS18" s="5">
        <f t="shared" si="5"/>
        <v>61818.85</v>
      </c>
      <c r="AT18" s="11">
        <f t="shared" si="6"/>
        <v>2.3927176136352912</v>
      </c>
      <c r="AU18" s="5">
        <f t="shared" si="7"/>
        <v>2392.7176136352914</v>
      </c>
    </row>
    <row r="19" spans="1:47" x14ac:dyDescent="0.25">
      <c r="A19" s="1" t="s">
        <v>87</v>
      </c>
      <c r="B19" s="1" t="s">
        <v>88</v>
      </c>
      <c r="C19" s="1" t="s">
        <v>89</v>
      </c>
      <c r="D19" s="1" t="s">
        <v>90</v>
      </c>
      <c r="E19" s="1" t="s">
        <v>52</v>
      </c>
      <c r="F19" s="1" t="s">
        <v>63</v>
      </c>
      <c r="G19" s="1" t="s">
        <v>54</v>
      </c>
      <c r="H19" s="1" t="s">
        <v>55</v>
      </c>
      <c r="I19" s="2">
        <v>160</v>
      </c>
      <c r="J19" s="2">
        <v>40.53</v>
      </c>
      <c r="K19" s="2">
        <f t="shared" si="0"/>
        <v>0</v>
      </c>
      <c r="L19" s="2">
        <f t="shared" si="1"/>
        <v>40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R19" s="2">
        <v>40</v>
      </c>
      <c r="AS19" s="5">
        <f t="shared" si="5"/>
        <v>0</v>
      </c>
      <c r="AT19" s="11">
        <f t="shared" si="6"/>
        <v>0</v>
      </c>
      <c r="AU19" s="5">
        <f t="shared" si="7"/>
        <v>0</v>
      </c>
    </row>
    <row r="20" spans="1:47" x14ac:dyDescent="0.25">
      <c r="A20" s="1" t="s">
        <v>87</v>
      </c>
      <c r="B20" s="1" t="s">
        <v>88</v>
      </c>
      <c r="C20" s="1" t="s">
        <v>89</v>
      </c>
      <c r="D20" s="1" t="s">
        <v>90</v>
      </c>
      <c r="E20" s="1" t="s">
        <v>56</v>
      </c>
      <c r="F20" s="1" t="s">
        <v>63</v>
      </c>
      <c r="G20" s="1" t="s">
        <v>54</v>
      </c>
      <c r="H20" s="1" t="s">
        <v>55</v>
      </c>
      <c r="I20" s="2">
        <v>160</v>
      </c>
      <c r="J20" s="2">
        <v>40.909999999999997</v>
      </c>
      <c r="K20" s="2">
        <f t="shared" si="0"/>
        <v>0</v>
      </c>
      <c r="L20" s="2">
        <f t="shared" si="1"/>
        <v>40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40</v>
      </c>
      <c r="AS20" s="5">
        <f t="shared" si="5"/>
        <v>0</v>
      </c>
      <c r="AT20" s="11">
        <f t="shared" si="6"/>
        <v>0</v>
      </c>
      <c r="AU20" s="5">
        <f t="shared" si="7"/>
        <v>0</v>
      </c>
    </row>
    <row r="21" spans="1:47" x14ac:dyDescent="0.25">
      <c r="A21" s="1" t="s">
        <v>87</v>
      </c>
      <c r="B21" s="1" t="s">
        <v>88</v>
      </c>
      <c r="C21" s="1" t="s">
        <v>89</v>
      </c>
      <c r="D21" s="1" t="s">
        <v>90</v>
      </c>
      <c r="E21" s="1" t="s">
        <v>57</v>
      </c>
      <c r="F21" s="1" t="s">
        <v>63</v>
      </c>
      <c r="G21" s="1" t="s">
        <v>54</v>
      </c>
      <c r="H21" s="1" t="s">
        <v>55</v>
      </c>
      <c r="I21" s="2">
        <v>160</v>
      </c>
      <c r="J21" s="2">
        <v>40</v>
      </c>
      <c r="K21" s="2">
        <f t="shared" si="0"/>
        <v>0</v>
      </c>
      <c r="L21" s="2">
        <f t="shared" si="1"/>
        <v>39.999999999999993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39.999999999999993</v>
      </c>
      <c r="AS21" s="5">
        <f t="shared" si="5"/>
        <v>0</v>
      </c>
      <c r="AT21" s="11">
        <f t="shared" si="6"/>
        <v>0</v>
      </c>
      <c r="AU21" s="5">
        <f t="shared" si="7"/>
        <v>0</v>
      </c>
    </row>
    <row r="22" spans="1:47" x14ac:dyDescent="0.25">
      <c r="A22" s="1" t="s">
        <v>87</v>
      </c>
      <c r="B22" s="1" t="s">
        <v>88</v>
      </c>
      <c r="C22" s="1" t="s">
        <v>89</v>
      </c>
      <c r="D22" s="1" t="s">
        <v>90</v>
      </c>
      <c r="E22" s="1" t="s">
        <v>91</v>
      </c>
      <c r="F22" s="1" t="s">
        <v>63</v>
      </c>
      <c r="G22" s="1" t="s">
        <v>54</v>
      </c>
      <c r="H22" s="1" t="s">
        <v>55</v>
      </c>
      <c r="I22" s="2">
        <v>160</v>
      </c>
      <c r="J22" s="2">
        <v>38.56</v>
      </c>
      <c r="K22" s="2">
        <f t="shared" si="0"/>
        <v>0</v>
      </c>
      <c r="L22" s="2">
        <f t="shared" si="1"/>
        <v>38.56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38.56</v>
      </c>
      <c r="AS22" s="5">
        <f t="shared" si="5"/>
        <v>0</v>
      </c>
      <c r="AT22" s="11">
        <f t="shared" si="6"/>
        <v>0</v>
      </c>
      <c r="AU22" s="5">
        <f t="shared" si="7"/>
        <v>0</v>
      </c>
    </row>
    <row r="23" spans="1:47" x14ac:dyDescent="0.25">
      <c r="A23" s="1" t="s">
        <v>92</v>
      </c>
      <c r="B23" s="1" t="s">
        <v>93</v>
      </c>
      <c r="C23" s="1" t="s">
        <v>94</v>
      </c>
      <c r="D23" s="1" t="s">
        <v>95</v>
      </c>
      <c r="E23" s="1" t="s">
        <v>76</v>
      </c>
      <c r="F23" s="1" t="s">
        <v>63</v>
      </c>
      <c r="G23" s="1" t="s">
        <v>54</v>
      </c>
      <c r="H23" s="1" t="s">
        <v>55</v>
      </c>
      <c r="I23" s="2">
        <v>1.43</v>
      </c>
      <c r="J23" s="2">
        <v>1.33</v>
      </c>
      <c r="K23" s="2">
        <f t="shared" si="0"/>
        <v>1.33</v>
      </c>
      <c r="L23" s="2">
        <f t="shared" si="1"/>
        <v>0</v>
      </c>
      <c r="Z23" s="9">
        <v>1.33</v>
      </c>
      <c r="AA23" s="5">
        <v>192.15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192.15</v>
      </c>
      <c r="AT23" s="11">
        <f t="shared" si="6"/>
        <v>7.4372248830255052E-3</v>
      </c>
      <c r="AU23" s="5">
        <f t="shared" si="7"/>
        <v>7.4372248830255048</v>
      </c>
    </row>
    <row r="24" spans="1:47" x14ac:dyDescent="0.25">
      <c r="A24" s="1" t="s">
        <v>96</v>
      </c>
      <c r="B24" s="1" t="s">
        <v>97</v>
      </c>
      <c r="C24" s="1" t="s">
        <v>98</v>
      </c>
      <c r="D24" s="1" t="s">
        <v>84</v>
      </c>
      <c r="E24" s="1" t="s">
        <v>62</v>
      </c>
      <c r="F24" s="1" t="s">
        <v>99</v>
      </c>
      <c r="G24" s="1" t="s">
        <v>54</v>
      </c>
      <c r="H24" s="1" t="s">
        <v>55</v>
      </c>
      <c r="I24" s="2">
        <v>21</v>
      </c>
      <c r="J24" s="2">
        <v>17.149999999999999</v>
      </c>
      <c r="K24" s="2">
        <f t="shared" si="0"/>
        <v>16.91</v>
      </c>
      <c r="L24" s="2">
        <f t="shared" si="1"/>
        <v>0.23</v>
      </c>
      <c r="P24" s="6">
        <v>1.28</v>
      </c>
      <c r="Q24" s="5">
        <v>2105.6</v>
      </c>
      <c r="R24" s="7">
        <v>3.41</v>
      </c>
      <c r="S24" s="5">
        <v>3585.6149999999998</v>
      </c>
      <c r="T24" s="8">
        <v>1.69</v>
      </c>
      <c r="U24" s="5">
        <v>533.19499999999994</v>
      </c>
      <c r="Z24" s="9">
        <v>6.52</v>
      </c>
      <c r="AA24" s="5">
        <v>821.52</v>
      </c>
      <c r="AB24" s="10">
        <v>4.01</v>
      </c>
      <c r="AC24" s="5">
        <v>455.13499999999999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R24" s="2">
        <v>0.23</v>
      </c>
      <c r="AS24" s="5">
        <f t="shared" si="5"/>
        <v>7501.0650000000005</v>
      </c>
      <c r="AT24" s="11">
        <f t="shared" si="6"/>
        <v>0.29033102923336823</v>
      </c>
      <c r="AU24" s="5">
        <f t="shared" si="7"/>
        <v>290.33102923336827</v>
      </c>
    </row>
    <row r="25" spans="1:47" x14ac:dyDescent="0.25">
      <c r="A25" s="1" t="s">
        <v>96</v>
      </c>
      <c r="B25" s="1" t="s">
        <v>97</v>
      </c>
      <c r="C25" s="1" t="s">
        <v>98</v>
      </c>
      <c r="D25" s="1" t="s">
        <v>84</v>
      </c>
      <c r="E25" s="1" t="s">
        <v>100</v>
      </c>
      <c r="F25" s="1" t="s">
        <v>99</v>
      </c>
      <c r="G25" s="1" t="s">
        <v>54</v>
      </c>
      <c r="H25" s="1" t="s">
        <v>55</v>
      </c>
      <c r="I25" s="2">
        <v>21</v>
      </c>
      <c r="J25" s="2">
        <v>2.84</v>
      </c>
      <c r="K25" s="2">
        <f t="shared" si="0"/>
        <v>2.8499999999999996</v>
      </c>
      <c r="L25" s="2">
        <f t="shared" si="1"/>
        <v>0</v>
      </c>
      <c r="P25" s="6">
        <v>2.0499999999999998</v>
      </c>
      <c r="Q25" s="5">
        <v>3372.25</v>
      </c>
      <c r="R25" s="7">
        <v>0.8</v>
      </c>
      <c r="S25" s="5">
        <v>841.2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4213.45</v>
      </c>
      <c r="AT25" s="11">
        <f t="shared" si="6"/>
        <v>0.16308287891430556</v>
      </c>
      <c r="AU25" s="5">
        <f t="shared" si="7"/>
        <v>163.08287891430555</v>
      </c>
    </row>
    <row r="26" spans="1:47" x14ac:dyDescent="0.25">
      <c r="A26" s="1" t="s">
        <v>101</v>
      </c>
      <c r="B26" s="1" t="s">
        <v>97</v>
      </c>
      <c r="C26" s="1" t="s">
        <v>98</v>
      </c>
      <c r="D26" s="1" t="s">
        <v>84</v>
      </c>
      <c r="E26" s="1" t="s">
        <v>78</v>
      </c>
      <c r="F26" s="1" t="s">
        <v>99</v>
      </c>
      <c r="G26" s="1" t="s">
        <v>54</v>
      </c>
      <c r="H26" s="1" t="s">
        <v>55</v>
      </c>
      <c r="I26" s="2">
        <v>347.03</v>
      </c>
      <c r="J26" s="2">
        <v>33.409999999999997</v>
      </c>
      <c r="K26" s="2">
        <f t="shared" si="0"/>
        <v>17.41</v>
      </c>
      <c r="L26" s="2">
        <f t="shared" si="1"/>
        <v>3.17</v>
      </c>
      <c r="N26" s="4">
        <v>0.16</v>
      </c>
      <c r="O26" s="5">
        <v>307.68</v>
      </c>
      <c r="P26" s="6">
        <v>14.86</v>
      </c>
      <c r="Q26" s="5">
        <v>24444.7</v>
      </c>
      <c r="R26" s="7">
        <v>2.39</v>
      </c>
      <c r="S26" s="5">
        <v>2513.085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R26" s="2">
        <v>3.17</v>
      </c>
      <c r="AS26" s="5">
        <f t="shared" si="5"/>
        <v>27265.465</v>
      </c>
      <c r="AT26" s="11">
        <f t="shared" si="6"/>
        <v>1.0553182136105179</v>
      </c>
      <c r="AU26" s="5">
        <f t="shared" si="7"/>
        <v>1055.3182136105179</v>
      </c>
    </row>
    <row r="27" spans="1:47" x14ac:dyDescent="0.25">
      <c r="A27" s="1" t="s">
        <v>101</v>
      </c>
      <c r="B27" s="1" t="s">
        <v>97</v>
      </c>
      <c r="C27" s="1" t="s">
        <v>98</v>
      </c>
      <c r="D27" s="1" t="s">
        <v>84</v>
      </c>
      <c r="E27" s="1" t="s">
        <v>77</v>
      </c>
      <c r="F27" s="1" t="s">
        <v>99</v>
      </c>
      <c r="G27" s="1" t="s">
        <v>54</v>
      </c>
      <c r="H27" s="1" t="s">
        <v>55</v>
      </c>
      <c r="I27" s="2">
        <v>347.03</v>
      </c>
      <c r="J27" s="2">
        <v>36.619999999999997</v>
      </c>
      <c r="K27" s="2">
        <f t="shared" si="0"/>
        <v>18.2</v>
      </c>
      <c r="L27" s="2">
        <f t="shared" si="1"/>
        <v>1.31</v>
      </c>
      <c r="P27" s="6">
        <v>13.43</v>
      </c>
      <c r="Q27" s="5">
        <v>22092.35</v>
      </c>
      <c r="R27" s="7">
        <v>4.7699999999999996</v>
      </c>
      <c r="S27" s="5">
        <v>5015.6549999999997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R27" s="2">
        <v>1.31</v>
      </c>
      <c r="AS27" s="5">
        <f t="shared" si="5"/>
        <v>27108.004999999997</v>
      </c>
      <c r="AT27" s="11">
        <f t="shared" si="6"/>
        <v>1.0492236758531344</v>
      </c>
      <c r="AU27" s="5">
        <f t="shared" si="7"/>
        <v>1049.2236758531344</v>
      </c>
    </row>
    <row r="28" spans="1:47" x14ac:dyDescent="0.25">
      <c r="A28" s="1" t="s">
        <v>101</v>
      </c>
      <c r="B28" s="1" t="s">
        <v>97</v>
      </c>
      <c r="C28" s="1" t="s">
        <v>98</v>
      </c>
      <c r="D28" s="1" t="s">
        <v>84</v>
      </c>
      <c r="E28" s="1" t="s">
        <v>91</v>
      </c>
      <c r="F28" s="1" t="s">
        <v>99</v>
      </c>
      <c r="G28" s="1" t="s">
        <v>54</v>
      </c>
      <c r="H28" s="1" t="s">
        <v>55</v>
      </c>
      <c r="I28" s="2">
        <v>347.03</v>
      </c>
      <c r="J28" s="2">
        <v>10.56</v>
      </c>
      <c r="K28" s="2">
        <f t="shared" si="0"/>
        <v>3.68</v>
      </c>
      <c r="L28" s="2">
        <f t="shared" si="1"/>
        <v>0</v>
      </c>
      <c r="R28" s="7">
        <v>2.95</v>
      </c>
      <c r="S28" s="5">
        <v>3101.9250000000002</v>
      </c>
      <c r="T28" s="8">
        <v>0.73</v>
      </c>
      <c r="U28" s="5">
        <v>230.315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3332.2400000000002</v>
      </c>
      <c r="AT28" s="11">
        <f t="shared" si="6"/>
        <v>0.12897537467714237</v>
      </c>
      <c r="AU28" s="5">
        <f t="shared" si="7"/>
        <v>128.97537467714238</v>
      </c>
    </row>
    <row r="29" spans="1:47" x14ac:dyDescent="0.25">
      <c r="A29" s="1" t="s">
        <v>101</v>
      </c>
      <c r="B29" s="1" t="s">
        <v>97</v>
      </c>
      <c r="C29" s="1" t="s">
        <v>98</v>
      </c>
      <c r="D29" s="1" t="s">
        <v>84</v>
      </c>
      <c r="E29" s="1" t="s">
        <v>57</v>
      </c>
      <c r="F29" s="1" t="s">
        <v>99</v>
      </c>
      <c r="G29" s="1" t="s">
        <v>54</v>
      </c>
      <c r="H29" s="1" t="s">
        <v>55</v>
      </c>
      <c r="I29" s="2">
        <v>347.03</v>
      </c>
      <c r="J29" s="2">
        <v>9.98</v>
      </c>
      <c r="K29" s="2">
        <f t="shared" si="0"/>
        <v>6.91</v>
      </c>
      <c r="L29" s="2">
        <f t="shared" si="1"/>
        <v>0</v>
      </c>
      <c r="R29" s="7">
        <v>6.91</v>
      </c>
      <c r="S29" s="5">
        <v>7265.8649999999998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7265.8649999999998</v>
      </c>
      <c r="AT29" s="11">
        <f t="shared" si="6"/>
        <v>0.28122754085195995</v>
      </c>
      <c r="AU29" s="5">
        <f t="shared" si="7"/>
        <v>281.22754085195999</v>
      </c>
    </row>
    <row r="30" spans="1:47" x14ac:dyDescent="0.25">
      <c r="A30" s="1" t="s">
        <v>101</v>
      </c>
      <c r="B30" s="1" t="s">
        <v>97</v>
      </c>
      <c r="C30" s="1" t="s">
        <v>98</v>
      </c>
      <c r="D30" s="1" t="s">
        <v>84</v>
      </c>
      <c r="E30" s="1" t="s">
        <v>85</v>
      </c>
      <c r="F30" s="1" t="s">
        <v>99</v>
      </c>
      <c r="G30" s="1" t="s">
        <v>54</v>
      </c>
      <c r="H30" s="1" t="s">
        <v>55</v>
      </c>
      <c r="I30" s="2">
        <v>347.03</v>
      </c>
      <c r="J30" s="2">
        <v>39.53</v>
      </c>
      <c r="K30" s="2">
        <f t="shared" si="0"/>
        <v>33.99</v>
      </c>
      <c r="L30" s="2">
        <f t="shared" si="1"/>
        <v>2.81</v>
      </c>
      <c r="P30" s="6">
        <v>19.59</v>
      </c>
      <c r="Q30" s="5">
        <v>32225.55</v>
      </c>
      <c r="R30" s="7">
        <v>14.4</v>
      </c>
      <c r="S30" s="5">
        <v>15141.6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R30" s="2">
        <v>2.81</v>
      </c>
      <c r="AS30" s="5">
        <f t="shared" si="5"/>
        <v>47367.15</v>
      </c>
      <c r="AT30" s="11">
        <f t="shared" si="6"/>
        <v>1.8333601177101304</v>
      </c>
      <c r="AU30" s="5">
        <f t="shared" si="7"/>
        <v>1833.3601177101305</v>
      </c>
    </row>
    <row r="31" spans="1:47" x14ac:dyDescent="0.25">
      <c r="A31" s="1" t="s">
        <v>101</v>
      </c>
      <c r="B31" s="1" t="s">
        <v>97</v>
      </c>
      <c r="C31" s="1" t="s">
        <v>98</v>
      </c>
      <c r="D31" s="1" t="s">
        <v>84</v>
      </c>
      <c r="E31" s="1" t="s">
        <v>80</v>
      </c>
      <c r="F31" s="1" t="s">
        <v>99</v>
      </c>
      <c r="G31" s="1" t="s">
        <v>54</v>
      </c>
      <c r="H31" s="1" t="s">
        <v>55</v>
      </c>
      <c r="I31" s="2">
        <v>347.03</v>
      </c>
      <c r="J31" s="2">
        <v>42.18</v>
      </c>
      <c r="K31" s="2">
        <f t="shared" si="0"/>
        <v>37.1</v>
      </c>
      <c r="L31" s="2">
        <f t="shared" si="1"/>
        <v>0.74</v>
      </c>
      <c r="N31" s="4">
        <v>9.94</v>
      </c>
      <c r="O31" s="5">
        <v>19114.62</v>
      </c>
      <c r="P31" s="6">
        <v>16.98</v>
      </c>
      <c r="Q31" s="5">
        <v>27932.1</v>
      </c>
      <c r="R31" s="7">
        <v>9.89</v>
      </c>
      <c r="S31" s="5">
        <v>10399.334999999999</v>
      </c>
      <c r="T31" s="8">
        <v>0.28999999999999998</v>
      </c>
      <c r="U31" s="5">
        <v>91.49499999999999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R31" s="2">
        <v>0.74</v>
      </c>
      <c r="AS31" s="5">
        <f t="shared" si="5"/>
        <v>57537.55</v>
      </c>
      <c r="AT31" s="11">
        <f t="shared" si="6"/>
        <v>2.2270085795905499</v>
      </c>
      <c r="AU31" s="5">
        <f t="shared" si="7"/>
        <v>2227.0085795905502</v>
      </c>
    </row>
    <row r="32" spans="1:47" x14ac:dyDescent="0.25">
      <c r="A32" s="1" t="s">
        <v>101</v>
      </c>
      <c r="B32" s="1" t="s">
        <v>97</v>
      </c>
      <c r="C32" s="1" t="s">
        <v>98</v>
      </c>
      <c r="D32" s="1" t="s">
        <v>84</v>
      </c>
      <c r="E32" s="1" t="s">
        <v>64</v>
      </c>
      <c r="F32" s="1" t="s">
        <v>99</v>
      </c>
      <c r="G32" s="1" t="s">
        <v>54</v>
      </c>
      <c r="H32" s="1" t="s">
        <v>55</v>
      </c>
      <c r="I32" s="2">
        <v>347.03</v>
      </c>
      <c r="J32" s="2">
        <v>39.86</v>
      </c>
      <c r="K32" s="2">
        <f t="shared" si="0"/>
        <v>35.64</v>
      </c>
      <c r="L32" s="2">
        <f t="shared" si="1"/>
        <v>4.22</v>
      </c>
      <c r="N32" s="4">
        <v>3.44</v>
      </c>
      <c r="O32" s="5">
        <v>6615.12</v>
      </c>
      <c r="P32" s="6">
        <v>23.86</v>
      </c>
      <c r="Q32" s="5">
        <v>39249.699999999997</v>
      </c>
      <c r="R32" s="7">
        <v>5.61</v>
      </c>
      <c r="S32" s="5">
        <v>5898.915</v>
      </c>
      <c r="T32" s="8">
        <v>2.73</v>
      </c>
      <c r="U32" s="5">
        <v>861.31499999999994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R32" s="2">
        <v>4.22</v>
      </c>
      <c r="AS32" s="5">
        <f t="shared" si="5"/>
        <v>52625.05</v>
      </c>
      <c r="AT32" s="11">
        <f t="shared" si="6"/>
        <v>2.0368687552977431</v>
      </c>
      <c r="AU32" s="5">
        <f t="shared" si="7"/>
        <v>2036.8687552977431</v>
      </c>
    </row>
    <row r="33" spans="1:47" x14ac:dyDescent="0.25">
      <c r="A33" s="1" t="s">
        <v>101</v>
      </c>
      <c r="B33" s="1" t="s">
        <v>97</v>
      </c>
      <c r="C33" s="1" t="s">
        <v>98</v>
      </c>
      <c r="D33" s="1" t="s">
        <v>84</v>
      </c>
      <c r="E33" s="1" t="s">
        <v>62</v>
      </c>
      <c r="F33" s="1" t="s">
        <v>99</v>
      </c>
      <c r="G33" s="1" t="s">
        <v>54</v>
      </c>
      <c r="H33" s="1" t="s">
        <v>55</v>
      </c>
      <c r="I33" s="2">
        <v>347.03</v>
      </c>
      <c r="J33" s="2">
        <v>21.08</v>
      </c>
      <c r="K33" s="2">
        <f t="shared" si="0"/>
        <v>19.600000000000001</v>
      </c>
      <c r="L33" s="2">
        <f t="shared" si="1"/>
        <v>1.48</v>
      </c>
      <c r="P33" s="6">
        <v>2.75</v>
      </c>
      <c r="Q33" s="5">
        <v>4523.75</v>
      </c>
      <c r="R33" s="7">
        <v>6.73</v>
      </c>
      <c r="S33" s="5">
        <v>7076.5950000000003</v>
      </c>
      <c r="T33" s="8">
        <v>9.84</v>
      </c>
      <c r="U33" s="5">
        <v>3104.52</v>
      </c>
      <c r="AB33" s="10">
        <v>0.28000000000000003</v>
      </c>
      <c r="AC33" s="5">
        <v>31.78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1.48</v>
      </c>
      <c r="AS33" s="5">
        <f t="shared" si="5"/>
        <v>14736.645000000002</v>
      </c>
      <c r="AT33" s="11">
        <f t="shared" si="6"/>
        <v>0.57038637984029883</v>
      </c>
      <c r="AU33" s="5">
        <f t="shared" si="7"/>
        <v>570.3863798402989</v>
      </c>
    </row>
    <row r="34" spans="1:47" x14ac:dyDescent="0.25">
      <c r="A34" s="1" t="s">
        <v>101</v>
      </c>
      <c r="B34" s="1" t="s">
        <v>97</v>
      </c>
      <c r="C34" s="1" t="s">
        <v>98</v>
      </c>
      <c r="D34" s="1" t="s">
        <v>84</v>
      </c>
      <c r="E34" s="1" t="s">
        <v>100</v>
      </c>
      <c r="F34" s="1" t="s">
        <v>99</v>
      </c>
      <c r="G34" s="1" t="s">
        <v>54</v>
      </c>
      <c r="H34" s="1" t="s">
        <v>55</v>
      </c>
      <c r="I34" s="2">
        <v>347.03</v>
      </c>
      <c r="J34" s="2">
        <v>7.4</v>
      </c>
      <c r="K34" s="2">
        <f t="shared" si="0"/>
        <v>7.4</v>
      </c>
      <c r="L34" s="2">
        <f t="shared" si="1"/>
        <v>0</v>
      </c>
      <c r="P34" s="6">
        <v>5.08</v>
      </c>
      <c r="Q34" s="5">
        <v>8356.6</v>
      </c>
      <c r="R34" s="7">
        <v>2.3199999999999998</v>
      </c>
      <c r="S34" s="5">
        <v>2439.48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10796.08</v>
      </c>
      <c r="AT34" s="11">
        <f t="shared" si="6"/>
        <v>0.41786559882973717</v>
      </c>
      <c r="AU34" s="5">
        <f t="shared" si="7"/>
        <v>417.86559882973717</v>
      </c>
    </row>
    <row r="35" spans="1:47" x14ac:dyDescent="0.25">
      <c r="A35" s="1" t="s">
        <v>101</v>
      </c>
      <c r="B35" s="1" t="s">
        <v>97</v>
      </c>
      <c r="C35" s="1" t="s">
        <v>98</v>
      </c>
      <c r="D35" s="1" t="s">
        <v>84</v>
      </c>
      <c r="E35" s="1" t="s">
        <v>65</v>
      </c>
      <c r="F35" s="1" t="s">
        <v>99</v>
      </c>
      <c r="G35" s="1" t="s">
        <v>54</v>
      </c>
      <c r="H35" s="1" t="s">
        <v>55</v>
      </c>
      <c r="I35" s="2">
        <v>347.03</v>
      </c>
      <c r="J35" s="2">
        <v>37.75</v>
      </c>
      <c r="K35" s="2">
        <f t="shared" ref="K35:K66" si="8">SUM(N35,P35,R35,T35,V35,X35,Z35,AB35,AE35,AG35,AI35)</f>
        <v>35.47</v>
      </c>
      <c r="L35" s="2">
        <f t="shared" ref="L35:L66" si="9">SUM(M35,AD35,AK35,AM35,AO35,AQ35,AR35)</f>
        <v>2.29</v>
      </c>
      <c r="P35" s="6">
        <v>22.11</v>
      </c>
      <c r="Q35" s="5">
        <v>36370.949999999997</v>
      </c>
      <c r="R35" s="7">
        <v>13.36</v>
      </c>
      <c r="S35" s="5">
        <v>14048.04</v>
      </c>
      <c r="AL35" s="5" t="str">
        <f t="shared" ref="AL35:AL66" si="10">IF(AK35&gt;0,AK35*$AL$1,"")</f>
        <v/>
      </c>
      <c r="AN35" s="5" t="str">
        <f t="shared" ref="AN35:AN66" si="11">IF(AM35&gt;0,AM35*$AN$1,"")</f>
        <v/>
      </c>
      <c r="AP35" s="5" t="str">
        <f t="shared" ref="AP35:AP66" si="12">IF(AO35&gt;0,AO35*$AP$1,"")</f>
        <v/>
      </c>
      <c r="AR35" s="2">
        <v>2.29</v>
      </c>
      <c r="AS35" s="5">
        <f t="shared" ref="AS35:AS66" si="13">SUM(O35,Q35,S35,U35,W35,Y35,AA35,AC35,AF35,AH35,AJ35)</f>
        <v>50418.99</v>
      </c>
      <c r="AT35" s="11">
        <f t="shared" ref="AT35:AT66" si="14">(AS35/$AS$152)*100</f>
        <v>1.9514825240958318</v>
      </c>
      <c r="AU35" s="5">
        <f t="shared" ref="AU35:AU66" si="15">(AT35/100)*$AU$1</f>
        <v>1951.4825240958319</v>
      </c>
    </row>
    <row r="36" spans="1:47" x14ac:dyDescent="0.25">
      <c r="A36" s="1" t="s">
        <v>102</v>
      </c>
      <c r="B36" s="1" t="s">
        <v>103</v>
      </c>
      <c r="C36" s="1" t="s">
        <v>104</v>
      </c>
      <c r="D36" s="1" t="s">
        <v>61</v>
      </c>
      <c r="E36" s="1" t="s">
        <v>100</v>
      </c>
      <c r="F36" s="1" t="s">
        <v>99</v>
      </c>
      <c r="G36" s="1" t="s">
        <v>54</v>
      </c>
      <c r="H36" s="1" t="s">
        <v>55</v>
      </c>
      <c r="I36" s="2">
        <v>26</v>
      </c>
      <c r="J36" s="2">
        <v>24.04</v>
      </c>
      <c r="K36" s="2">
        <f t="shared" si="8"/>
        <v>24.05</v>
      </c>
      <c r="L36" s="2">
        <f t="shared" si="9"/>
        <v>0</v>
      </c>
      <c r="P36" s="6">
        <v>4.91</v>
      </c>
      <c r="Q36" s="5">
        <v>8076.9500000000007</v>
      </c>
      <c r="R36" s="7">
        <v>18.89</v>
      </c>
      <c r="S36" s="5">
        <v>19862.834999999999</v>
      </c>
      <c r="T36" s="8">
        <v>0.25</v>
      </c>
      <c r="U36" s="5">
        <v>78.875</v>
      </c>
      <c r="AL36" s="5" t="str">
        <f t="shared" si="10"/>
        <v/>
      </c>
      <c r="AN36" s="5" t="str">
        <f t="shared" si="11"/>
        <v/>
      </c>
      <c r="AP36" s="5" t="str">
        <f t="shared" si="12"/>
        <v/>
      </c>
      <c r="AS36" s="5">
        <f t="shared" si="13"/>
        <v>28018.66</v>
      </c>
      <c r="AT36" s="11">
        <f t="shared" si="14"/>
        <v>1.0844708578768223</v>
      </c>
      <c r="AU36" s="5">
        <f t="shared" si="15"/>
        <v>1084.4708578768223</v>
      </c>
    </row>
    <row r="37" spans="1:47" x14ac:dyDescent="0.25">
      <c r="A37" s="1" t="s">
        <v>105</v>
      </c>
      <c r="B37" s="1" t="s">
        <v>88</v>
      </c>
      <c r="C37" s="1" t="s">
        <v>89</v>
      </c>
      <c r="D37" s="1" t="s">
        <v>90</v>
      </c>
      <c r="E37" s="1" t="s">
        <v>70</v>
      </c>
      <c r="F37" s="1" t="s">
        <v>99</v>
      </c>
      <c r="G37" s="1" t="s">
        <v>54</v>
      </c>
      <c r="H37" s="1" t="s">
        <v>55</v>
      </c>
      <c r="I37" s="2">
        <v>80</v>
      </c>
      <c r="J37" s="2">
        <v>40</v>
      </c>
      <c r="K37" s="2">
        <f t="shared" si="8"/>
        <v>0</v>
      </c>
      <c r="L37" s="2">
        <f t="shared" si="9"/>
        <v>40</v>
      </c>
      <c r="AL37" s="5" t="str">
        <f t="shared" si="10"/>
        <v/>
      </c>
      <c r="AN37" s="5" t="str">
        <f t="shared" si="11"/>
        <v/>
      </c>
      <c r="AP37" s="5" t="str">
        <f t="shared" si="12"/>
        <v/>
      </c>
      <c r="AR37" s="2">
        <v>40</v>
      </c>
      <c r="AS37" s="5">
        <f t="shared" si="13"/>
        <v>0</v>
      </c>
      <c r="AT37" s="11">
        <f t="shared" si="14"/>
        <v>0</v>
      </c>
      <c r="AU37" s="5">
        <f t="shared" si="15"/>
        <v>0</v>
      </c>
    </row>
    <row r="38" spans="1:47" x14ac:dyDescent="0.25">
      <c r="A38" s="1" t="s">
        <v>105</v>
      </c>
      <c r="B38" s="1" t="s">
        <v>88</v>
      </c>
      <c r="C38" s="1" t="s">
        <v>89</v>
      </c>
      <c r="D38" s="1" t="s">
        <v>90</v>
      </c>
      <c r="E38" s="1" t="s">
        <v>86</v>
      </c>
      <c r="F38" s="1" t="s">
        <v>99</v>
      </c>
      <c r="G38" s="1" t="s">
        <v>54</v>
      </c>
      <c r="H38" s="1" t="s">
        <v>55</v>
      </c>
      <c r="I38" s="2">
        <v>80</v>
      </c>
      <c r="J38" s="2">
        <v>40</v>
      </c>
      <c r="K38" s="2">
        <f t="shared" si="8"/>
        <v>0</v>
      </c>
      <c r="L38" s="2">
        <f t="shared" si="9"/>
        <v>40</v>
      </c>
      <c r="AL38" s="5" t="str">
        <f t="shared" si="10"/>
        <v/>
      </c>
      <c r="AN38" s="5" t="str">
        <f t="shared" si="11"/>
        <v/>
      </c>
      <c r="AP38" s="5" t="str">
        <f t="shared" si="12"/>
        <v/>
      </c>
      <c r="AR38" s="2">
        <v>40</v>
      </c>
      <c r="AS38" s="5">
        <f t="shared" si="13"/>
        <v>0</v>
      </c>
      <c r="AT38" s="11">
        <f t="shared" si="14"/>
        <v>0</v>
      </c>
      <c r="AU38" s="5">
        <f t="shared" si="15"/>
        <v>0</v>
      </c>
    </row>
    <row r="39" spans="1:47" x14ac:dyDescent="0.25">
      <c r="A39" s="1" t="s">
        <v>106</v>
      </c>
      <c r="B39" s="1" t="s">
        <v>107</v>
      </c>
      <c r="C39" s="1" t="s">
        <v>108</v>
      </c>
      <c r="D39" s="1" t="s">
        <v>109</v>
      </c>
      <c r="E39" s="1" t="s">
        <v>91</v>
      </c>
      <c r="F39" s="1" t="s">
        <v>99</v>
      </c>
      <c r="G39" s="1" t="s">
        <v>54</v>
      </c>
      <c r="H39" s="1" t="s">
        <v>55</v>
      </c>
      <c r="I39" s="2">
        <v>129.19</v>
      </c>
      <c r="J39" s="2">
        <v>29.34</v>
      </c>
      <c r="K39" s="2">
        <f t="shared" si="8"/>
        <v>0.06</v>
      </c>
      <c r="L39" s="2">
        <f t="shared" si="9"/>
        <v>0</v>
      </c>
      <c r="R39" s="7">
        <v>0.06</v>
      </c>
      <c r="S39" s="5">
        <v>63.09</v>
      </c>
      <c r="AL39" s="5" t="str">
        <f t="shared" si="10"/>
        <v/>
      </c>
      <c r="AN39" s="5" t="str">
        <f t="shared" si="11"/>
        <v/>
      </c>
      <c r="AP39" s="5" t="str">
        <f t="shared" si="12"/>
        <v/>
      </c>
      <c r="AS39" s="5">
        <f t="shared" si="13"/>
        <v>63.09</v>
      </c>
      <c r="AT39" s="11">
        <f t="shared" si="14"/>
        <v>2.4419178655741823E-3</v>
      </c>
      <c r="AU39" s="5">
        <f t="shared" si="15"/>
        <v>2.4419178655741822</v>
      </c>
    </row>
    <row r="40" spans="1:47" x14ac:dyDescent="0.25">
      <c r="A40" s="1" t="s">
        <v>106</v>
      </c>
      <c r="B40" s="1" t="s">
        <v>107</v>
      </c>
      <c r="C40" s="1" t="s">
        <v>108</v>
      </c>
      <c r="D40" s="1" t="s">
        <v>109</v>
      </c>
      <c r="E40" s="1" t="s">
        <v>57</v>
      </c>
      <c r="F40" s="1" t="s">
        <v>99</v>
      </c>
      <c r="G40" s="1" t="s">
        <v>54</v>
      </c>
      <c r="H40" s="1" t="s">
        <v>55</v>
      </c>
      <c r="I40" s="2">
        <v>129.19</v>
      </c>
      <c r="J40" s="2">
        <v>27.5</v>
      </c>
      <c r="K40" s="2">
        <f t="shared" si="8"/>
        <v>5.55</v>
      </c>
      <c r="L40" s="2">
        <f t="shared" si="9"/>
        <v>0</v>
      </c>
      <c r="R40" s="7">
        <v>5.55</v>
      </c>
      <c r="S40" s="5">
        <v>5835.8249999999998</v>
      </c>
      <c r="AL40" s="5" t="str">
        <f t="shared" si="10"/>
        <v/>
      </c>
      <c r="AN40" s="5" t="str">
        <f t="shared" si="11"/>
        <v/>
      </c>
      <c r="AP40" s="5" t="str">
        <f t="shared" si="12"/>
        <v/>
      </c>
      <c r="AS40" s="5">
        <f t="shared" si="13"/>
        <v>5835.8249999999998</v>
      </c>
      <c r="AT40" s="11">
        <f t="shared" si="14"/>
        <v>0.22587740256561187</v>
      </c>
      <c r="AU40" s="5">
        <f t="shared" si="15"/>
        <v>225.87740256561185</v>
      </c>
    </row>
    <row r="41" spans="1:47" x14ac:dyDescent="0.25">
      <c r="A41" s="1" t="s">
        <v>110</v>
      </c>
      <c r="B41" s="1" t="s">
        <v>111</v>
      </c>
      <c r="C41" s="1" t="s">
        <v>112</v>
      </c>
      <c r="D41" s="1" t="s">
        <v>84</v>
      </c>
      <c r="E41" s="1" t="s">
        <v>56</v>
      </c>
      <c r="F41" s="1" t="s">
        <v>99</v>
      </c>
      <c r="G41" s="1" t="s">
        <v>54</v>
      </c>
      <c r="H41" s="1" t="s">
        <v>55</v>
      </c>
      <c r="I41" s="2">
        <v>7.25</v>
      </c>
      <c r="J41" s="2">
        <v>7.25</v>
      </c>
      <c r="K41" s="2">
        <f t="shared" si="8"/>
        <v>0.42</v>
      </c>
      <c r="L41" s="2">
        <f t="shared" si="9"/>
        <v>0</v>
      </c>
      <c r="R41" s="7">
        <v>0.42</v>
      </c>
      <c r="S41" s="5">
        <v>441.63</v>
      </c>
      <c r="AL41" s="5" t="str">
        <f t="shared" si="10"/>
        <v/>
      </c>
      <c r="AN41" s="5" t="str">
        <f t="shared" si="11"/>
        <v/>
      </c>
      <c r="AP41" s="5" t="str">
        <f t="shared" si="12"/>
        <v/>
      </c>
      <c r="AS41" s="5">
        <f t="shared" si="13"/>
        <v>441.63</v>
      </c>
      <c r="AT41" s="11">
        <f t="shared" si="14"/>
        <v>1.7093425059019274E-2</v>
      </c>
      <c r="AU41" s="5">
        <f t="shared" si="15"/>
        <v>17.093425059019275</v>
      </c>
    </row>
    <row r="42" spans="1:47" x14ac:dyDescent="0.25">
      <c r="A42" s="1" t="s">
        <v>113</v>
      </c>
      <c r="B42" s="1" t="s">
        <v>114</v>
      </c>
      <c r="C42" s="1" t="s">
        <v>115</v>
      </c>
      <c r="D42" s="1" t="s">
        <v>116</v>
      </c>
      <c r="E42" s="1" t="s">
        <v>100</v>
      </c>
      <c r="F42" s="1" t="s">
        <v>117</v>
      </c>
      <c r="G42" s="1" t="s">
        <v>54</v>
      </c>
      <c r="H42" s="1" t="s">
        <v>55</v>
      </c>
      <c r="I42" s="2">
        <v>7.97</v>
      </c>
      <c r="J42" s="2">
        <v>5.86</v>
      </c>
      <c r="K42" s="2">
        <f t="shared" si="8"/>
        <v>4.0999999999999996</v>
      </c>
      <c r="L42" s="2">
        <f t="shared" si="9"/>
        <v>0</v>
      </c>
      <c r="R42" s="7">
        <v>0.67</v>
      </c>
      <c r="S42" s="5">
        <v>704.505</v>
      </c>
      <c r="T42" s="8">
        <v>1.04</v>
      </c>
      <c r="U42" s="5">
        <v>328.12</v>
      </c>
      <c r="Z42" s="9">
        <v>2.39</v>
      </c>
      <c r="AA42" s="5">
        <v>301.14</v>
      </c>
      <c r="AL42" s="5" t="str">
        <f t="shared" si="10"/>
        <v/>
      </c>
      <c r="AN42" s="5" t="str">
        <f t="shared" si="11"/>
        <v/>
      </c>
      <c r="AP42" s="5" t="str">
        <f t="shared" si="12"/>
        <v/>
      </c>
      <c r="AS42" s="5">
        <f t="shared" si="13"/>
        <v>1333.7649999999999</v>
      </c>
      <c r="AT42" s="11">
        <f t="shared" si="14"/>
        <v>5.1623784783286553E-2</v>
      </c>
      <c r="AU42" s="5">
        <f t="shared" si="15"/>
        <v>51.623784783286553</v>
      </c>
    </row>
    <row r="43" spans="1:47" x14ac:dyDescent="0.25">
      <c r="A43" s="1" t="s">
        <v>113</v>
      </c>
      <c r="B43" s="1" t="s">
        <v>114</v>
      </c>
      <c r="C43" s="1" t="s">
        <v>115</v>
      </c>
      <c r="D43" s="1" t="s">
        <v>116</v>
      </c>
      <c r="E43" s="1" t="s">
        <v>65</v>
      </c>
      <c r="F43" s="1" t="s">
        <v>117</v>
      </c>
      <c r="G43" s="1" t="s">
        <v>54</v>
      </c>
      <c r="H43" s="1" t="s">
        <v>55</v>
      </c>
      <c r="I43" s="2">
        <v>7.97</v>
      </c>
      <c r="J43" s="2">
        <v>1.7</v>
      </c>
      <c r="K43" s="2">
        <f t="shared" si="8"/>
        <v>0.4</v>
      </c>
      <c r="L43" s="2">
        <f t="shared" si="9"/>
        <v>0</v>
      </c>
      <c r="Z43" s="9">
        <v>0.4</v>
      </c>
      <c r="AA43" s="5">
        <v>50.400000000000013</v>
      </c>
      <c r="AL43" s="5" t="str">
        <f t="shared" si="10"/>
        <v/>
      </c>
      <c r="AN43" s="5" t="str">
        <f t="shared" si="11"/>
        <v/>
      </c>
      <c r="AP43" s="5" t="str">
        <f t="shared" si="12"/>
        <v/>
      </c>
      <c r="AS43" s="5">
        <f t="shared" si="13"/>
        <v>50.400000000000013</v>
      </c>
      <c r="AT43" s="11">
        <f t="shared" si="14"/>
        <v>1.9507475103017723E-3</v>
      </c>
      <c r="AU43" s="5">
        <f t="shared" si="15"/>
        <v>1.9507475103017724</v>
      </c>
    </row>
    <row r="44" spans="1:47" x14ac:dyDescent="0.25">
      <c r="A44" s="1" t="s">
        <v>118</v>
      </c>
      <c r="B44" s="1" t="s">
        <v>82</v>
      </c>
      <c r="C44" s="1" t="s">
        <v>83</v>
      </c>
      <c r="D44" s="1" t="s">
        <v>84</v>
      </c>
      <c r="E44" s="1" t="s">
        <v>100</v>
      </c>
      <c r="F44" s="1" t="s">
        <v>117</v>
      </c>
      <c r="G44" s="1" t="s">
        <v>54</v>
      </c>
      <c r="H44" s="1" t="s">
        <v>55</v>
      </c>
      <c r="I44" s="2">
        <v>148.41999999999999</v>
      </c>
      <c r="J44" s="2">
        <v>32.49</v>
      </c>
      <c r="K44" s="2">
        <f t="shared" si="8"/>
        <v>6.49</v>
      </c>
      <c r="L44" s="2">
        <f t="shared" si="9"/>
        <v>0</v>
      </c>
      <c r="R44" s="7">
        <v>6.49</v>
      </c>
      <c r="S44" s="5">
        <v>6824.2350000000006</v>
      </c>
      <c r="AL44" s="5" t="str">
        <f t="shared" si="10"/>
        <v/>
      </c>
      <c r="AN44" s="5" t="str">
        <f t="shared" si="11"/>
        <v/>
      </c>
      <c r="AP44" s="5" t="str">
        <f t="shared" si="12"/>
        <v/>
      </c>
      <c r="AS44" s="5">
        <f t="shared" si="13"/>
        <v>6824.2350000000006</v>
      </c>
      <c r="AT44" s="11">
        <f t="shared" si="14"/>
        <v>0.26413411579294072</v>
      </c>
      <c r="AU44" s="5">
        <f t="shared" si="15"/>
        <v>264.13411579294069</v>
      </c>
    </row>
    <row r="45" spans="1:47" x14ac:dyDescent="0.25">
      <c r="A45" s="1" t="s">
        <v>118</v>
      </c>
      <c r="B45" s="1" t="s">
        <v>82</v>
      </c>
      <c r="C45" s="1" t="s">
        <v>83</v>
      </c>
      <c r="D45" s="1" t="s">
        <v>84</v>
      </c>
      <c r="E45" s="1" t="s">
        <v>65</v>
      </c>
      <c r="F45" s="1" t="s">
        <v>117</v>
      </c>
      <c r="G45" s="1" t="s">
        <v>54</v>
      </c>
      <c r="H45" s="1" t="s">
        <v>55</v>
      </c>
      <c r="I45" s="2">
        <v>148.41999999999999</v>
      </c>
      <c r="J45" s="2">
        <v>37.630000000000003</v>
      </c>
      <c r="K45" s="2">
        <f t="shared" si="8"/>
        <v>0.2</v>
      </c>
      <c r="L45" s="2">
        <f t="shared" si="9"/>
        <v>0</v>
      </c>
      <c r="T45" s="8">
        <v>0.2</v>
      </c>
      <c r="U45" s="5">
        <v>63.1</v>
      </c>
      <c r="AL45" s="5" t="str">
        <f t="shared" si="10"/>
        <v/>
      </c>
      <c r="AN45" s="5" t="str">
        <f t="shared" si="11"/>
        <v/>
      </c>
      <c r="AP45" s="5" t="str">
        <f t="shared" si="12"/>
        <v/>
      </c>
      <c r="AS45" s="5">
        <f t="shared" si="13"/>
        <v>63.1</v>
      </c>
      <c r="AT45" s="11">
        <f t="shared" si="14"/>
        <v>2.4423049186516233E-3</v>
      </c>
      <c r="AU45" s="5">
        <f t="shared" si="15"/>
        <v>2.4423049186516232</v>
      </c>
    </row>
    <row r="46" spans="1:47" x14ac:dyDescent="0.25">
      <c r="A46" s="1" t="s">
        <v>119</v>
      </c>
      <c r="B46" s="1" t="s">
        <v>88</v>
      </c>
      <c r="C46" s="1" t="s">
        <v>89</v>
      </c>
      <c r="D46" s="1" t="s">
        <v>90</v>
      </c>
      <c r="E46" s="1" t="s">
        <v>100</v>
      </c>
      <c r="F46" s="1" t="s">
        <v>120</v>
      </c>
      <c r="G46" s="1" t="s">
        <v>54</v>
      </c>
      <c r="H46" s="1" t="s">
        <v>55</v>
      </c>
      <c r="I46" s="2">
        <v>80</v>
      </c>
      <c r="J46" s="2">
        <v>39.32</v>
      </c>
      <c r="K46" s="2">
        <f t="shared" si="8"/>
        <v>0</v>
      </c>
      <c r="L46" s="2">
        <f t="shared" si="9"/>
        <v>39.32</v>
      </c>
      <c r="AL46" s="5" t="str">
        <f t="shared" si="10"/>
        <v/>
      </c>
      <c r="AN46" s="5" t="str">
        <f t="shared" si="11"/>
        <v/>
      </c>
      <c r="AP46" s="5" t="str">
        <f t="shared" si="12"/>
        <v/>
      </c>
      <c r="AR46" s="2">
        <v>39.32</v>
      </c>
      <c r="AS46" s="5">
        <f t="shared" si="13"/>
        <v>0</v>
      </c>
      <c r="AT46" s="11">
        <f t="shared" si="14"/>
        <v>0</v>
      </c>
      <c r="AU46" s="5">
        <f t="shared" si="15"/>
        <v>0</v>
      </c>
    </row>
    <row r="47" spans="1:47" x14ac:dyDescent="0.25">
      <c r="A47" s="1" t="s">
        <v>119</v>
      </c>
      <c r="B47" s="1" t="s">
        <v>88</v>
      </c>
      <c r="C47" s="1" t="s">
        <v>89</v>
      </c>
      <c r="D47" s="1" t="s">
        <v>90</v>
      </c>
      <c r="E47" s="1" t="s">
        <v>65</v>
      </c>
      <c r="F47" s="1" t="s">
        <v>120</v>
      </c>
      <c r="G47" s="1" t="s">
        <v>54</v>
      </c>
      <c r="H47" s="1" t="s">
        <v>55</v>
      </c>
      <c r="I47" s="2">
        <v>80</v>
      </c>
      <c r="J47" s="2">
        <v>40.68</v>
      </c>
      <c r="K47" s="2">
        <f t="shared" si="8"/>
        <v>0</v>
      </c>
      <c r="L47" s="2">
        <f t="shared" si="9"/>
        <v>40</v>
      </c>
      <c r="AL47" s="5" t="str">
        <f t="shared" si="10"/>
        <v/>
      </c>
      <c r="AN47" s="5" t="str">
        <f t="shared" si="11"/>
        <v/>
      </c>
      <c r="AP47" s="5" t="str">
        <f t="shared" si="12"/>
        <v/>
      </c>
      <c r="AR47" s="2">
        <v>40</v>
      </c>
      <c r="AS47" s="5">
        <f t="shared" si="13"/>
        <v>0</v>
      </c>
      <c r="AT47" s="11">
        <f t="shared" si="14"/>
        <v>0</v>
      </c>
      <c r="AU47" s="5">
        <f t="shared" si="15"/>
        <v>0</v>
      </c>
    </row>
    <row r="48" spans="1:47" x14ac:dyDescent="0.25">
      <c r="A48" s="1" t="s">
        <v>121</v>
      </c>
      <c r="B48" s="1" t="s">
        <v>103</v>
      </c>
      <c r="C48" s="1" t="s">
        <v>104</v>
      </c>
      <c r="D48" s="1" t="s">
        <v>61</v>
      </c>
      <c r="E48" s="1" t="s">
        <v>64</v>
      </c>
      <c r="F48" s="1" t="s">
        <v>120</v>
      </c>
      <c r="G48" s="1" t="s">
        <v>54</v>
      </c>
      <c r="H48" s="1" t="s">
        <v>55</v>
      </c>
      <c r="I48" s="2">
        <v>80</v>
      </c>
      <c r="J48" s="2">
        <v>40.26</v>
      </c>
      <c r="K48" s="2">
        <f t="shared" si="8"/>
        <v>38.42</v>
      </c>
      <c r="L48" s="2">
        <f t="shared" si="9"/>
        <v>1.58</v>
      </c>
      <c r="P48" s="6">
        <v>19.809999999999999</v>
      </c>
      <c r="Q48" s="5">
        <v>37037.175000000003</v>
      </c>
      <c r="R48" s="7">
        <v>18.61</v>
      </c>
      <c r="S48" s="5">
        <v>21863.313750000001</v>
      </c>
      <c r="AL48" s="5" t="str">
        <f t="shared" si="10"/>
        <v/>
      </c>
      <c r="AN48" s="5" t="str">
        <f t="shared" si="11"/>
        <v/>
      </c>
      <c r="AP48" s="5" t="str">
        <f t="shared" si="12"/>
        <v/>
      </c>
      <c r="AR48" s="2">
        <v>1.58</v>
      </c>
      <c r="AS48" s="5">
        <f t="shared" si="13"/>
        <v>58900.488750000004</v>
      </c>
      <c r="AT48" s="11">
        <f t="shared" si="14"/>
        <v>2.2797615433456353</v>
      </c>
      <c r="AU48" s="5">
        <f t="shared" si="15"/>
        <v>2279.7615433456353</v>
      </c>
    </row>
    <row r="49" spans="1:47" x14ac:dyDescent="0.25">
      <c r="A49" s="1" t="s">
        <v>121</v>
      </c>
      <c r="B49" s="1" t="s">
        <v>103</v>
      </c>
      <c r="C49" s="1" t="s">
        <v>104</v>
      </c>
      <c r="D49" s="1" t="s">
        <v>61</v>
      </c>
      <c r="E49" s="1" t="s">
        <v>62</v>
      </c>
      <c r="F49" s="1" t="s">
        <v>120</v>
      </c>
      <c r="G49" s="1" t="s">
        <v>54</v>
      </c>
      <c r="H49" s="1" t="s">
        <v>55</v>
      </c>
      <c r="I49" s="2">
        <v>80</v>
      </c>
      <c r="J49" s="2">
        <v>39.74</v>
      </c>
      <c r="K49" s="2">
        <f t="shared" si="8"/>
        <v>39.75</v>
      </c>
      <c r="L49" s="2">
        <f t="shared" si="9"/>
        <v>0</v>
      </c>
      <c r="P49" s="6">
        <v>30.6</v>
      </c>
      <c r="Q49" s="5">
        <v>51944.987500000003</v>
      </c>
      <c r="R49" s="7">
        <v>9.15</v>
      </c>
      <c r="S49" s="5">
        <v>9658.0275000000001</v>
      </c>
      <c r="AL49" s="5" t="str">
        <f t="shared" si="10"/>
        <v/>
      </c>
      <c r="AN49" s="5" t="str">
        <f t="shared" si="11"/>
        <v/>
      </c>
      <c r="AP49" s="5" t="str">
        <f t="shared" si="12"/>
        <v/>
      </c>
      <c r="AS49" s="5">
        <f t="shared" si="13"/>
        <v>61603.014999999999</v>
      </c>
      <c r="AT49" s="11">
        <f t="shared" si="14"/>
        <v>2.384363653538347</v>
      </c>
      <c r="AU49" s="5">
        <f t="shared" si="15"/>
        <v>2384.3636535383471</v>
      </c>
    </row>
    <row r="50" spans="1:47" x14ac:dyDescent="0.25">
      <c r="A50" s="1" t="s">
        <v>122</v>
      </c>
      <c r="B50" s="1" t="s">
        <v>82</v>
      </c>
      <c r="C50" s="1" t="s">
        <v>83</v>
      </c>
      <c r="D50" s="1" t="s">
        <v>84</v>
      </c>
      <c r="E50" s="1" t="s">
        <v>76</v>
      </c>
      <c r="F50" s="1" t="s">
        <v>120</v>
      </c>
      <c r="G50" s="1" t="s">
        <v>54</v>
      </c>
      <c r="H50" s="1" t="s">
        <v>55</v>
      </c>
      <c r="I50" s="2">
        <v>160</v>
      </c>
      <c r="J50" s="2">
        <v>40.35</v>
      </c>
      <c r="K50" s="2">
        <f t="shared" si="8"/>
        <v>27.66</v>
      </c>
      <c r="L50" s="2">
        <f t="shared" si="9"/>
        <v>7.0000000000000007E-2</v>
      </c>
      <c r="R50" s="7">
        <v>14.91</v>
      </c>
      <c r="S50" s="5">
        <v>15677.865</v>
      </c>
      <c r="T50" s="8">
        <v>12.75</v>
      </c>
      <c r="U50" s="5">
        <v>4022.625</v>
      </c>
      <c r="AL50" s="5" t="str">
        <f t="shared" si="10"/>
        <v/>
      </c>
      <c r="AN50" s="5" t="str">
        <f t="shared" si="11"/>
        <v/>
      </c>
      <c r="AP50" s="5" t="str">
        <f t="shared" si="12"/>
        <v/>
      </c>
      <c r="AR50" s="2">
        <v>7.0000000000000007E-2</v>
      </c>
      <c r="AS50" s="5">
        <f t="shared" si="13"/>
        <v>19700.489999999998</v>
      </c>
      <c r="AT50" s="11">
        <f t="shared" si="14"/>
        <v>0.76251352815922513</v>
      </c>
      <c r="AU50" s="5">
        <f t="shared" si="15"/>
        <v>762.51352815922507</v>
      </c>
    </row>
    <row r="51" spans="1:47" x14ac:dyDescent="0.25">
      <c r="A51" s="1" t="s">
        <v>122</v>
      </c>
      <c r="B51" s="1" t="s">
        <v>82</v>
      </c>
      <c r="C51" s="1" t="s">
        <v>83</v>
      </c>
      <c r="D51" s="1" t="s">
        <v>84</v>
      </c>
      <c r="E51" s="1" t="s">
        <v>75</v>
      </c>
      <c r="F51" s="1" t="s">
        <v>120</v>
      </c>
      <c r="G51" s="1" t="s">
        <v>54</v>
      </c>
      <c r="H51" s="1" t="s">
        <v>55</v>
      </c>
      <c r="I51" s="2">
        <v>160</v>
      </c>
      <c r="J51" s="2">
        <v>40.659999999999997</v>
      </c>
      <c r="K51" s="2">
        <f t="shared" si="8"/>
        <v>34.6</v>
      </c>
      <c r="L51" s="2">
        <f t="shared" si="9"/>
        <v>0.92</v>
      </c>
      <c r="R51" s="7">
        <v>31.76</v>
      </c>
      <c r="S51" s="5">
        <v>33395.64</v>
      </c>
      <c r="T51" s="8">
        <v>2.84</v>
      </c>
      <c r="U51" s="5">
        <v>896.02</v>
      </c>
      <c r="AL51" s="5" t="str">
        <f t="shared" si="10"/>
        <v/>
      </c>
      <c r="AN51" s="5" t="str">
        <f t="shared" si="11"/>
        <v/>
      </c>
      <c r="AP51" s="5" t="str">
        <f t="shared" si="12"/>
        <v/>
      </c>
      <c r="AR51" s="2">
        <v>0.92</v>
      </c>
      <c r="AS51" s="5">
        <f t="shared" si="13"/>
        <v>34291.659999999996</v>
      </c>
      <c r="AT51" s="11">
        <f t="shared" si="14"/>
        <v>1.3272692533554533</v>
      </c>
      <c r="AU51" s="5">
        <f t="shared" si="15"/>
        <v>1327.2692533554532</v>
      </c>
    </row>
    <row r="52" spans="1:47" x14ac:dyDescent="0.25">
      <c r="A52" s="1" t="s">
        <v>122</v>
      </c>
      <c r="B52" s="1" t="s">
        <v>82</v>
      </c>
      <c r="C52" s="1" t="s">
        <v>83</v>
      </c>
      <c r="D52" s="1" t="s">
        <v>84</v>
      </c>
      <c r="E52" s="1" t="s">
        <v>78</v>
      </c>
      <c r="F52" s="1" t="s">
        <v>120</v>
      </c>
      <c r="G52" s="1" t="s">
        <v>54</v>
      </c>
      <c r="H52" s="1" t="s">
        <v>55</v>
      </c>
      <c r="I52" s="2">
        <v>160</v>
      </c>
      <c r="J52" s="2">
        <v>38.979999999999997</v>
      </c>
      <c r="K52" s="2">
        <f t="shared" si="8"/>
        <v>35.81</v>
      </c>
      <c r="L52" s="2">
        <f t="shared" si="9"/>
        <v>0</v>
      </c>
      <c r="P52" s="6">
        <v>6.47</v>
      </c>
      <c r="Q52" s="5">
        <v>10643.15</v>
      </c>
      <c r="R52" s="7">
        <v>20.03</v>
      </c>
      <c r="S52" s="5">
        <v>21061.544999999998</v>
      </c>
      <c r="T52" s="8">
        <v>9.3099999999999987</v>
      </c>
      <c r="U52" s="5">
        <v>2937.3049999999998</v>
      </c>
      <c r="AL52" s="5" t="str">
        <f t="shared" si="10"/>
        <v/>
      </c>
      <c r="AN52" s="5" t="str">
        <f t="shared" si="11"/>
        <v/>
      </c>
      <c r="AP52" s="5" t="str">
        <f t="shared" si="12"/>
        <v/>
      </c>
      <c r="AS52" s="5">
        <f t="shared" si="13"/>
        <v>34642</v>
      </c>
      <c r="AT52" s="11">
        <f t="shared" si="14"/>
        <v>1.3408292708705154</v>
      </c>
      <c r="AU52" s="5">
        <f t="shared" si="15"/>
        <v>1340.8292708705153</v>
      </c>
    </row>
    <row r="53" spans="1:47" x14ac:dyDescent="0.25">
      <c r="A53" s="1" t="s">
        <v>122</v>
      </c>
      <c r="B53" s="1" t="s">
        <v>82</v>
      </c>
      <c r="C53" s="1" t="s">
        <v>83</v>
      </c>
      <c r="D53" s="1" t="s">
        <v>84</v>
      </c>
      <c r="E53" s="1" t="s">
        <v>77</v>
      </c>
      <c r="F53" s="1" t="s">
        <v>120</v>
      </c>
      <c r="G53" s="1" t="s">
        <v>54</v>
      </c>
      <c r="H53" s="1" t="s">
        <v>55</v>
      </c>
      <c r="I53" s="2">
        <v>160</v>
      </c>
      <c r="J53" s="2">
        <v>39.64</v>
      </c>
      <c r="K53" s="2">
        <f t="shared" si="8"/>
        <v>26.790000000000003</v>
      </c>
      <c r="L53" s="2">
        <f t="shared" si="9"/>
        <v>12.85</v>
      </c>
      <c r="P53" s="6">
        <v>0.42</v>
      </c>
      <c r="Q53" s="5">
        <v>690.9</v>
      </c>
      <c r="R53" s="7">
        <v>25.75</v>
      </c>
      <c r="S53" s="5">
        <v>27076.125</v>
      </c>
      <c r="T53" s="8">
        <v>0.62</v>
      </c>
      <c r="U53" s="5">
        <v>195.61</v>
      </c>
      <c r="AL53" s="5" t="str">
        <f t="shared" si="10"/>
        <v/>
      </c>
      <c r="AN53" s="5" t="str">
        <f t="shared" si="11"/>
        <v/>
      </c>
      <c r="AP53" s="5" t="str">
        <f t="shared" si="12"/>
        <v/>
      </c>
      <c r="AR53" s="2">
        <v>12.85</v>
      </c>
      <c r="AS53" s="5">
        <f t="shared" si="13"/>
        <v>27962.635000000002</v>
      </c>
      <c r="AT53" s="11">
        <f t="shared" si="14"/>
        <v>1.0823023930104601</v>
      </c>
      <c r="AU53" s="5">
        <f t="shared" si="15"/>
        <v>1082.30239301046</v>
      </c>
    </row>
    <row r="54" spans="1:47" x14ac:dyDescent="0.25">
      <c r="A54" s="1" t="s">
        <v>123</v>
      </c>
      <c r="B54" s="1" t="s">
        <v>82</v>
      </c>
      <c r="C54" s="1" t="s">
        <v>83</v>
      </c>
      <c r="D54" s="1" t="s">
        <v>84</v>
      </c>
      <c r="E54" s="1" t="s">
        <v>56</v>
      </c>
      <c r="F54" s="1" t="s">
        <v>120</v>
      </c>
      <c r="G54" s="1" t="s">
        <v>54</v>
      </c>
      <c r="H54" s="1" t="s">
        <v>55</v>
      </c>
      <c r="I54" s="2">
        <v>296.99</v>
      </c>
      <c r="J54" s="2">
        <v>29.02</v>
      </c>
      <c r="K54" s="2">
        <f t="shared" si="8"/>
        <v>5.51</v>
      </c>
      <c r="L54" s="2">
        <f t="shared" si="9"/>
        <v>0</v>
      </c>
      <c r="R54" s="7">
        <v>5.51</v>
      </c>
      <c r="S54" s="5">
        <v>5793.7649999999994</v>
      </c>
      <c r="AL54" s="5" t="str">
        <f t="shared" si="10"/>
        <v/>
      </c>
      <c r="AN54" s="5" t="str">
        <f t="shared" si="11"/>
        <v/>
      </c>
      <c r="AP54" s="5" t="str">
        <f t="shared" si="12"/>
        <v/>
      </c>
      <c r="AS54" s="5">
        <f t="shared" si="13"/>
        <v>5793.7649999999994</v>
      </c>
      <c r="AT54" s="11">
        <f t="shared" si="14"/>
        <v>0.22424945732189569</v>
      </c>
      <c r="AU54" s="5">
        <f t="shared" si="15"/>
        <v>224.2494573218957</v>
      </c>
    </row>
    <row r="55" spans="1:47" x14ac:dyDescent="0.25">
      <c r="A55" s="1" t="s">
        <v>123</v>
      </c>
      <c r="B55" s="1" t="s">
        <v>82</v>
      </c>
      <c r="C55" s="1" t="s">
        <v>83</v>
      </c>
      <c r="D55" s="1" t="s">
        <v>84</v>
      </c>
      <c r="E55" s="1" t="s">
        <v>52</v>
      </c>
      <c r="F55" s="1" t="s">
        <v>120</v>
      </c>
      <c r="G55" s="1" t="s">
        <v>54</v>
      </c>
      <c r="H55" s="1" t="s">
        <v>55</v>
      </c>
      <c r="I55" s="2">
        <v>296.99</v>
      </c>
      <c r="J55" s="2">
        <v>33.94</v>
      </c>
      <c r="K55" s="2">
        <f t="shared" si="8"/>
        <v>28.090000000000003</v>
      </c>
      <c r="L55" s="2">
        <f t="shared" si="9"/>
        <v>0</v>
      </c>
      <c r="R55" s="7">
        <v>6.92</v>
      </c>
      <c r="S55" s="5">
        <v>7276.38</v>
      </c>
      <c r="T55" s="8">
        <v>21.17</v>
      </c>
      <c r="U55" s="5">
        <v>6679.1350000000002</v>
      </c>
      <c r="AL55" s="5" t="str">
        <f t="shared" si="10"/>
        <v/>
      </c>
      <c r="AN55" s="5" t="str">
        <f t="shared" si="11"/>
        <v/>
      </c>
      <c r="AP55" s="5" t="str">
        <f t="shared" si="12"/>
        <v/>
      </c>
      <c r="AS55" s="5">
        <f t="shared" si="13"/>
        <v>13955.514999999999</v>
      </c>
      <c r="AT55" s="11">
        <f t="shared" si="14"/>
        <v>0.54015250280216331</v>
      </c>
      <c r="AU55" s="5">
        <f t="shared" si="15"/>
        <v>540.15250280216333</v>
      </c>
    </row>
    <row r="56" spans="1:47" x14ac:dyDescent="0.25">
      <c r="A56" s="1" t="s">
        <v>123</v>
      </c>
      <c r="B56" s="1" t="s">
        <v>82</v>
      </c>
      <c r="C56" s="1" t="s">
        <v>83</v>
      </c>
      <c r="D56" s="1" t="s">
        <v>84</v>
      </c>
      <c r="E56" s="1" t="s">
        <v>91</v>
      </c>
      <c r="F56" s="1" t="s">
        <v>120</v>
      </c>
      <c r="G56" s="1" t="s">
        <v>54</v>
      </c>
      <c r="H56" s="1" t="s">
        <v>55</v>
      </c>
      <c r="I56" s="2">
        <v>296.99</v>
      </c>
      <c r="J56" s="2">
        <v>39.979999999999997</v>
      </c>
      <c r="K56" s="2">
        <f t="shared" si="8"/>
        <v>39.949999999999996</v>
      </c>
      <c r="L56" s="2">
        <f t="shared" si="9"/>
        <v>0.04</v>
      </c>
      <c r="P56" s="6">
        <v>1.05</v>
      </c>
      <c r="Q56" s="5">
        <v>1727.25</v>
      </c>
      <c r="R56" s="7">
        <v>37.229999999999997</v>
      </c>
      <c r="S56" s="5">
        <v>39147.344999999987</v>
      </c>
      <c r="T56" s="8">
        <v>1.67</v>
      </c>
      <c r="U56" s="5">
        <v>526.88499999999999</v>
      </c>
      <c r="AL56" s="5" t="str">
        <f t="shared" si="10"/>
        <v/>
      </c>
      <c r="AN56" s="5" t="str">
        <f t="shared" si="11"/>
        <v/>
      </c>
      <c r="AP56" s="5" t="str">
        <f t="shared" si="12"/>
        <v/>
      </c>
      <c r="AR56" s="2">
        <v>0.04</v>
      </c>
      <c r="AS56" s="5">
        <f t="shared" si="13"/>
        <v>41401.479999999989</v>
      </c>
      <c r="AT56" s="11">
        <f t="shared" si="14"/>
        <v>1.6024570244604877</v>
      </c>
      <c r="AU56" s="5">
        <f t="shared" si="15"/>
        <v>1602.4570244604877</v>
      </c>
    </row>
    <row r="57" spans="1:47" x14ac:dyDescent="0.25">
      <c r="A57" s="1" t="s">
        <v>123</v>
      </c>
      <c r="B57" s="1" t="s">
        <v>82</v>
      </c>
      <c r="C57" s="1" t="s">
        <v>83</v>
      </c>
      <c r="D57" s="1" t="s">
        <v>84</v>
      </c>
      <c r="E57" s="1" t="s">
        <v>57</v>
      </c>
      <c r="F57" s="1" t="s">
        <v>120</v>
      </c>
      <c r="G57" s="1" t="s">
        <v>54</v>
      </c>
      <c r="H57" s="1" t="s">
        <v>55</v>
      </c>
      <c r="I57" s="2">
        <v>296.99</v>
      </c>
      <c r="J57" s="2">
        <v>33.15</v>
      </c>
      <c r="K57" s="2">
        <f t="shared" si="8"/>
        <v>22.35</v>
      </c>
      <c r="L57" s="2">
        <f t="shared" si="9"/>
        <v>0</v>
      </c>
      <c r="P57" s="6">
        <v>6.98</v>
      </c>
      <c r="Q57" s="5">
        <v>11482.1</v>
      </c>
      <c r="R57" s="7">
        <v>15.37</v>
      </c>
      <c r="S57" s="5">
        <v>16161.555</v>
      </c>
      <c r="AL57" s="5" t="str">
        <f t="shared" si="10"/>
        <v/>
      </c>
      <c r="AN57" s="5" t="str">
        <f t="shared" si="11"/>
        <v/>
      </c>
      <c r="AP57" s="5" t="str">
        <f t="shared" si="12"/>
        <v/>
      </c>
      <c r="AS57" s="5">
        <f t="shared" si="13"/>
        <v>27643.654999999999</v>
      </c>
      <c r="AT57" s="11">
        <f t="shared" si="14"/>
        <v>1.0699561739462524</v>
      </c>
      <c r="AU57" s="5">
        <f t="shared" si="15"/>
        <v>1069.9561739462524</v>
      </c>
    </row>
    <row r="58" spans="1:47" x14ac:dyDescent="0.25">
      <c r="A58" s="1" t="s">
        <v>123</v>
      </c>
      <c r="B58" s="1" t="s">
        <v>82</v>
      </c>
      <c r="C58" s="1" t="s">
        <v>83</v>
      </c>
      <c r="D58" s="1" t="s">
        <v>84</v>
      </c>
      <c r="E58" s="1" t="s">
        <v>85</v>
      </c>
      <c r="F58" s="1" t="s">
        <v>120</v>
      </c>
      <c r="G58" s="1" t="s">
        <v>54</v>
      </c>
      <c r="H58" s="1" t="s">
        <v>55</v>
      </c>
      <c r="I58" s="2">
        <v>296.99</v>
      </c>
      <c r="J58" s="2">
        <v>37.72</v>
      </c>
      <c r="K58" s="2">
        <f t="shared" si="8"/>
        <v>37.709999999999994</v>
      </c>
      <c r="L58" s="2">
        <f t="shared" si="9"/>
        <v>0</v>
      </c>
      <c r="N58" s="4">
        <v>0.23</v>
      </c>
      <c r="O58" s="5">
        <v>442.29</v>
      </c>
      <c r="P58" s="6">
        <v>32.119999999999997</v>
      </c>
      <c r="Q58" s="5">
        <v>52837.399999999987</v>
      </c>
      <c r="R58" s="7">
        <v>5.36</v>
      </c>
      <c r="S58" s="5">
        <v>5636.04</v>
      </c>
      <c r="AL58" s="5" t="str">
        <f t="shared" si="10"/>
        <v/>
      </c>
      <c r="AN58" s="5" t="str">
        <f t="shared" si="11"/>
        <v/>
      </c>
      <c r="AP58" s="5" t="str">
        <f t="shared" si="12"/>
        <v/>
      </c>
      <c r="AS58" s="5">
        <f t="shared" si="13"/>
        <v>58915.729999999989</v>
      </c>
      <c r="AT58" s="11">
        <f t="shared" si="14"/>
        <v>2.2803514606172892</v>
      </c>
      <c r="AU58" s="5">
        <f t="shared" si="15"/>
        <v>2280.3514606172894</v>
      </c>
    </row>
    <row r="59" spans="1:47" x14ac:dyDescent="0.25">
      <c r="A59" s="1" t="s">
        <v>123</v>
      </c>
      <c r="B59" s="1" t="s">
        <v>82</v>
      </c>
      <c r="C59" s="1" t="s">
        <v>83</v>
      </c>
      <c r="D59" s="1" t="s">
        <v>84</v>
      </c>
      <c r="E59" s="1" t="s">
        <v>80</v>
      </c>
      <c r="F59" s="1" t="s">
        <v>120</v>
      </c>
      <c r="G59" s="1" t="s">
        <v>54</v>
      </c>
      <c r="H59" s="1" t="s">
        <v>55</v>
      </c>
      <c r="I59" s="2">
        <v>296.99</v>
      </c>
      <c r="J59" s="2">
        <v>41.01</v>
      </c>
      <c r="K59" s="2">
        <f t="shared" si="8"/>
        <v>31.84</v>
      </c>
      <c r="L59" s="2">
        <f t="shared" si="9"/>
        <v>8.16</v>
      </c>
      <c r="P59" s="6">
        <v>19.64</v>
      </c>
      <c r="Q59" s="5">
        <v>32316.025000000001</v>
      </c>
      <c r="R59" s="7">
        <v>12.2</v>
      </c>
      <c r="S59" s="5">
        <v>12909.79125</v>
      </c>
      <c r="AL59" s="5" t="str">
        <f t="shared" si="10"/>
        <v/>
      </c>
      <c r="AN59" s="5" t="str">
        <f t="shared" si="11"/>
        <v/>
      </c>
      <c r="AP59" s="5" t="str">
        <f t="shared" si="12"/>
        <v/>
      </c>
      <c r="AR59" s="2">
        <v>8.16</v>
      </c>
      <c r="AS59" s="5">
        <f t="shared" si="13"/>
        <v>45225.816250000003</v>
      </c>
      <c r="AT59" s="11">
        <f t="shared" si="14"/>
        <v>1.7504791359335896</v>
      </c>
      <c r="AU59" s="5">
        <f t="shared" si="15"/>
        <v>1750.4791359335898</v>
      </c>
    </row>
    <row r="60" spans="1:47" x14ac:dyDescent="0.25">
      <c r="A60" s="1" t="s">
        <v>123</v>
      </c>
      <c r="B60" s="1" t="s">
        <v>82</v>
      </c>
      <c r="C60" s="1" t="s">
        <v>83</v>
      </c>
      <c r="D60" s="1" t="s">
        <v>84</v>
      </c>
      <c r="E60" s="1" t="s">
        <v>70</v>
      </c>
      <c r="F60" s="1" t="s">
        <v>120</v>
      </c>
      <c r="G60" s="1" t="s">
        <v>54</v>
      </c>
      <c r="H60" s="1" t="s">
        <v>55</v>
      </c>
      <c r="I60" s="2">
        <v>296.99</v>
      </c>
      <c r="J60" s="2">
        <v>40.93</v>
      </c>
      <c r="K60" s="2">
        <f t="shared" si="8"/>
        <v>33.47</v>
      </c>
      <c r="L60" s="2">
        <f t="shared" si="9"/>
        <v>6.53</v>
      </c>
      <c r="N60" s="4">
        <v>2.4</v>
      </c>
      <c r="O60" s="5">
        <v>4615.2</v>
      </c>
      <c r="P60" s="6">
        <v>20.49</v>
      </c>
      <c r="Q60" s="5">
        <v>33706.050000000003</v>
      </c>
      <c r="R60" s="7">
        <v>10.58</v>
      </c>
      <c r="S60" s="5">
        <v>11159.043750000001</v>
      </c>
      <c r="AL60" s="5" t="str">
        <f t="shared" si="10"/>
        <v/>
      </c>
      <c r="AN60" s="5" t="str">
        <f t="shared" si="11"/>
        <v/>
      </c>
      <c r="AP60" s="5" t="str">
        <f t="shared" si="12"/>
        <v/>
      </c>
      <c r="AR60" s="2">
        <v>6.53</v>
      </c>
      <c r="AS60" s="5">
        <f t="shared" si="13"/>
        <v>49480.293749999997</v>
      </c>
      <c r="AT60" s="11">
        <f t="shared" si="14"/>
        <v>1.9151499968613654</v>
      </c>
      <c r="AU60" s="5">
        <f t="shared" si="15"/>
        <v>1915.1499968613653</v>
      </c>
    </row>
    <row r="61" spans="1:47" x14ac:dyDescent="0.25">
      <c r="A61" s="1" t="s">
        <v>123</v>
      </c>
      <c r="B61" s="1" t="s">
        <v>82</v>
      </c>
      <c r="C61" s="1" t="s">
        <v>83</v>
      </c>
      <c r="D61" s="1" t="s">
        <v>84</v>
      </c>
      <c r="E61" s="1" t="s">
        <v>86</v>
      </c>
      <c r="F61" s="1" t="s">
        <v>120</v>
      </c>
      <c r="G61" s="1" t="s">
        <v>54</v>
      </c>
      <c r="H61" s="1" t="s">
        <v>55</v>
      </c>
      <c r="I61" s="2">
        <v>296.99</v>
      </c>
      <c r="J61" s="2">
        <v>37.96</v>
      </c>
      <c r="K61" s="2">
        <f t="shared" si="8"/>
        <v>21.14</v>
      </c>
      <c r="L61" s="2">
        <f t="shared" si="9"/>
        <v>16.82</v>
      </c>
      <c r="N61" s="4">
        <v>6.44</v>
      </c>
      <c r="O61" s="5">
        <v>12384.12</v>
      </c>
      <c r="P61" s="6">
        <v>11.69</v>
      </c>
      <c r="Q61" s="5">
        <v>19230.05</v>
      </c>
      <c r="R61" s="7">
        <v>3.01</v>
      </c>
      <c r="S61" s="5">
        <v>3165.0149999999999</v>
      </c>
      <c r="AL61" s="5" t="str">
        <f t="shared" si="10"/>
        <v/>
      </c>
      <c r="AN61" s="5" t="str">
        <f t="shared" si="11"/>
        <v/>
      </c>
      <c r="AP61" s="5" t="str">
        <f t="shared" si="12"/>
        <v/>
      </c>
      <c r="AR61" s="2">
        <v>16.82</v>
      </c>
      <c r="AS61" s="5">
        <f t="shared" si="13"/>
        <v>34779.184999999998</v>
      </c>
      <c r="AT61" s="11">
        <f t="shared" si="14"/>
        <v>1.3461390585133874</v>
      </c>
      <c r="AU61" s="5">
        <f t="shared" si="15"/>
        <v>1346.1390585133875</v>
      </c>
    </row>
    <row r="62" spans="1:47" x14ac:dyDescent="0.25">
      <c r="A62" s="1" t="s">
        <v>124</v>
      </c>
      <c r="B62" s="1" t="s">
        <v>125</v>
      </c>
      <c r="C62" s="1" t="s">
        <v>126</v>
      </c>
      <c r="D62" s="1" t="s">
        <v>127</v>
      </c>
      <c r="E62" s="1" t="s">
        <v>57</v>
      </c>
      <c r="F62" s="1" t="s">
        <v>120</v>
      </c>
      <c r="G62" s="1" t="s">
        <v>54</v>
      </c>
      <c r="H62" s="1" t="s">
        <v>55</v>
      </c>
      <c r="I62" s="2">
        <v>5.42</v>
      </c>
      <c r="J62" s="2">
        <v>4.28</v>
      </c>
      <c r="K62" s="2">
        <f t="shared" si="8"/>
        <v>2.73</v>
      </c>
      <c r="L62" s="2">
        <f t="shared" si="9"/>
        <v>0</v>
      </c>
      <c r="P62" s="6">
        <v>1.48</v>
      </c>
      <c r="Q62" s="5">
        <v>2434.6</v>
      </c>
      <c r="X62" s="2">
        <v>1.25</v>
      </c>
      <c r="Y62" s="5">
        <v>394.375</v>
      </c>
      <c r="AL62" s="5" t="str">
        <f t="shared" si="10"/>
        <v/>
      </c>
      <c r="AN62" s="5" t="str">
        <f t="shared" si="11"/>
        <v/>
      </c>
      <c r="AP62" s="5" t="str">
        <f t="shared" si="12"/>
        <v/>
      </c>
      <c r="AS62" s="5">
        <f t="shared" si="13"/>
        <v>2828.9749999999999</v>
      </c>
      <c r="AT62" s="11">
        <f t="shared" si="14"/>
        <v>0.10949634797531656</v>
      </c>
      <c r="AU62" s="5">
        <f t="shared" si="15"/>
        <v>109.49634797531655</v>
      </c>
    </row>
    <row r="63" spans="1:47" x14ac:dyDescent="0.25">
      <c r="A63" s="1" t="s">
        <v>124</v>
      </c>
      <c r="B63" s="1" t="s">
        <v>125</v>
      </c>
      <c r="C63" s="1" t="s">
        <v>126</v>
      </c>
      <c r="D63" s="1" t="s">
        <v>127</v>
      </c>
      <c r="E63" s="1" t="s">
        <v>85</v>
      </c>
      <c r="F63" s="1" t="s">
        <v>120</v>
      </c>
      <c r="G63" s="1" t="s">
        <v>54</v>
      </c>
      <c r="H63" s="1" t="s">
        <v>55</v>
      </c>
      <c r="I63" s="2">
        <v>5.42</v>
      </c>
      <c r="J63" s="2">
        <v>0.48</v>
      </c>
      <c r="K63" s="2">
        <f t="shared" si="8"/>
        <v>0.48</v>
      </c>
      <c r="L63" s="2">
        <f t="shared" si="9"/>
        <v>0</v>
      </c>
      <c r="P63" s="6">
        <v>0.48</v>
      </c>
      <c r="Q63" s="5">
        <v>789.6</v>
      </c>
      <c r="AL63" s="5" t="str">
        <f t="shared" si="10"/>
        <v/>
      </c>
      <c r="AN63" s="5" t="str">
        <f t="shared" si="11"/>
        <v/>
      </c>
      <c r="AP63" s="5" t="str">
        <f t="shared" si="12"/>
        <v/>
      </c>
      <c r="AS63" s="5">
        <f t="shared" si="13"/>
        <v>789.6</v>
      </c>
      <c r="AT63" s="11">
        <f t="shared" si="14"/>
        <v>3.0561710994727757E-2</v>
      </c>
      <c r="AU63" s="5">
        <f t="shared" si="15"/>
        <v>30.561710994727758</v>
      </c>
    </row>
    <row r="64" spans="1:47" x14ac:dyDescent="0.25">
      <c r="A64" s="1" t="s">
        <v>128</v>
      </c>
      <c r="B64" s="1" t="s">
        <v>129</v>
      </c>
      <c r="C64" s="1" t="s">
        <v>83</v>
      </c>
      <c r="D64" s="1" t="s">
        <v>130</v>
      </c>
      <c r="E64" s="1" t="s">
        <v>56</v>
      </c>
      <c r="F64" s="1" t="s">
        <v>120</v>
      </c>
      <c r="G64" s="1" t="s">
        <v>54</v>
      </c>
      <c r="H64" s="1" t="s">
        <v>55</v>
      </c>
      <c r="I64" s="2">
        <v>13.54</v>
      </c>
      <c r="J64" s="2">
        <v>5.64</v>
      </c>
      <c r="K64" s="2">
        <f t="shared" si="8"/>
        <v>2.4900000000000002</v>
      </c>
      <c r="L64" s="2">
        <f t="shared" si="9"/>
        <v>0</v>
      </c>
      <c r="Z64" s="9">
        <v>2.4900000000000002</v>
      </c>
      <c r="AA64" s="5">
        <v>313.74</v>
      </c>
      <c r="AL64" s="5" t="str">
        <f t="shared" si="10"/>
        <v/>
      </c>
      <c r="AN64" s="5" t="str">
        <f t="shared" si="11"/>
        <v/>
      </c>
      <c r="AP64" s="5" t="str">
        <f t="shared" si="12"/>
        <v/>
      </c>
      <c r="AS64" s="5">
        <f t="shared" si="13"/>
        <v>313.74</v>
      </c>
      <c r="AT64" s="11">
        <f t="shared" si="14"/>
        <v>1.2143403251628529E-2</v>
      </c>
      <c r="AU64" s="5">
        <f t="shared" si="15"/>
        <v>12.143403251628529</v>
      </c>
    </row>
    <row r="65" spans="1:47" x14ac:dyDescent="0.25">
      <c r="A65" s="1" t="s">
        <v>128</v>
      </c>
      <c r="B65" s="1" t="s">
        <v>129</v>
      </c>
      <c r="C65" s="1" t="s">
        <v>83</v>
      </c>
      <c r="D65" s="1" t="s">
        <v>130</v>
      </c>
      <c r="E65" s="1" t="s">
        <v>52</v>
      </c>
      <c r="F65" s="1" t="s">
        <v>120</v>
      </c>
      <c r="G65" s="1" t="s">
        <v>54</v>
      </c>
      <c r="H65" s="1" t="s">
        <v>55</v>
      </c>
      <c r="I65" s="2">
        <v>13.54</v>
      </c>
      <c r="J65" s="2">
        <v>6.83</v>
      </c>
      <c r="K65" s="2">
        <f t="shared" si="8"/>
        <v>6.63</v>
      </c>
      <c r="L65" s="2">
        <f t="shared" si="9"/>
        <v>0</v>
      </c>
      <c r="R65" s="7">
        <v>1.67</v>
      </c>
      <c r="S65" s="5">
        <v>1756.0050000000001</v>
      </c>
      <c r="Z65" s="9">
        <v>2.5499999999999998</v>
      </c>
      <c r="AA65" s="5">
        <v>321.3</v>
      </c>
      <c r="AB65" s="10">
        <v>2.41</v>
      </c>
      <c r="AC65" s="5">
        <v>273.53500000000003</v>
      </c>
      <c r="AL65" s="5" t="str">
        <f t="shared" si="10"/>
        <v/>
      </c>
      <c r="AN65" s="5" t="str">
        <f t="shared" si="11"/>
        <v/>
      </c>
      <c r="AP65" s="5" t="str">
        <f t="shared" si="12"/>
        <v/>
      </c>
      <c r="AS65" s="5">
        <f t="shared" si="13"/>
        <v>2350.84</v>
      </c>
      <c r="AT65" s="11">
        <f t="shared" si="14"/>
        <v>9.0989985657099551E-2</v>
      </c>
      <c r="AU65" s="5">
        <f t="shared" si="15"/>
        <v>90.989985657099552</v>
      </c>
    </row>
    <row r="66" spans="1:47" x14ac:dyDescent="0.25">
      <c r="A66" s="1" t="s">
        <v>131</v>
      </c>
      <c r="B66" s="1" t="s">
        <v>82</v>
      </c>
      <c r="C66" s="1" t="s">
        <v>83</v>
      </c>
      <c r="D66" s="1" t="s">
        <v>84</v>
      </c>
      <c r="E66" s="1" t="s">
        <v>62</v>
      </c>
      <c r="F66" s="1" t="s">
        <v>132</v>
      </c>
      <c r="G66" s="1" t="s">
        <v>54</v>
      </c>
      <c r="H66" s="1" t="s">
        <v>55</v>
      </c>
      <c r="I66" s="2">
        <v>160</v>
      </c>
      <c r="J66" s="2">
        <v>36.92</v>
      </c>
      <c r="K66" s="2">
        <f t="shared" si="8"/>
        <v>36.92</v>
      </c>
      <c r="L66" s="2">
        <f t="shared" si="9"/>
        <v>0</v>
      </c>
      <c r="P66" s="6">
        <v>7.9</v>
      </c>
      <c r="Q66" s="5">
        <v>15397.2</v>
      </c>
      <c r="R66" s="7">
        <v>15.4</v>
      </c>
      <c r="S66" s="5">
        <v>18327.645</v>
      </c>
      <c r="T66" s="8">
        <v>13.62</v>
      </c>
      <c r="U66" s="5">
        <v>4875.2637500000001</v>
      </c>
      <c r="AL66" s="5" t="str">
        <f t="shared" si="10"/>
        <v/>
      </c>
      <c r="AN66" s="5" t="str">
        <f t="shared" si="11"/>
        <v/>
      </c>
      <c r="AP66" s="5" t="str">
        <f t="shared" si="12"/>
        <v/>
      </c>
      <c r="AS66" s="5">
        <f t="shared" si="13"/>
        <v>38600.108749999999</v>
      </c>
      <c r="AT66" s="11">
        <f t="shared" si="14"/>
        <v>1.4940290881238123</v>
      </c>
      <c r="AU66" s="5">
        <f t="shared" si="15"/>
        <v>1494.0290881238122</v>
      </c>
    </row>
    <row r="67" spans="1:47" x14ac:dyDescent="0.25">
      <c r="A67" s="1" t="s">
        <v>131</v>
      </c>
      <c r="B67" s="1" t="s">
        <v>82</v>
      </c>
      <c r="C67" s="1" t="s">
        <v>83</v>
      </c>
      <c r="D67" s="1" t="s">
        <v>84</v>
      </c>
      <c r="E67" s="1" t="s">
        <v>64</v>
      </c>
      <c r="F67" s="1" t="s">
        <v>132</v>
      </c>
      <c r="G67" s="1" t="s">
        <v>54</v>
      </c>
      <c r="H67" s="1" t="s">
        <v>55</v>
      </c>
      <c r="I67" s="2">
        <v>160</v>
      </c>
      <c r="J67" s="2">
        <v>40.42</v>
      </c>
      <c r="K67" s="2">
        <f t="shared" ref="K67:K98" si="16">SUM(N67,P67,R67,T67,V67,X67,Z67,AB67,AE67,AG67,AI67)</f>
        <v>39.49</v>
      </c>
      <c r="L67" s="2">
        <f t="shared" ref="L67:L98" si="17">SUM(M67,AD67,AK67,AM67,AO67,AQ67,AR67)</f>
        <v>0.51</v>
      </c>
      <c r="P67" s="6">
        <v>25.5</v>
      </c>
      <c r="Q67" s="5">
        <v>49193.724999999991</v>
      </c>
      <c r="R67" s="7">
        <v>13.99</v>
      </c>
      <c r="S67" s="5">
        <v>18264.555</v>
      </c>
      <c r="AL67" s="5" t="str">
        <f t="shared" ref="AL67:AL98" si="18">IF(AK67&gt;0,AK67*$AL$1,"")</f>
        <v/>
      </c>
      <c r="AN67" s="5" t="str">
        <f t="shared" ref="AN67:AN98" si="19">IF(AM67&gt;0,AM67*$AN$1,"")</f>
        <v/>
      </c>
      <c r="AP67" s="5" t="str">
        <f t="shared" ref="AP67:AP98" si="20">IF(AO67&gt;0,AO67*$AP$1,"")</f>
        <v/>
      </c>
      <c r="AR67" s="2">
        <v>0.51</v>
      </c>
      <c r="AS67" s="5">
        <f t="shared" ref="AS67:AS98" si="21">SUM(O67,Q67,S67,U67,W67,Y67,AA67,AC67,AF67,AH67,AJ67)</f>
        <v>67458.28</v>
      </c>
      <c r="AT67" s="11">
        <f t="shared" ref="AT67:AT98" si="22">(AS67/$AS$152)*100</f>
        <v>2.6109934872865037</v>
      </c>
      <c r="AU67" s="5">
        <f t="shared" ref="AU67:AU98" si="23">(AT67/100)*$AU$1</f>
        <v>2610.9934872865038</v>
      </c>
    </row>
    <row r="68" spans="1:47" x14ac:dyDescent="0.25">
      <c r="A68" s="1" t="s">
        <v>131</v>
      </c>
      <c r="B68" s="1" t="s">
        <v>82</v>
      </c>
      <c r="C68" s="1" t="s">
        <v>83</v>
      </c>
      <c r="D68" s="1" t="s">
        <v>84</v>
      </c>
      <c r="E68" s="1" t="s">
        <v>65</v>
      </c>
      <c r="F68" s="1" t="s">
        <v>132</v>
      </c>
      <c r="G68" s="1" t="s">
        <v>54</v>
      </c>
      <c r="H68" s="1" t="s">
        <v>55</v>
      </c>
      <c r="I68" s="2">
        <v>160</v>
      </c>
      <c r="J68" s="2">
        <v>41.25</v>
      </c>
      <c r="K68" s="2">
        <f t="shared" si="16"/>
        <v>39.999999999999993</v>
      </c>
      <c r="L68" s="2">
        <f t="shared" si="17"/>
        <v>0</v>
      </c>
      <c r="P68" s="6">
        <v>7.05</v>
      </c>
      <c r="Q68" s="5">
        <v>14496.5625</v>
      </c>
      <c r="R68" s="7">
        <v>28.919999999999991</v>
      </c>
      <c r="S68" s="5">
        <v>38011.724999999991</v>
      </c>
      <c r="T68" s="8">
        <v>4.03</v>
      </c>
      <c r="U68" s="5">
        <v>1589.33125</v>
      </c>
      <c r="AL68" s="5" t="str">
        <f t="shared" si="18"/>
        <v/>
      </c>
      <c r="AN68" s="5" t="str">
        <f t="shared" si="19"/>
        <v/>
      </c>
      <c r="AP68" s="5" t="str">
        <f t="shared" si="20"/>
        <v/>
      </c>
      <c r="AS68" s="5">
        <f t="shared" si="21"/>
        <v>54097.618749999994</v>
      </c>
      <c r="AT68" s="11">
        <f t="shared" si="22"/>
        <v>2.0938649819408122</v>
      </c>
      <c r="AU68" s="5">
        <f t="shared" si="23"/>
        <v>2093.864981940812</v>
      </c>
    </row>
    <row r="69" spans="1:47" x14ac:dyDescent="0.25">
      <c r="A69" s="1" t="s">
        <v>131</v>
      </c>
      <c r="B69" s="1" t="s">
        <v>82</v>
      </c>
      <c r="C69" s="1" t="s">
        <v>83</v>
      </c>
      <c r="D69" s="1" t="s">
        <v>84</v>
      </c>
      <c r="E69" s="1" t="s">
        <v>100</v>
      </c>
      <c r="F69" s="1" t="s">
        <v>132</v>
      </c>
      <c r="G69" s="1" t="s">
        <v>54</v>
      </c>
      <c r="H69" s="1" t="s">
        <v>55</v>
      </c>
      <c r="I69" s="2">
        <v>160</v>
      </c>
      <c r="J69" s="2">
        <v>37.799999999999997</v>
      </c>
      <c r="K69" s="2">
        <f t="shared" si="16"/>
        <v>37.799999999999997</v>
      </c>
      <c r="L69" s="2">
        <f t="shared" si="17"/>
        <v>0</v>
      </c>
      <c r="P69" s="6">
        <v>6.58</v>
      </c>
      <c r="Q69" s="5">
        <v>13530.125</v>
      </c>
      <c r="R69" s="7">
        <v>12.1</v>
      </c>
      <c r="S69" s="5">
        <v>15903.9375</v>
      </c>
      <c r="T69" s="8">
        <v>19.12</v>
      </c>
      <c r="U69" s="5">
        <v>7540.45</v>
      </c>
      <c r="AL69" s="5" t="str">
        <f t="shared" si="18"/>
        <v/>
      </c>
      <c r="AN69" s="5" t="str">
        <f t="shared" si="19"/>
        <v/>
      </c>
      <c r="AP69" s="5" t="str">
        <f t="shared" si="20"/>
        <v/>
      </c>
      <c r="AS69" s="5">
        <f t="shared" si="21"/>
        <v>36974.512499999997</v>
      </c>
      <c r="AT69" s="11">
        <f t="shared" si="22"/>
        <v>1.4311098849999351</v>
      </c>
      <c r="AU69" s="5">
        <f t="shared" si="23"/>
        <v>1431.109884999935</v>
      </c>
    </row>
    <row r="70" spans="1:47" x14ac:dyDescent="0.25">
      <c r="A70" s="1" t="s">
        <v>133</v>
      </c>
      <c r="B70" s="1" t="s">
        <v>88</v>
      </c>
      <c r="C70" s="1" t="s">
        <v>89</v>
      </c>
      <c r="D70" s="1" t="s">
        <v>90</v>
      </c>
      <c r="E70" s="1" t="s">
        <v>75</v>
      </c>
      <c r="F70" s="1" t="s">
        <v>132</v>
      </c>
      <c r="G70" s="1" t="s">
        <v>54</v>
      </c>
      <c r="H70" s="1" t="s">
        <v>55</v>
      </c>
      <c r="I70" s="2">
        <v>320</v>
      </c>
      <c r="J70" s="2">
        <v>39.01</v>
      </c>
      <c r="K70" s="2">
        <f t="shared" si="16"/>
        <v>0</v>
      </c>
      <c r="L70" s="2">
        <f t="shared" si="17"/>
        <v>39.020000000000003</v>
      </c>
      <c r="AL70" s="5" t="str">
        <f t="shared" si="18"/>
        <v/>
      </c>
      <c r="AN70" s="5" t="str">
        <f t="shared" si="19"/>
        <v/>
      </c>
      <c r="AP70" s="5" t="str">
        <f t="shared" si="20"/>
        <v/>
      </c>
      <c r="AR70" s="2">
        <v>39.020000000000003</v>
      </c>
      <c r="AS70" s="5">
        <f t="shared" si="21"/>
        <v>0</v>
      </c>
      <c r="AT70" s="11">
        <f t="shared" si="22"/>
        <v>0</v>
      </c>
      <c r="AU70" s="5">
        <f t="shared" si="23"/>
        <v>0</v>
      </c>
    </row>
    <row r="71" spans="1:47" x14ac:dyDescent="0.25">
      <c r="A71" s="1" t="s">
        <v>133</v>
      </c>
      <c r="B71" s="1" t="s">
        <v>88</v>
      </c>
      <c r="C71" s="1" t="s">
        <v>89</v>
      </c>
      <c r="D71" s="1" t="s">
        <v>90</v>
      </c>
      <c r="E71" s="1" t="s">
        <v>76</v>
      </c>
      <c r="F71" s="1" t="s">
        <v>132</v>
      </c>
      <c r="G71" s="1" t="s">
        <v>54</v>
      </c>
      <c r="H71" s="1" t="s">
        <v>55</v>
      </c>
      <c r="I71" s="2">
        <v>320</v>
      </c>
      <c r="J71" s="2">
        <v>41.39</v>
      </c>
      <c r="K71" s="2">
        <f t="shared" si="16"/>
        <v>0</v>
      </c>
      <c r="L71" s="2">
        <f t="shared" si="17"/>
        <v>40</v>
      </c>
      <c r="AL71" s="5" t="str">
        <f t="shared" si="18"/>
        <v/>
      </c>
      <c r="AN71" s="5" t="str">
        <f t="shared" si="19"/>
        <v/>
      </c>
      <c r="AP71" s="5" t="str">
        <f t="shared" si="20"/>
        <v/>
      </c>
      <c r="AR71" s="2">
        <v>40</v>
      </c>
      <c r="AS71" s="5">
        <f t="shared" si="21"/>
        <v>0</v>
      </c>
      <c r="AT71" s="11">
        <f t="shared" si="22"/>
        <v>0</v>
      </c>
      <c r="AU71" s="5">
        <f t="shared" si="23"/>
        <v>0</v>
      </c>
    </row>
    <row r="72" spans="1:47" x14ac:dyDescent="0.25">
      <c r="A72" s="1" t="s">
        <v>133</v>
      </c>
      <c r="B72" s="1" t="s">
        <v>88</v>
      </c>
      <c r="C72" s="1" t="s">
        <v>89</v>
      </c>
      <c r="D72" s="1" t="s">
        <v>90</v>
      </c>
      <c r="E72" s="1" t="s">
        <v>52</v>
      </c>
      <c r="F72" s="1" t="s">
        <v>132</v>
      </c>
      <c r="G72" s="1" t="s">
        <v>54</v>
      </c>
      <c r="H72" s="1" t="s">
        <v>55</v>
      </c>
      <c r="I72" s="2">
        <v>320</v>
      </c>
      <c r="J72" s="2">
        <v>41.07</v>
      </c>
      <c r="K72" s="2">
        <f t="shared" si="16"/>
        <v>0</v>
      </c>
      <c r="L72" s="2">
        <f t="shared" si="17"/>
        <v>40</v>
      </c>
      <c r="AL72" s="5" t="str">
        <f t="shared" si="18"/>
        <v/>
      </c>
      <c r="AN72" s="5" t="str">
        <f t="shared" si="19"/>
        <v/>
      </c>
      <c r="AP72" s="5" t="str">
        <f t="shared" si="20"/>
        <v/>
      </c>
      <c r="AR72" s="2">
        <v>40</v>
      </c>
      <c r="AS72" s="5">
        <f t="shared" si="21"/>
        <v>0</v>
      </c>
      <c r="AT72" s="11">
        <f t="shared" si="22"/>
        <v>0</v>
      </c>
      <c r="AU72" s="5">
        <f t="shared" si="23"/>
        <v>0</v>
      </c>
    </row>
    <row r="73" spans="1:47" x14ac:dyDescent="0.25">
      <c r="A73" s="1" t="s">
        <v>133</v>
      </c>
      <c r="B73" s="1" t="s">
        <v>88</v>
      </c>
      <c r="C73" s="1" t="s">
        <v>89</v>
      </c>
      <c r="D73" s="1" t="s">
        <v>90</v>
      </c>
      <c r="E73" s="1" t="s">
        <v>56</v>
      </c>
      <c r="F73" s="1" t="s">
        <v>132</v>
      </c>
      <c r="G73" s="1" t="s">
        <v>54</v>
      </c>
      <c r="H73" s="1" t="s">
        <v>55</v>
      </c>
      <c r="I73" s="2">
        <v>320</v>
      </c>
      <c r="J73" s="2">
        <v>38.44</v>
      </c>
      <c r="K73" s="2">
        <f t="shared" si="16"/>
        <v>0</v>
      </c>
      <c r="L73" s="2">
        <f t="shared" si="17"/>
        <v>38.35</v>
      </c>
      <c r="AL73" s="5" t="str">
        <f t="shared" si="18"/>
        <v/>
      </c>
      <c r="AN73" s="5" t="str">
        <f t="shared" si="19"/>
        <v/>
      </c>
      <c r="AP73" s="5" t="str">
        <f t="shared" si="20"/>
        <v/>
      </c>
      <c r="AR73" s="2">
        <v>38.35</v>
      </c>
      <c r="AS73" s="5">
        <f t="shared" si="21"/>
        <v>0</v>
      </c>
      <c r="AT73" s="11">
        <f t="shared" si="22"/>
        <v>0</v>
      </c>
      <c r="AU73" s="5">
        <f t="shared" si="23"/>
        <v>0</v>
      </c>
    </row>
    <row r="74" spans="1:47" x14ac:dyDescent="0.25">
      <c r="A74" s="1" t="s">
        <v>133</v>
      </c>
      <c r="B74" s="1" t="s">
        <v>88</v>
      </c>
      <c r="C74" s="1" t="s">
        <v>89</v>
      </c>
      <c r="D74" s="1" t="s">
        <v>90</v>
      </c>
      <c r="E74" s="1" t="s">
        <v>57</v>
      </c>
      <c r="F74" s="1" t="s">
        <v>132</v>
      </c>
      <c r="G74" s="1" t="s">
        <v>54</v>
      </c>
      <c r="H74" s="1" t="s">
        <v>55</v>
      </c>
      <c r="I74" s="2">
        <v>320</v>
      </c>
      <c r="J74" s="2">
        <v>36.79</v>
      </c>
      <c r="K74" s="2">
        <f t="shared" si="16"/>
        <v>0</v>
      </c>
      <c r="L74" s="2">
        <f t="shared" si="17"/>
        <v>18.190000000000001</v>
      </c>
      <c r="AL74" s="5" t="str">
        <f t="shared" si="18"/>
        <v/>
      </c>
      <c r="AN74" s="5" t="str">
        <f t="shared" si="19"/>
        <v/>
      </c>
      <c r="AP74" s="5" t="str">
        <f t="shared" si="20"/>
        <v/>
      </c>
      <c r="AR74" s="2">
        <v>18.190000000000001</v>
      </c>
      <c r="AS74" s="5">
        <f t="shared" si="21"/>
        <v>0</v>
      </c>
      <c r="AT74" s="11">
        <f t="shared" si="22"/>
        <v>0</v>
      </c>
      <c r="AU74" s="5">
        <f t="shared" si="23"/>
        <v>0</v>
      </c>
    </row>
    <row r="75" spans="1:47" x14ac:dyDescent="0.25">
      <c r="A75" s="1" t="s">
        <v>133</v>
      </c>
      <c r="B75" s="1" t="s">
        <v>88</v>
      </c>
      <c r="C75" s="1" t="s">
        <v>89</v>
      </c>
      <c r="D75" s="1" t="s">
        <v>90</v>
      </c>
      <c r="E75" s="1" t="s">
        <v>91</v>
      </c>
      <c r="F75" s="1" t="s">
        <v>132</v>
      </c>
      <c r="G75" s="1" t="s">
        <v>54</v>
      </c>
      <c r="H75" s="1" t="s">
        <v>55</v>
      </c>
      <c r="I75" s="2">
        <v>320</v>
      </c>
      <c r="J75" s="2">
        <v>39.25</v>
      </c>
      <c r="K75" s="2">
        <f t="shared" si="16"/>
        <v>0</v>
      </c>
      <c r="L75" s="2">
        <f t="shared" si="17"/>
        <v>39.25</v>
      </c>
      <c r="AL75" s="5" t="str">
        <f t="shared" si="18"/>
        <v/>
      </c>
      <c r="AN75" s="5" t="str">
        <f t="shared" si="19"/>
        <v/>
      </c>
      <c r="AP75" s="5" t="str">
        <f t="shared" si="20"/>
        <v/>
      </c>
      <c r="AR75" s="2">
        <v>39.25</v>
      </c>
      <c r="AS75" s="5">
        <f t="shared" si="21"/>
        <v>0</v>
      </c>
      <c r="AT75" s="11">
        <f t="shared" si="22"/>
        <v>0</v>
      </c>
      <c r="AU75" s="5">
        <f t="shared" si="23"/>
        <v>0</v>
      </c>
    </row>
    <row r="76" spans="1:47" x14ac:dyDescent="0.25">
      <c r="A76" s="1" t="s">
        <v>133</v>
      </c>
      <c r="B76" s="1" t="s">
        <v>88</v>
      </c>
      <c r="C76" s="1" t="s">
        <v>89</v>
      </c>
      <c r="D76" s="1" t="s">
        <v>90</v>
      </c>
      <c r="E76" s="1" t="s">
        <v>77</v>
      </c>
      <c r="F76" s="1" t="s">
        <v>132</v>
      </c>
      <c r="G76" s="1" t="s">
        <v>54</v>
      </c>
      <c r="H76" s="1" t="s">
        <v>55</v>
      </c>
      <c r="I76" s="2">
        <v>320</v>
      </c>
      <c r="J76" s="2">
        <v>40.44</v>
      </c>
      <c r="K76" s="2">
        <f t="shared" si="16"/>
        <v>0</v>
      </c>
      <c r="L76" s="2">
        <f t="shared" si="17"/>
        <v>40</v>
      </c>
      <c r="AL76" s="5" t="str">
        <f t="shared" si="18"/>
        <v/>
      </c>
      <c r="AN76" s="5" t="str">
        <f t="shared" si="19"/>
        <v/>
      </c>
      <c r="AP76" s="5" t="str">
        <f t="shared" si="20"/>
        <v/>
      </c>
      <c r="AR76" s="2">
        <v>40</v>
      </c>
      <c r="AS76" s="5">
        <f t="shared" si="21"/>
        <v>0</v>
      </c>
      <c r="AT76" s="11">
        <f t="shared" si="22"/>
        <v>0</v>
      </c>
      <c r="AU76" s="5">
        <f t="shared" si="23"/>
        <v>0</v>
      </c>
    </row>
    <row r="77" spans="1:47" x14ac:dyDescent="0.25">
      <c r="A77" s="1" t="s">
        <v>133</v>
      </c>
      <c r="B77" s="1" t="s">
        <v>88</v>
      </c>
      <c r="C77" s="1" t="s">
        <v>89</v>
      </c>
      <c r="D77" s="1" t="s">
        <v>90</v>
      </c>
      <c r="E77" s="1" t="s">
        <v>78</v>
      </c>
      <c r="F77" s="1" t="s">
        <v>132</v>
      </c>
      <c r="G77" s="1" t="s">
        <v>54</v>
      </c>
      <c r="H77" s="1" t="s">
        <v>55</v>
      </c>
      <c r="I77" s="2">
        <v>320</v>
      </c>
      <c r="J77" s="2">
        <v>37.92</v>
      </c>
      <c r="K77" s="2">
        <f t="shared" si="16"/>
        <v>0</v>
      </c>
      <c r="L77" s="2">
        <f t="shared" si="17"/>
        <v>37.92</v>
      </c>
      <c r="AL77" s="5" t="str">
        <f t="shared" si="18"/>
        <v/>
      </c>
      <c r="AN77" s="5" t="str">
        <f t="shared" si="19"/>
        <v/>
      </c>
      <c r="AP77" s="5" t="str">
        <f t="shared" si="20"/>
        <v/>
      </c>
      <c r="AR77" s="2">
        <v>37.92</v>
      </c>
      <c r="AS77" s="5">
        <f t="shared" si="21"/>
        <v>0</v>
      </c>
      <c r="AT77" s="11">
        <f t="shared" si="22"/>
        <v>0</v>
      </c>
      <c r="AU77" s="5">
        <f t="shared" si="23"/>
        <v>0</v>
      </c>
    </row>
    <row r="78" spans="1:47" x14ac:dyDescent="0.25">
      <c r="A78" s="1" t="s">
        <v>134</v>
      </c>
      <c r="B78" s="1" t="s">
        <v>135</v>
      </c>
      <c r="C78" s="1" t="s">
        <v>136</v>
      </c>
      <c r="D78" s="1" t="s">
        <v>137</v>
      </c>
      <c r="E78" s="1" t="s">
        <v>80</v>
      </c>
      <c r="F78" s="1" t="s">
        <v>132</v>
      </c>
      <c r="G78" s="1" t="s">
        <v>54</v>
      </c>
      <c r="H78" s="1" t="s">
        <v>55</v>
      </c>
      <c r="I78" s="2">
        <v>160</v>
      </c>
      <c r="J78" s="2">
        <v>39.409999999999997</v>
      </c>
      <c r="K78" s="2">
        <f t="shared" si="16"/>
        <v>26.650000000000002</v>
      </c>
      <c r="L78" s="2">
        <f t="shared" si="17"/>
        <v>12.76</v>
      </c>
      <c r="P78" s="6">
        <v>18.28</v>
      </c>
      <c r="Q78" s="5">
        <v>35494.987500000003</v>
      </c>
      <c r="R78" s="7">
        <v>8.370000000000001</v>
      </c>
      <c r="S78" s="5">
        <v>10528.143749999999</v>
      </c>
      <c r="AL78" s="5" t="str">
        <f t="shared" si="18"/>
        <v/>
      </c>
      <c r="AN78" s="5" t="str">
        <f t="shared" si="19"/>
        <v/>
      </c>
      <c r="AP78" s="5" t="str">
        <f t="shared" si="20"/>
        <v/>
      </c>
      <c r="AR78" s="2">
        <v>12.76</v>
      </c>
      <c r="AS78" s="5">
        <f t="shared" si="21"/>
        <v>46023.131250000006</v>
      </c>
      <c r="AT78" s="11">
        <f t="shared" si="22"/>
        <v>1.7813394583775632</v>
      </c>
      <c r="AU78" s="5">
        <f t="shared" si="23"/>
        <v>1781.3394583775632</v>
      </c>
    </row>
    <row r="79" spans="1:47" x14ac:dyDescent="0.25">
      <c r="A79" s="1" t="s">
        <v>134</v>
      </c>
      <c r="B79" s="1" t="s">
        <v>135</v>
      </c>
      <c r="C79" s="1" t="s">
        <v>136</v>
      </c>
      <c r="D79" s="1" t="s">
        <v>137</v>
      </c>
      <c r="E79" s="1" t="s">
        <v>85</v>
      </c>
      <c r="F79" s="1" t="s">
        <v>132</v>
      </c>
      <c r="G79" s="1" t="s">
        <v>54</v>
      </c>
      <c r="H79" s="1" t="s">
        <v>55</v>
      </c>
      <c r="I79" s="2">
        <v>160</v>
      </c>
      <c r="J79" s="2">
        <v>37.880000000000003</v>
      </c>
      <c r="K79" s="2">
        <f t="shared" si="16"/>
        <v>3.21</v>
      </c>
      <c r="L79" s="2">
        <f t="shared" si="17"/>
        <v>0</v>
      </c>
      <c r="R79" s="7">
        <v>1.96</v>
      </c>
      <c r="S79" s="5">
        <v>2242.32375</v>
      </c>
      <c r="T79" s="8">
        <v>1.25</v>
      </c>
      <c r="U79" s="5">
        <v>394.375</v>
      </c>
      <c r="AL79" s="5" t="str">
        <f t="shared" si="18"/>
        <v/>
      </c>
      <c r="AN79" s="5" t="str">
        <f t="shared" si="19"/>
        <v/>
      </c>
      <c r="AP79" s="5" t="str">
        <f t="shared" si="20"/>
        <v/>
      </c>
      <c r="AS79" s="5">
        <f t="shared" si="21"/>
        <v>2636.69875</v>
      </c>
      <c r="AT79" s="11">
        <f t="shared" si="22"/>
        <v>0.10205423654718836</v>
      </c>
      <c r="AU79" s="5">
        <f t="shared" si="23"/>
        <v>102.05423654718835</v>
      </c>
    </row>
    <row r="80" spans="1:47" x14ac:dyDescent="0.25">
      <c r="A80" s="1" t="s">
        <v>134</v>
      </c>
      <c r="B80" s="1" t="s">
        <v>135</v>
      </c>
      <c r="C80" s="1" t="s">
        <v>136</v>
      </c>
      <c r="D80" s="1" t="s">
        <v>137</v>
      </c>
      <c r="E80" s="1" t="s">
        <v>86</v>
      </c>
      <c r="F80" s="1" t="s">
        <v>132</v>
      </c>
      <c r="G80" s="1" t="s">
        <v>54</v>
      </c>
      <c r="H80" s="1" t="s">
        <v>55</v>
      </c>
      <c r="I80" s="2">
        <v>160</v>
      </c>
      <c r="J80" s="2">
        <v>37.659999999999997</v>
      </c>
      <c r="K80" s="2">
        <f t="shared" si="16"/>
        <v>0.58000000000000007</v>
      </c>
      <c r="L80" s="2">
        <f t="shared" si="17"/>
        <v>0</v>
      </c>
      <c r="P80" s="6">
        <v>0.03</v>
      </c>
      <c r="Q80" s="5">
        <v>61.6875</v>
      </c>
      <c r="R80" s="7">
        <v>0.55000000000000004</v>
      </c>
      <c r="S80" s="5">
        <v>722.90625000000011</v>
      </c>
      <c r="AL80" s="5" t="str">
        <f t="shared" si="18"/>
        <v/>
      </c>
      <c r="AN80" s="5" t="str">
        <f t="shared" si="19"/>
        <v/>
      </c>
      <c r="AP80" s="5" t="str">
        <f t="shared" si="20"/>
        <v/>
      </c>
      <c r="AS80" s="5">
        <f t="shared" si="21"/>
        <v>784.59375000000011</v>
      </c>
      <c r="AT80" s="11">
        <f t="shared" si="22"/>
        <v>3.0367942547833947E-2</v>
      </c>
      <c r="AU80" s="5">
        <f t="shared" si="23"/>
        <v>30.367942547833948</v>
      </c>
    </row>
    <row r="81" spans="1:47" x14ac:dyDescent="0.25">
      <c r="A81" s="1" t="s">
        <v>134</v>
      </c>
      <c r="B81" s="1" t="s">
        <v>135</v>
      </c>
      <c r="C81" s="1" t="s">
        <v>136</v>
      </c>
      <c r="D81" s="1" t="s">
        <v>137</v>
      </c>
      <c r="E81" s="1" t="s">
        <v>70</v>
      </c>
      <c r="F81" s="1" t="s">
        <v>132</v>
      </c>
      <c r="G81" s="1" t="s">
        <v>54</v>
      </c>
      <c r="H81" s="1" t="s">
        <v>55</v>
      </c>
      <c r="I81" s="2">
        <v>160</v>
      </c>
      <c r="J81" s="2">
        <v>39.06</v>
      </c>
      <c r="K81" s="2">
        <f t="shared" si="16"/>
        <v>37.339999999999996</v>
      </c>
      <c r="L81" s="2">
        <f t="shared" si="17"/>
        <v>0</v>
      </c>
      <c r="N81" s="4">
        <v>3.27</v>
      </c>
      <c r="O81" s="5">
        <v>7860.2624999999998</v>
      </c>
      <c r="P81" s="6">
        <v>24.34</v>
      </c>
      <c r="Q81" s="5">
        <v>50049.125</v>
      </c>
      <c r="R81" s="7">
        <v>9.7299999999999986</v>
      </c>
      <c r="S81" s="5">
        <v>12788.86875</v>
      </c>
      <c r="AL81" s="5" t="str">
        <f t="shared" si="18"/>
        <v/>
      </c>
      <c r="AN81" s="5" t="str">
        <f t="shared" si="19"/>
        <v/>
      </c>
      <c r="AP81" s="5" t="str">
        <f t="shared" si="20"/>
        <v/>
      </c>
      <c r="AS81" s="5">
        <f t="shared" si="21"/>
        <v>70698.256249999991</v>
      </c>
      <c r="AT81" s="11">
        <f t="shared" si="22"/>
        <v>2.7363977651262728</v>
      </c>
      <c r="AU81" s="5">
        <f t="shared" si="23"/>
        <v>2736.397765126273</v>
      </c>
    </row>
    <row r="82" spans="1:47" x14ac:dyDescent="0.25">
      <c r="A82" s="1" t="s">
        <v>138</v>
      </c>
      <c r="B82" s="1" t="s">
        <v>139</v>
      </c>
      <c r="C82" s="1" t="s">
        <v>140</v>
      </c>
      <c r="D82" s="1" t="s">
        <v>141</v>
      </c>
      <c r="E82" s="1" t="s">
        <v>77</v>
      </c>
      <c r="F82" s="1" t="s">
        <v>142</v>
      </c>
      <c r="G82" s="1" t="s">
        <v>54</v>
      </c>
      <c r="H82" s="1" t="s">
        <v>55</v>
      </c>
      <c r="I82" s="2">
        <v>160</v>
      </c>
      <c r="J82" s="2">
        <v>42.17</v>
      </c>
      <c r="K82" s="2">
        <f t="shared" si="16"/>
        <v>0.08</v>
      </c>
      <c r="L82" s="2">
        <f t="shared" si="17"/>
        <v>0</v>
      </c>
      <c r="R82" s="7">
        <v>0.08</v>
      </c>
      <c r="S82" s="5">
        <v>105.15</v>
      </c>
      <c r="AL82" s="5" t="str">
        <f t="shared" si="18"/>
        <v/>
      </c>
      <c r="AN82" s="5" t="str">
        <f t="shared" si="19"/>
        <v/>
      </c>
      <c r="AP82" s="5" t="str">
        <f t="shared" si="20"/>
        <v/>
      </c>
      <c r="AS82" s="5">
        <f t="shared" si="21"/>
        <v>105.15</v>
      </c>
      <c r="AT82" s="11">
        <f t="shared" si="22"/>
        <v>4.0698631092903033E-3</v>
      </c>
      <c r="AU82" s="5">
        <f t="shared" si="23"/>
        <v>4.0698631092903037</v>
      </c>
    </row>
    <row r="83" spans="1:47" x14ac:dyDescent="0.25">
      <c r="A83" s="1" t="s">
        <v>138</v>
      </c>
      <c r="B83" s="1" t="s">
        <v>139</v>
      </c>
      <c r="C83" s="1" t="s">
        <v>140</v>
      </c>
      <c r="D83" s="1" t="s">
        <v>141</v>
      </c>
      <c r="E83" s="1" t="s">
        <v>78</v>
      </c>
      <c r="F83" s="1" t="s">
        <v>142</v>
      </c>
      <c r="G83" s="1" t="s">
        <v>54</v>
      </c>
      <c r="H83" s="1" t="s">
        <v>55</v>
      </c>
      <c r="I83" s="2">
        <v>160</v>
      </c>
      <c r="J83" s="2">
        <v>37.090000000000003</v>
      </c>
      <c r="K83" s="2">
        <f t="shared" si="16"/>
        <v>0.15</v>
      </c>
      <c r="L83" s="2">
        <f t="shared" si="17"/>
        <v>0</v>
      </c>
      <c r="R83" s="7">
        <v>0.15</v>
      </c>
      <c r="S83" s="5">
        <v>197.15625</v>
      </c>
      <c r="AL83" s="5" t="str">
        <f t="shared" si="18"/>
        <v/>
      </c>
      <c r="AN83" s="5" t="str">
        <f t="shared" si="19"/>
        <v/>
      </c>
      <c r="AP83" s="5" t="str">
        <f t="shared" si="20"/>
        <v/>
      </c>
      <c r="AS83" s="5">
        <f t="shared" si="21"/>
        <v>197.15625</v>
      </c>
      <c r="AT83" s="11">
        <f t="shared" si="22"/>
        <v>7.6309933299193193E-3</v>
      </c>
      <c r="AU83" s="5">
        <f t="shared" si="23"/>
        <v>7.6309933299193196</v>
      </c>
    </row>
    <row r="84" spans="1:47" x14ac:dyDescent="0.25">
      <c r="A84" s="1" t="s">
        <v>143</v>
      </c>
      <c r="B84" s="1" t="s">
        <v>144</v>
      </c>
      <c r="C84" s="1" t="s">
        <v>145</v>
      </c>
      <c r="D84" s="1" t="s">
        <v>84</v>
      </c>
      <c r="E84" s="1" t="s">
        <v>75</v>
      </c>
      <c r="F84" s="1" t="s">
        <v>142</v>
      </c>
      <c r="G84" s="1" t="s">
        <v>54</v>
      </c>
      <c r="H84" s="1" t="s">
        <v>55</v>
      </c>
      <c r="I84" s="2">
        <v>13.22</v>
      </c>
      <c r="J84" s="2">
        <v>12.39</v>
      </c>
      <c r="K84" s="2">
        <f t="shared" si="16"/>
        <v>12.39</v>
      </c>
      <c r="L84" s="2">
        <f t="shared" si="17"/>
        <v>0</v>
      </c>
      <c r="AB84" s="10">
        <v>12.39</v>
      </c>
      <c r="AC84" s="5">
        <v>1757.83125</v>
      </c>
      <c r="AL84" s="5" t="str">
        <f t="shared" si="18"/>
        <v/>
      </c>
      <c r="AN84" s="5" t="str">
        <f t="shared" si="19"/>
        <v/>
      </c>
      <c r="AP84" s="5" t="str">
        <f t="shared" si="20"/>
        <v/>
      </c>
      <c r="AS84" s="5">
        <f t="shared" si="21"/>
        <v>1757.83125</v>
      </c>
      <c r="AT84" s="11">
        <f t="shared" si="22"/>
        <v>6.8037399493415709E-2</v>
      </c>
      <c r="AU84" s="5">
        <f t="shared" si="23"/>
        <v>68.037399493415705</v>
      </c>
    </row>
    <row r="85" spans="1:47" x14ac:dyDescent="0.25">
      <c r="A85" s="1" t="s">
        <v>146</v>
      </c>
      <c r="B85" s="1" t="s">
        <v>49</v>
      </c>
      <c r="C85" s="1" t="s">
        <v>50</v>
      </c>
      <c r="D85" s="1" t="s">
        <v>51</v>
      </c>
      <c r="E85" s="1" t="s">
        <v>75</v>
      </c>
      <c r="F85" s="1" t="s">
        <v>142</v>
      </c>
      <c r="G85" s="1" t="s">
        <v>54</v>
      </c>
      <c r="H85" s="1" t="s">
        <v>55</v>
      </c>
      <c r="I85" s="2">
        <v>67.03</v>
      </c>
      <c r="J85" s="2">
        <v>23.86</v>
      </c>
      <c r="K85" s="2">
        <f t="shared" si="16"/>
        <v>20.549999999999997</v>
      </c>
      <c r="L85" s="2">
        <f t="shared" si="17"/>
        <v>0</v>
      </c>
      <c r="P85" s="6">
        <v>4.0599999999999996</v>
      </c>
      <c r="Q85" s="5">
        <v>8348.375</v>
      </c>
      <c r="R85" s="7">
        <v>11.43</v>
      </c>
      <c r="S85" s="5">
        <v>15023.30625</v>
      </c>
      <c r="T85" s="8">
        <v>5.0599999999999996</v>
      </c>
      <c r="U85" s="5">
        <v>1995.5374999999999</v>
      </c>
      <c r="AL85" s="5" t="str">
        <f t="shared" si="18"/>
        <v/>
      </c>
      <c r="AN85" s="5" t="str">
        <f t="shared" si="19"/>
        <v/>
      </c>
      <c r="AP85" s="5" t="str">
        <f t="shared" si="20"/>
        <v/>
      </c>
      <c r="AS85" s="5">
        <f t="shared" si="21"/>
        <v>25367.21875</v>
      </c>
      <c r="AT85" s="11">
        <f t="shared" si="22"/>
        <v>0.98184600833021662</v>
      </c>
      <c r="AU85" s="5">
        <f t="shared" si="23"/>
        <v>981.8460083302167</v>
      </c>
    </row>
    <row r="86" spans="1:47" x14ac:dyDescent="0.25">
      <c r="A86" s="1" t="s">
        <v>146</v>
      </c>
      <c r="B86" s="1" t="s">
        <v>49</v>
      </c>
      <c r="C86" s="1" t="s">
        <v>50</v>
      </c>
      <c r="D86" s="1" t="s">
        <v>51</v>
      </c>
      <c r="E86" s="1" t="s">
        <v>76</v>
      </c>
      <c r="F86" s="1" t="s">
        <v>142</v>
      </c>
      <c r="G86" s="1" t="s">
        <v>54</v>
      </c>
      <c r="H86" s="1" t="s">
        <v>55</v>
      </c>
      <c r="I86" s="2">
        <v>67.03</v>
      </c>
      <c r="J86" s="2">
        <v>41.26</v>
      </c>
      <c r="K86" s="2">
        <f t="shared" si="16"/>
        <v>32.200000000000003</v>
      </c>
      <c r="L86" s="2">
        <f t="shared" si="17"/>
        <v>0</v>
      </c>
      <c r="P86" s="6">
        <v>3.08</v>
      </c>
      <c r="Q86" s="5">
        <v>6333.25</v>
      </c>
      <c r="R86" s="7">
        <v>18.760000000000002</v>
      </c>
      <c r="S86" s="5">
        <v>24657.674999999999</v>
      </c>
      <c r="T86" s="8">
        <v>10.36</v>
      </c>
      <c r="U86" s="5">
        <v>4085.7249999999999</v>
      </c>
      <c r="AL86" s="5" t="str">
        <f t="shared" si="18"/>
        <v/>
      </c>
      <c r="AN86" s="5" t="str">
        <f t="shared" si="19"/>
        <v/>
      </c>
      <c r="AP86" s="5" t="str">
        <f t="shared" si="20"/>
        <v/>
      </c>
      <c r="AS86" s="5">
        <f t="shared" si="21"/>
        <v>35076.65</v>
      </c>
      <c r="AT86" s="11">
        <f t="shared" si="22"/>
        <v>1.357652532881481</v>
      </c>
      <c r="AU86" s="5">
        <f t="shared" si="23"/>
        <v>1357.652532881481</v>
      </c>
    </row>
    <row r="87" spans="1:47" x14ac:dyDescent="0.25">
      <c r="A87" s="1" t="s">
        <v>147</v>
      </c>
      <c r="B87" s="1" t="s">
        <v>148</v>
      </c>
      <c r="C87" s="1" t="s">
        <v>149</v>
      </c>
      <c r="D87" s="1" t="s">
        <v>228</v>
      </c>
      <c r="E87" s="1" t="s">
        <v>85</v>
      </c>
      <c r="F87" s="1" t="s">
        <v>142</v>
      </c>
      <c r="G87" s="1" t="s">
        <v>54</v>
      </c>
      <c r="H87" s="1" t="s">
        <v>55</v>
      </c>
      <c r="I87" s="2">
        <v>53.45</v>
      </c>
      <c r="J87" s="2">
        <v>38.619999999999997</v>
      </c>
      <c r="K87" s="2">
        <f t="shared" si="16"/>
        <v>0</v>
      </c>
      <c r="L87" s="2">
        <f t="shared" si="17"/>
        <v>15.1</v>
      </c>
      <c r="AL87" s="5" t="str">
        <f t="shared" si="18"/>
        <v/>
      </c>
      <c r="AN87" s="5" t="str">
        <f t="shared" si="19"/>
        <v/>
      </c>
      <c r="AP87" s="5" t="str">
        <f t="shared" si="20"/>
        <v/>
      </c>
      <c r="AR87" s="2">
        <v>15.1</v>
      </c>
      <c r="AS87" s="5">
        <f t="shared" si="21"/>
        <v>0</v>
      </c>
      <c r="AT87" s="11">
        <f t="shared" si="22"/>
        <v>0</v>
      </c>
      <c r="AU87" s="5">
        <f t="shared" si="23"/>
        <v>0</v>
      </c>
    </row>
    <row r="88" spans="1:47" x14ac:dyDescent="0.25">
      <c r="A88" s="1" t="s">
        <v>150</v>
      </c>
      <c r="B88" s="1" t="s">
        <v>148</v>
      </c>
      <c r="C88" s="1" t="s">
        <v>149</v>
      </c>
      <c r="D88" s="1" t="s">
        <v>228</v>
      </c>
      <c r="E88" s="1" t="s">
        <v>52</v>
      </c>
      <c r="F88" s="1" t="s">
        <v>142</v>
      </c>
      <c r="G88" s="1" t="s">
        <v>54</v>
      </c>
      <c r="H88" s="1" t="s">
        <v>55</v>
      </c>
      <c r="I88" s="2">
        <v>134.63999999999999</v>
      </c>
      <c r="J88" s="2">
        <v>39.46</v>
      </c>
      <c r="K88" s="2">
        <f t="shared" si="16"/>
        <v>0</v>
      </c>
      <c r="L88" s="2">
        <f t="shared" si="17"/>
        <v>39.46</v>
      </c>
      <c r="AL88" s="5" t="str">
        <f t="shared" si="18"/>
        <v/>
      </c>
      <c r="AN88" s="5" t="str">
        <f t="shared" si="19"/>
        <v/>
      </c>
      <c r="AP88" s="5" t="str">
        <f t="shared" si="20"/>
        <v/>
      </c>
      <c r="AR88" s="2">
        <v>39.46</v>
      </c>
      <c r="AS88" s="5">
        <f t="shared" si="21"/>
        <v>0</v>
      </c>
      <c r="AT88" s="11">
        <f t="shared" si="22"/>
        <v>0</v>
      </c>
      <c r="AU88" s="5">
        <f t="shared" si="23"/>
        <v>0</v>
      </c>
    </row>
    <row r="89" spans="1:47" x14ac:dyDescent="0.25">
      <c r="A89" s="1" t="s">
        <v>150</v>
      </c>
      <c r="B89" s="1" t="s">
        <v>148</v>
      </c>
      <c r="C89" s="1" t="s">
        <v>149</v>
      </c>
      <c r="D89" s="1" t="s">
        <v>228</v>
      </c>
      <c r="E89" s="1" t="s">
        <v>91</v>
      </c>
      <c r="F89" s="1" t="s">
        <v>142</v>
      </c>
      <c r="G89" s="1" t="s">
        <v>54</v>
      </c>
      <c r="H89" s="1" t="s">
        <v>55</v>
      </c>
      <c r="I89" s="2">
        <v>134.63999999999999</v>
      </c>
      <c r="J89" s="2">
        <v>40.08</v>
      </c>
      <c r="K89" s="2">
        <f t="shared" si="16"/>
        <v>0</v>
      </c>
      <c r="L89" s="2">
        <f t="shared" si="17"/>
        <v>11.9</v>
      </c>
      <c r="AL89" s="5" t="str">
        <f t="shared" si="18"/>
        <v/>
      </c>
      <c r="AN89" s="5" t="str">
        <f t="shared" si="19"/>
        <v/>
      </c>
      <c r="AP89" s="5" t="str">
        <f t="shared" si="20"/>
        <v/>
      </c>
      <c r="AR89" s="2">
        <v>11.9</v>
      </c>
      <c r="AS89" s="5">
        <f t="shared" si="21"/>
        <v>0</v>
      </c>
      <c r="AT89" s="11">
        <f t="shared" si="22"/>
        <v>0</v>
      </c>
      <c r="AU89" s="5">
        <f t="shared" si="23"/>
        <v>0</v>
      </c>
    </row>
    <row r="90" spans="1:47" x14ac:dyDescent="0.25">
      <c r="A90" s="1" t="s">
        <v>150</v>
      </c>
      <c r="B90" s="1" t="s">
        <v>148</v>
      </c>
      <c r="C90" s="1" t="s">
        <v>149</v>
      </c>
      <c r="D90" s="1" t="s">
        <v>228</v>
      </c>
      <c r="E90" s="1" t="s">
        <v>80</v>
      </c>
      <c r="F90" s="1" t="s">
        <v>142</v>
      </c>
      <c r="G90" s="1" t="s">
        <v>54</v>
      </c>
      <c r="H90" s="1" t="s">
        <v>55</v>
      </c>
      <c r="I90" s="2">
        <v>134.63999999999999</v>
      </c>
      <c r="J90" s="2">
        <v>40.29</v>
      </c>
      <c r="K90" s="2">
        <f t="shared" si="16"/>
        <v>0</v>
      </c>
      <c r="L90" s="2">
        <f t="shared" si="17"/>
        <v>0.45</v>
      </c>
      <c r="AL90" s="5" t="str">
        <f t="shared" si="18"/>
        <v/>
      </c>
      <c r="AN90" s="5" t="str">
        <f t="shared" si="19"/>
        <v/>
      </c>
      <c r="AP90" s="5" t="str">
        <f t="shared" si="20"/>
        <v/>
      </c>
      <c r="AR90" s="2">
        <v>0.45</v>
      </c>
      <c r="AS90" s="5">
        <f t="shared" si="21"/>
        <v>0</v>
      </c>
      <c r="AT90" s="11">
        <f t="shared" si="22"/>
        <v>0</v>
      </c>
      <c r="AU90" s="5">
        <f t="shared" si="23"/>
        <v>0</v>
      </c>
    </row>
    <row r="91" spans="1:47" x14ac:dyDescent="0.25">
      <c r="A91" s="1" t="s">
        <v>151</v>
      </c>
      <c r="B91" s="1" t="s">
        <v>152</v>
      </c>
      <c r="C91" s="1" t="s">
        <v>153</v>
      </c>
      <c r="D91" s="1" t="s">
        <v>154</v>
      </c>
      <c r="E91" s="1" t="s">
        <v>56</v>
      </c>
      <c r="F91" s="1" t="s">
        <v>142</v>
      </c>
      <c r="G91" s="1" t="s">
        <v>54</v>
      </c>
      <c r="H91" s="1" t="s">
        <v>55</v>
      </c>
      <c r="I91" s="2">
        <v>80</v>
      </c>
      <c r="J91" s="2">
        <v>38.58</v>
      </c>
      <c r="K91" s="2">
        <f t="shared" si="16"/>
        <v>0</v>
      </c>
      <c r="L91" s="2">
        <f t="shared" si="17"/>
        <v>24.55</v>
      </c>
      <c r="AL91" s="5" t="str">
        <f t="shared" si="18"/>
        <v/>
      </c>
      <c r="AN91" s="5" t="str">
        <f t="shared" si="19"/>
        <v/>
      </c>
      <c r="AP91" s="5" t="str">
        <f t="shared" si="20"/>
        <v/>
      </c>
      <c r="AR91" s="2">
        <v>24.55</v>
      </c>
      <c r="AS91" s="5">
        <f t="shared" si="21"/>
        <v>0</v>
      </c>
      <c r="AT91" s="11">
        <f t="shared" si="22"/>
        <v>0</v>
      </c>
      <c r="AU91" s="5">
        <f t="shared" si="23"/>
        <v>0</v>
      </c>
    </row>
    <row r="92" spans="1:47" x14ac:dyDescent="0.25">
      <c r="A92" s="1" t="s">
        <v>151</v>
      </c>
      <c r="B92" s="1" t="s">
        <v>152</v>
      </c>
      <c r="C92" s="1" t="s">
        <v>153</v>
      </c>
      <c r="D92" s="1" t="s">
        <v>154</v>
      </c>
      <c r="E92" s="1" t="s">
        <v>57</v>
      </c>
      <c r="F92" s="1" t="s">
        <v>142</v>
      </c>
      <c r="G92" s="1" t="s">
        <v>54</v>
      </c>
      <c r="H92" s="1" t="s">
        <v>55</v>
      </c>
      <c r="I92" s="2">
        <v>80</v>
      </c>
      <c r="J92" s="2">
        <v>38.54</v>
      </c>
      <c r="K92" s="2">
        <f t="shared" si="16"/>
        <v>0</v>
      </c>
      <c r="L92" s="2">
        <f t="shared" si="17"/>
        <v>35.950000000000003</v>
      </c>
      <c r="AL92" s="5" t="str">
        <f t="shared" si="18"/>
        <v/>
      </c>
      <c r="AN92" s="5" t="str">
        <f t="shared" si="19"/>
        <v/>
      </c>
      <c r="AP92" s="5" t="str">
        <f t="shared" si="20"/>
        <v/>
      </c>
      <c r="AR92" s="2">
        <v>35.950000000000003</v>
      </c>
      <c r="AS92" s="5">
        <f t="shared" si="21"/>
        <v>0</v>
      </c>
      <c r="AT92" s="11">
        <f t="shared" si="22"/>
        <v>0</v>
      </c>
      <c r="AU92" s="5">
        <f t="shared" si="23"/>
        <v>0</v>
      </c>
    </row>
    <row r="93" spans="1:47" x14ac:dyDescent="0.25">
      <c r="A93" s="1" t="s">
        <v>155</v>
      </c>
      <c r="B93" s="1" t="s">
        <v>156</v>
      </c>
      <c r="C93" s="1" t="s">
        <v>157</v>
      </c>
      <c r="D93" s="1" t="s">
        <v>158</v>
      </c>
      <c r="E93" s="1" t="s">
        <v>75</v>
      </c>
      <c r="F93" s="1" t="s">
        <v>159</v>
      </c>
      <c r="G93" s="1" t="s">
        <v>54</v>
      </c>
      <c r="H93" s="1" t="s">
        <v>55</v>
      </c>
      <c r="I93" s="2">
        <v>160</v>
      </c>
      <c r="J93" s="2">
        <v>40.98</v>
      </c>
      <c r="K93" s="2">
        <f t="shared" si="16"/>
        <v>2.64</v>
      </c>
      <c r="L93" s="2">
        <f t="shared" si="17"/>
        <v>0</v>
      </c>
      <c r="P93" s="6">
        <v>0.39</v>
      </c>
      <c r="Q93" s="5">
        <v>641.55000000000007</v>
      </c>
      <c r="R93" s="7">
        <v>2.13</v>
      </c>
      <c r="S93" s="5">
        <v>2239.6950000000002</v>
      </c>
      <c r="T93" s="8">
        <v>0.12</v>
      </c>
      <c r="U93" s="5">
        <v>37.86</v>
      </c>
      <c r="AL93" s="5" t="str">
        <f t="shared" si="18"/>
        <v/>
      </c>
      <c r="AN93" s="5" t="str">
        <f t="shared" si="19"/>
        <v/>
      </c>
      <c r="AP93" s="5" t="str">
        <f t="shared" si="20"/>
        <v/>
      </c>
      <c r="AS93" s="5">
        <f t="shared" si="21"/>
        <v>2919.1050000000005</v>
      </c>
      <c r="AT93" s="11">
        <f t="shared" si="22"/>
        <v>0.11298485736229076</v>
      </c>
      <c r="AU93" s="5">
        <f t="shared" si="23"/>
        <v>112.98485736229075</v>
      </c>
    </row>
    <row r="94" spans="1:47" x14ac:dyDescent="0.25">
      <c r="A94" s="1" t="s">
        <v>160</v>
      </c>
      <c r="B94" s="1" t="s">
        <v>161</v>
      </c>
      <c r="C94" s="1" t="s">
        <v>157</v>
      </c>
      <c r="D94" s="1" t="s">
        <v>158</v>
      </c>
      <c r="E94" s="1" t="s">
        <v>62</v>
      </c>
      <c r="F94" s="1" t="s">
        <v>162</v>
      </c>
      <c r="G94" s="1" t="s">
        <v>54</v>
      </c>
      <c r="H94" s="1" t="s">
        <v>55</v>
      </c>
      <c r="I94" s="2">
        <v>160</v>
      </c>
      <c r="J94" s="2">
        <v>41.13</v>
      </c>
      <c r="K94" s="2">
        <f t="shared" si="16"/>
        <v>6.8000000000000007</v>
      </c>
      <c r="L94" s="2">
        <f t="shared" si="17"/>
        <v>0</v>
      </c>
      <c r="P94" s="6">
        <v>0.87</v>
      </c>
      <c r="Q94" s="5">
        <v>1431.15</v>
      </c>
      <c r="R94" s="7">
        <v>3.29</v>
      </c>
      <c r="S94" s="5">
        <v>3459.4349999999999</v>
      </c>
      <c r="T94" s="8">
        <v>2.64</v>
      </c>
      <c r="U94" s="5">
        <v>832.92000000000007</v>
      </c>
      <c r="AL94" s="5" t="str">
        <f t="shared" si="18"/>
        <v/>
      </c>
      <c r="AN94" s="5" t="str">
        <f t="shared" si="19"/>
        <v/>
      </c>
      <c r="AP94" s="5" t="str">
        <f t="shared" si="20"/>
        <v/>
      </c>
      <c r="AS94" s="5">
        <f t="shared" si="21"/>
        <v>5723.5050000000001</v>
      </c>
      <c r="AT94" s="11">
        <f t="shared" si="22"/>
        <v>0.22153002239979647</v>
      </c>
      <c r="AU94" s="5">
        <f t="shared" si="23"/>
        <v>221.53002239979645</v>
      </c>
    </row>
    <row r="95" spans="1:47" x14ac:dyDescent="0.25">
      <c r="A95" s="1" t="s">
        <v>160</v>
      </c>
      <c r="B95" s="1" t="s">
        <v>161</v>
      </c>
      <c r="C95" s="1" t="s">
        <v>157</v>
      </c>
      <c r="D95" s="1" t="s">
        <v>158</v>
      </c>
      <c r="E95" s="1" t="s">
        <v>65</v>
      </c>
      <c r="F95" s="1" t="s">
        <v>162</v>
      </c>
      <c r="G95" s="1" t="s">
        <v>54</v>
      </c>
      <c r="H95" s="1" t="s">
        <v>55</v>
      </c>
      <c r="I95" s="2">
        <v>160</v>
      </c>
      <c r="J95" s="2">
        <v>38.56</v>
      </c>
      <c r="K95" s="2">
        <f t="shared" si="16"/>
        <v>5.63</v>
      </c>
      <c r="L95" s="2">
        <f t="shared" si="17"/>
        <v>0</v>
      </c>
      <c r="R95" s="7">
        <v>0.78</v>
      </c>
      <c r="S95" s="5">
        <v>820.17000000000007</v>
      </c>
      <c r="T95" s="8">
        <v>4.8499999999999996</v>
      </c>
      <c r="U95" s="5">
        <v>1530.175</v>
      </c>
      <c r="AL95" s="5" t="str">
        <f t="shared" si="18"/>
        <v/>
      </c>
      <c r="AN95" s="5" t="str">
        <f t="shared" si="19"/>
        <v/>
      </c>
      <c r="AP95" s="5" t="str">
        <f t="shared" si="20"/>
        <v/>
      </c>
      <c r="AS95" s="5">
        <f t="shared" si="21"/>
        <v>2350.3450000000003</v>
      </c>
      <c r="AT95" s="11">
        <f t="shared" si="22"/>
        <v>9.0970826529766236E-2</v>
      </c>
      <c r="AU95" s="5">
        <f t="shared" si="23"/>
        <v>90.970826529766242</v>
      </c>
    </row>
    <row r="96" spans="1:47" x14ac:dyDescent="0.25">
      <c r="A96" s="1" t="s">
        <v>160</v>
      </c>
      <c r="B96" s="1" t="s">
        <v>161</v>
      </c>
      <c r="C96" s="1" t="s">
        <v>157</v>
      </c>
      <c r="D96" s="1" t="s">
        <v>158</v>
      </c>
      <c r="E96" s="1" t="s">
        <v>100</v>
      </c>
      <c r="F96" s="1" t="s">
        <v>162</v>
      </c>
      <c r="G96" s="1" t="s">
        <v>54</v>
      </c>
      <c r="H96" s="1" t="s">
        <v>55</v>
      </c>
      <c r="I96" s="2">
        <v>160</v>
      </c>
      <c r="J96" s="2">
        <v>40.74</v>
      </c>
      <c r="K96" s="2">
        <f t="shared" si="16"/>
        <v>36.659999999999997</v>
      </c>
      <c r="L96" s="2">
        <f t="shared" si="17"/>
        <v>0</v>
      </c>
      <c r="P96" s="6">
        <v>0.01</v>
      </c>
      <c r="Q96" s="5">
        <v>16.45</v>
      </c>
      <c r="R96" s="7">
        <v>23.22</v>
      </c>
      <c r="S96" s="5">
        <v>24415.83</v>
      </c>
      <c r="T96" s="8">
        <v>13.43</v>
      </c>
      <c r="U96" s="5">
        <v>4237.165</v>
      </c>
      <c r="AL96" s="5" t="str">
        <f t="shared" si="18"/>
        <v/>
      </c>
      <c r="AN96" s="5" t="str">
        <f t="shared" si="19"/>
        <v/>
      </c>
      <c r="AP96" s="5" t="str">
        <f t="shared" si="20"/>
        <v/>
      </c>
      <c r="AS96" s="5">
        <f t="shared" si="21"/>
        <v>28669.445000000003</v>
      </c>
      <c r="AT96" s="11">
        <f t="shared" si="22"/>
        <v>1.1096596915770554</v>
      </c>
      <c r="AU96" s="5">
        <f t="shared" si="23"/>
        <v>1109.6596915770554</v>
      </c>
    </row>
    <row r="97" spans="1:47" x14ac:dyDescent="0.25">
      <c r="A97" s="1" t="s">
        <v>163</v>
      </c>
      <c r="B97" s="1" t="s">
        <v>164</v>
      </c>
      <c r="C97" s="1" t="s">
        <v>165</v>
      </c>
      <c r="D97" s="1" t="s">
        <v>166</v>
      </c>
      <c r="E97" s="1" t="s">
        <v>56</v>
      </c>
      <c r="F97" s="1" t="s">
        <v>167</v>
      </c>
      <c r="G97" s="1" t="s">
        <v>168</v>
      </c>
      <c r="H97" s="1" t="s">
        <v>55</v>
      </c>
      <c r="I97" s="2">
        <v>268.37</v>
      </c>
      <c r="J97" s="2">
        <v>13.02</v>
      </c>
      <c r="K97" s="2">
        <f t="shared" si="16"/>
        <v>5.24</v>
      </c>
      <c r="L97" s="2">
        <f t="shared" si="17"/>
        <v>0.34</v>
      </c>
      <c r="R97" s="7">
        <v>3.86</v>
      </c>
      <c r="S97" s="5">
        <v>4058.79</v>
      </c>
      <c r="T97" s="8">
        <v>1.38</v>
      </c>
      <c r="U97" s="5">
        <v>435.39</v>
      </c>
      <c r="AL97" s="5" t="str">
        <f t="shared" si="18"/>
        <v/>
      </c>
      <c r="AN97" s="5" t="str">
        <f t="shared" si="19"/>
        <v/>
      </c>
      <c r="AP97" s="5" t="str">
        <f t="shared" si="20"/>
        <v/>
      </c>
      <c r="AR97" s="2">
        <v>0.34</v>
      </c>
      <c r="AS97" s="5">
        <f t="shared" si="21"/>
        <v>4494.18</v>
      </c>
      <c r="AT97" s="11">
        <f t="shared" si="22"/>
        <v>0.17394861995730193</v>
      </c>
      <c r="AU97" s="5">
        <f t="shared" si="23"/>
        <v>173.94861995730193</v>
      </c>
    </row>
    <row r="98" spans="1:47" x14ac:dyDescent="0.25">
      <c r="A98" s="1" t="s">
        <v>163</v>
      </c>
      <c r="B98" s="1" t="s">
        <v>164</v>
      </c>
      <c r="C98" s="1" t="s">
        <v>165</v>
      </c>
      <c r="D98" s="1" t="s">
        <v>166</v>
      </c>
      <c r="E98" s="1" t="s">
        <v>57</v>
      </c>
      <c r="F98" s="1" t="s">
        <v>167</v>
      </c>
      <c r="G98" s="1" t="s">
        <v>168</v>
      </c>
      <c r="H98" s="1" t="s">
        <v>55</v>
      </c>
      <c r="I98" s="2">
        <v>268.37</v>
      </c>
      <c r="J98" s="2">
        <v>36.25</v>
      </c>
      <c r="K98" s="2">
        <f t="shared" si="16"/>
        <v>10.129999999999999</v>
      </c>
      <c r="L98" s="2">
        <f t="shared" si="17"/>
        <v>0</v>
      </c>
      <c r="R98" s="7">
        <v>5.34</v>
      </c>
      <c r="S98" s="5">
        <v>5615.01</v>
      </c>
      <c r="T98" s="8">
        <v>4.79</v>
      </c>
      <c r="U98" s="5">
        <v>1511.2449999999999</v>
      </c>
      <c r="AL98" s="5" t="str">
        <f t="shared" si="18"/>
        <v/>
      </c>
      <c r="AN98" s="5" t="str">
        <f t="shared" si="19"/>
        <v/>
      </c>
      <c r="AP98" s="5" t="str">
        <f t="shared" si="20"/>
        <v/>
      </c>
      <c r="AS98" s="5">
        <f t="shared" si="21"/>
        <v>7126.2550000000001</v>
      </c>
      <c r="AT98" s="11">
        <f t="shared" si="22"/>
        <v>0.27582389283780862</v>
      </c>
      <c r="AU98" s="5">
        <f t="shared" si="23"/>
        <v>275.82389283780861</v>
      </c>
    </row>
    <row r="99" spans="1:47" x14ac:dyDescent="0.25">
      <c r="A99" s="1" t="s">
        <v>169</v>
      </c>
      <c r="B99" s="1" t="s">
        <v>170</v>
      </c>
      <c r="C99" s="1" t="s">
        <v>171</v>
      </c>
      <c r="D99" s="1" t="s">
        <v>166</v>
      </c>
      <c r="E99" s="1" t="s">
        <v>56</v>
      </c>
      <c r="F99" s="1" t="s">
        <v>167</v>
      </c>
      <c r="G99" s="1" t="s">
        <v>168</v>
      </c>
      <c r="H99" s="1" t="s">
        <v>55</v>
      </c>
      <c r="I99" s="2">
        <v>28.64</v>
      </c>
      <c r="J99" s="2">
        <v>28.64</v>
      </c>
      <c r="K99" s="2">
        <f t="shared" ref="K99:K130" si="24">SUM(N99,P99,R99,T99,V99,X99,Z99,AB99,AE99,AG99,AI99)</f>
        <v>11.43</v>
      </c>
      <c r="L99" s="2">
        <f t="shared" ref="L99:L130" si="25">SUM(M99,AD99,AK99,AM99,AO99,AQ99,AR99)</f>
        <v>3.24</v>
      </c>
      <c r="P99" s="6">
        <v>0.57999999999999996</v>
      </c>
      <c r="Q99" s="5">
        <v>954.09999999999991</v>
      </c>
      <c r="R99" s="7">
        <v>10.25</v>
      </c>
      <c r="S99" s="5">
        <v>10777.875</v>
      </c>
      <c r="T99" s="8">
        <v>0.6</v>
      </c>
      <c r="U99" s="5">
        <v>189.3</v>
      </c>
      <c r="AL99" s="5" t="str">
        <f t="shared" ref="AL99:AL130" si="26">IF(AK99&gt;0,AK99*$AL$1,"")</f>
        <v/>
      </c>
      <c r="AN99" s="5" t="str">
        <f t="shared" ref="AN99:AN130" si="27">IF(AM99&gt;0,AM99*$AN$1,"")</f>
        <v/>
      </c>
      <c r="AP99" s="5" t="str">
        <f t="shared" ref="AP99:AP130" si="28">IF(AO99&gt;0,AO99*$AP$1,"")</f>
        <v/>
      </c>
      <c r="AR99" s="2">
        <v>3.24</v>
      </c>
      <c r="AS99" s="5">
        <f t="shared" ref="AS99:AS130" si="29">SUM(O99,Q99,S99,U99,W99,Y99,AA99,AC99,AF99,AH99,AJ99)</f>
        <v>11921.275</v>
      </c>
      <c r="AT99" s="11">
        <f t="shared" ref="AT99:AT130" si="30">(AS99/$AS$152)*100</f>
        <v>0.46141661757684038</v>
      </c>
      <c r="AU99" s="5">
        <f t="shared" ref="AU99:AU130" si="31">(AT99/100)*$AU$1</f>
        <v>461.41661757684034</v>
      </c>
    </row>
    <row r="100" spans="1:47" x14ac:dyDescent="0.25">
      <c r="A100" s="1" t="s">
        <v>172</v>
      </c>
      <c r="B100" s="1" t="s">
        <v>164</v>
      </c>
      <c r="C100" s="1" t="s">
        <v>165</v>
      </c>
      <c r="D100" s="1" t="s">
        <v>166</v>
      </c>
      <c r="E100" s="1" t="s">
        <v>85</v>
      </c>
      <c r="F100" s="1" t="s">
        <v>167</v>
      </c>
      <c r="G100" s="1" t="s">
        <v>168</v>
      </c>
      <c r="H100" s="1" t="s">
        <v>55</v>
      </c>
      <c r="I100" s="2">
        <v>147.47999999999999</v>
      </c>
      <c r="J100" s="2">
        <v>41.82</v>
      </c>
      <c r="K100" s="2">
        <f t="shared" si="24"/>
        <v>0.3</v>
      </c>
      <c r="L100" s="2">
        <f t="shared" si="25"/>
        <v>0</v>
      </c>
      <c r="T100" s="8">
        <v>0.3</v>
      </c>
      <c r="U100" s="5">
        <v>94.649999999999991</v>
      </c>
      <c r="AL100" s="5" t="str">
        <f t="shared" si="26"/>
        <v/>
      </c>
      <c r="AN100" s="5" t="str">
        <f t="shared" si="27"/>
        <v/>
      </c>
      <c r="AP100" s="5" t="str">
        <f t="shared" si="28"/>
        <v/>
      </c>
      <c r="AS100" s="5">
        <f t="shared" si="29"/>
        <v>94.649999999999991</v>
      </c>
      <c r="AT100" s="11">
        <f t="shared" si="30"/>
        <v>3.6634573779774338E-3</v>
      </c>
      <c r="AU100" s="5">
        <f t="shared" si="31"/>
        <v>3.663457377977434</v>
      </c>
    </row>
    <row r="101" spans="1:47" s="41" customFormat="1" x14ac:dyDescent="0.25">
      <c r="A101" s="30" t="s">
        <v>173</v>
      </c>
      <c r="B101" s="30" t="s">
        <v>174</v>
      </c>
      <c r="C101" s="30" t="s">
        <v>175</v>
      </c>
      <c r="D101" s="30" t="s">
        <v>176</v>
      </c>
      <c r="E101" s="30" t="s">
        <v>100</v>
      </c>
      <c r="F101" s="30" t="s">
        <v>177</v>
      </c>
      <c r="G101" s="30" t="s">
        <v>168</v>
      </c>
      <c r="H101" s="30" t="s">
        <v>55</v>
      </c>
      <c r="I101" s="31">
        <v>56.86</v>
      </c>
      <c r="J101" s="31">
        <v>29.87</v>
      </c>
      <c r="K101" s="31">
        <f t="shared" si="24"/>
        <v>14.740000000000002</v>
      </c>
      <c r="L101" s="31">
        <f t="shared" si="25"/>
        <v>0</v>
      </c>
      <c r="M101" s="32"/>
      <c r="N101" s="33"/>
      <c r="O101" s="34"/>
      <c r="P101" s="35">
        <v>0.14000000000000001</v>
      </c>
      <c r="Q101" s="34">
        <v>230.3</v>
      </c>
      <c r="R101" s="36">
        <v>11.05</v>
      </c>
      <c r="S101" s="34">
        <v>12376.155000000001</v>
      </c>
      <c r="T101" s="37">
        <v>1.94</v>
      </c>
      <c r="U101" s="34">
        <v>903.90750000000003</v>
      </c>
      <c r="V101" s="31"/>
      <c r="W101" s="34"/>
      <c r="X101" s="31"/>
      <c r="Y101" s="34"/>
      <c r="Z101" s="38">
        <v>0.3</v>
      </c>
      <c r="AA101" s="34">
        <v>44.100000000000009</v>
      </c>
      <c r="AB101" s="39">
        <v>1.31</v>
      </c>
      <c r="AC101" s="34">
        <v>208.27250000000001</v>
      </c>
      <c r="AD101" s="31"/>
      <c r="AE101" s="31"/>
      <c r="AF101" s="34"/>
      <c r="AG101" s="38"/>
      <c r="AH101" s="34"/>
      <c r="AI101" s="31"/>
      <c r="AJ101" s="34"/>
      <c r="AK101" s="32"/>
      <c r="AL101" s="34" t="str">
        <f t="shared" si="26"/>
        <v/>
      </c>
      <c r="AM101" s="32"/>
      <c r="AN101" s="34" t="str">
        <f t="shared" si="27"/>
        <v/>
      </c>
      <c r="AO101" s="31"/>
      <c r="AP101" s="34" t="str">
        <f t="shared" si="28"/>
        <v/>
      </c>
      <c r="AQ101" s="31"/>
      <c r="AR101" s="31"/>
      <c r="AS101" s="34">
        <f t="shared" si="29"/>
        <v>13762.734999999999</v>
      </c>
      <c r="AT101" s="40">
        <f t="shared" si="30"/>
        <v>0.53269089357525901</v>
      </c>
      <c r="AU101" s="34">
        <f t="shared" si="31"/>
        <v>532.690893575259</v>
      </c>
    </row>
    <row r="102" spans="1:47" s="41" customFormat="1" x14ac:dyDescent="0.25">
      <c r="A102" s="30" t="s">
        <v>173</v>
      </c>
      <c r="B102" s="30" t="s">
        <v>174</v>
      </c>
      <c r="C102" s="30" t="s">
        <v>175</v>
      </c>
      <c r="D102" s="30" t="s">
        <v>176</v>
      </c>
      <c r="E102" s="30" t="s">
        <v>65</v>
      </c>
      <c r="F102" s="30" t="s">
        <v>177</v>
      </c>
      <c r="G102" s="30" t="s">
        <v>168</v>
      </c>
      <c r="H102" s="30" t="s">
        <v>55</v>
      </c>
      <c r="I102" s="31">
        <v>56.86</v>
      </c>
      <c r="J102" s="31">
        <v>18.29</v>
      </c>
      <c r="K102" s="31">
        <f t="shared" si="24"/>
        <v>17.91</v>
      </c>
      <c r="L102" s="31">
        <f t="shared" si="25"/>
        <v>0</v>
      </c>
      <c r="M102" s="32"/>
      <c r="N102" s="33"/>
      <c r="O102" s="34"/>
      <c r="P102" s="35">
        <v>8.36</v>
      </c>
      <c r="Q102" s="34">
        <v>20496.7</v>
      </c>
      <c r="R102" s="36">
        <v>7.2</v>
      </c>
      <c r="S102" s="34">
        <v>10838.33625</v>
      </c>
      <c r="T102" s="37">
        <v>1.6</v>
      </c>
      <c r="U102" s="34">
        <v>714.60750000000007</v>
      </c>
      <c r="V102" s="31"/>
      <c r="W102" s="34"/>
      <c r="X102" s="31"/>
      <c r="Y102" s="34"/>
      <c r="Z102" s="38"/>
      <c r="AA102" s="34"/>
      <c r="AB102" s="39">
        <v>0.75</v>
      </c>
      <c r="AC102" s="34">
        <v>115.2025</v>
      </c>
      <c r="AD102" s="31"/>
      <c r="AE102" s="31"/>
      <c r="AF102" s="34"/>
      <c r="AG102" s="38"/>
      <c r="AH102" s="34"/>
      <c r="AI102" s="31"/>
      <c r="AJ102" s="34"/>
      <c r="AK102" s="32"/>
      <c r="AL102" s="34" t="str">
        <f t="shared" si="26"/>
        <v/>
      </c>
      <c r="AM102" s="32"/>
      <c r="AN102" s="34" t="str">
        <f t="shared" si="27"/>
        <v/>
      </c>
      <c r="AO102" s="31"/>
      <c r="AP102" s="34" t="str">
        <f t="shared" si="28"/>
        <v/>
      </c>
      <c r="AQ102" s="31"/>
      <c r="AR102" s="31"/>
      <c r="AS102" s="34">
        <f t="shared" si="29"/>
        <v>32164.846250000002</v>
      </c>
      <c r="AT102" s="40">
        <f t="shared" si="30"/>
        <v>1.2449502726473569</v>
      </c>
      <c r="AU102" s="34">
        <f t="shared" si="31"/>
        <v>1244.950272647357</v>
      </c>
    </row>
    <row r="103" spans="1:47" s="41" customFormat="1" x14ac:dyDescent="0.25">
      <c r="A103" s="30" t="s">
        <v>173</v>
      </c>
      <c r="B103" s="30" t="s">
        <v>174</v>
      </c>
      <c r="C103" s="30" t="s">
        <v>175</v>
      </c>
      <c r="D103" s="30" t="s">
        <v>176</v>
      </c>
      <c r="E103" s="30" t="s">
        <v>64</v>
      </c>
      <c r="F103" s="30" t="s">
        <v>177</v>
      </c>
      <c r="G103" s="30" t="s">
        <v>168</v>
      </c>
      <c r="H103" s="30" t="s">
        <v>55</v>
      </c>
      <c r="I103" s="31">
        <v>56.86</v>
      </c>
      <c r="J103" s="31">
        <v>24.29</v>
      </c>
      <c r="K103" s="31">
        <f t="shared" si="24"/>
        <v>19.47</v>
      </c>
      <c r="L103" s="31">
        <f t="shared" si="25"/>
        <v>0</v>
      </c>
      <c r="M103" s="32"/>
      <c r="N103" s="33"/>
      <c r="O103" s="34"/>
      <c r="P103" s="35">
        <v>15.75</v>
      </c>
      <c r="Q103" s="34">
        <v>38863.125</v>
      </c>
      <c r="R103" s="36">
        <v>3.72</v>
      </c>
      <c r="S103" s="34">
        <v>5867.37</v>
      </c>
      <c r="T103" s="37"/>
      <c r="U103" s="34"/>
      <c r="V103" s="31"/>
      <c r="W103" s="34"/>
      <c r="X103" s="31"/>
      <c r="Y103" s="34"/>
      <c r="Z103" s="38"/>
      <c r="AA103" s="34"/>
      <c r="AB103" s="39"/>
      <c r="AC103" s="34"/>
      <c r="AD103" s="31"/>
      <c r="AE103" s="31"/>
      <c r="AF103" s="34"/>
      <c r="AG103" s="38"/>
      <c r="AH103" s="34"/>
      <c r="AI103" s="31"/>
      <c r="AJ103" s="34"/>
      <c r="AK103" s="32"/>
      <c r="AL103" s="34" t="str">
        <f t="shared" si="26"/>
        <v/>
      </c>
      <c r="AM103" s="32"/>
      <c r="AN103" s="34" t="str">
        <f t="shared" si="27"/>
        <v/>
      </c>
      <c r="AO103" s="31"/>
      <c r="AP103" s="34" t="str">
        <f t="shared" si="28"/>
        <v/>
      </c>
      <c r="AQ103" s="31"/>
      <c r="AR103" s="31"/>
      <c r="AS103" s="34">
        <f t="shared" si="29"/>
        <v>44730.495000000003</v>
      </c>
      <c r="AT103" s="40">
        <f t="shared" si="30"/>
        <v>1.7313075745201558</v>
      </c>
      <c r="AU103" s="34">
        <f t="shared" si="31"/>
        <v>1731.3075745201556</v>
      </c>
    </row>
    <row r="104" spans="1:47" s="41" customFormat="1" x14ac:dyDescent="0.25">
      <c r="A104" s="30" t="s">
        <v>173</v>
      </c>
      <c r="B104" s="30" t="s">
        <v>174</v>
      </c>
      <c r="C104" s="30" t="s">
        <v>175</v>
      </c>
      <c r="D104" s="30" t="s">
        <v>176</v>
      </c>
      <c r="E104" s="30" t="s">
        <v>62</v>
      </c>
      <c r="F104" s="30" t="s">
        <v>177</v>
      </c>
      <c r="G104" s="30" t="s">
        <v>168</v>
      </c>
      <c r="H104" s="30" t="s">
        <v>55</v>
      </c>
      <c r="I104" s="31">
        <v>56.86</v>
      </c>
      <c r="J104" s="31">
        <v>38.17</v>
      </c>
      <c r="K104" s="31">
        <f t="shared" si="24"/>
        <v>0.09</v>
      </c>
      <c r="L104" s="31">
        <f t="shared" si="25"/>
        <v>0.22</v>
      </c>
      <c r="M104" s="32"/>
      <c r="N104" s="33"/>
      <c r="O104" s="34"/>
      <c r="P104" s="35">
        <v>0.09</v>
      </c>
      <c r="Q104" s="34">
        <v>222.07499999999999</v>
      </c>
      <c r="R104" s="36"/>
      <c r="S104" s="34"/>
      <c r="T104" s="37"/>
      <c r="U104" s="34"/>
      <c r="V104" s="31"/>
      <c r="W104" s="34"/>
      <c r="X104" s="31"/>
      <c r="Y104" s="34"/>
      <c r="Z104" s="38"/>
      <c r="AA104" s="34"/>
      <c r="AB104" s="39"/>
      <c r="AC104" s="34"/>
      <c r="AD104" s="31"/>
      <c r="AE104" s="31"/>
      <c r="AF104" s="34"/>
      <c r="AG104" s="38"/>
      <c r="AH104" s="34"/>
      <c r="AI104" s="31"/>
      <c r="AJ104" s="34"/>
      <c r="AK104" s="32"/>
      <c r="AL104" s="34" t="str">
        <f t="shared" si="26"/>
        <v/>
      </c>
      <c r="AM104" s="32">
        <v>7.0000000000000007E-2</v>
      </c>
      <c r="AN104" s="34">
        <f t="shared" si="27"/>
        <v>505.61000000000007</v>
      </c>
      <c r="AO104" s="31"/>
      <c r="AP104" s="34" t="str">
        <f t="shared" si="28"/>
        <v/>
      </c>
      <c r="AQ104" s="31">
        <v>0.15</v>
      </c>
      <c r="AR104" s="31"/>
      <c r="AS104" s="34">
        <f t="shared" si="29"/>
        <v>222.07499999999999</v>
      </c>
      <c r="AT104" s="40">
        <f t="shared" si="30"/>
        <v>8.595481217267182E-3</v>
      </c>
      <c r="AU104" s="34">
        <f t="shared" si="31"/>
        <v>8.5954812172671815</v>
      </c>
    </row>
    <row r="105" spans="1:47" x14ac:dyDescent="0.25">
      <c r="A105" s="1" t="s">
        <v>178</v>
      </c>
      <c r="B105" s="1" t="s">
        <v>179</v>
      </c>
      <c r="C105" s="1" t="s">
        <v>180</v>
      </c>
      <c r="D105" s="1" t="s">
        <v>181</v>
      </c>
      <c r="E105" s="1" t="s">
        <v>100</v>
      </c>
      <c r="F105" s="1" t="s">
        <v>177</v>
      </c>
      <c r="G105" s="1" t="s">
        <v>168</v>
      </c>
      <c r="H105" s="1" t="s">
        <v>55</v>
      </c>
      <c r="I105" s="2">
        <v>12.23</v>
      </c>
      <c r="J105" s="2">
        <v>1.04</v>
      </c>
      <c r="K105" s="2">
        <f t="shared" si="24"/>
        <v>1.0499999999999998</v>
      </c>
      <c r="L105" s="2">
        <f t="shared" si="25"/>
        <v>0</v>
      </c>
      <c r="T105" s="8">
        <v>0.22</v>
      </c>
      <c r="U105" s="5">
        <v>104.11499999999999</v>
      </c>
      <c r="Z105" s="9">
        <v>0.25</v>
      </c>
      <c r="AA105" s="5">
        <v>39.69</v>
      </c>
      <c r="AB105" s="10">
        <v>0.57999999999999996</v>
      </c>
      <c r="AC105" s="5">
        <v>74.342500000000001</v>
      </c>
      <c r="AL105" s="5" t="str">
        <f t="shared" si="26"/>
        <v/>
      </c>
      <c r="AN105" s="5" t="str">
        <f t="shared" si="27"/>
        <v/>
      </c>
      <c r="AP105" s="5" t="str">
        <f t="shared" si="28"/>
        <v/>
      </c>
      <c r="AS105" s="5">
        <f t="shared" si="29"/>
        <v>218.14750000000001</v>
      </c>
      <c r="AT105" s="11">
        <f t="shared" si="30"/>
        <v>8.4434661211022968E-3</v>
      </c>
      <c r="AU105" s="5">
        <f t="shared" si="31"/>
        <v>8.443466121102297</v>
      </c>
    </row>
    <row r="106" spans="1:47" x14ac:dyDescent="0.25">
      <c r="A106" s="1" t="s">
        <v>178</v>
      </c>
      <c r="B106" s="1" t="s">
        <v>179</v>
      </c>
      <c r="C106" s="1" t="s">
        <v>180</v>
      </c>
      <c r="D106" s="1" t="s">
        <v>181</v>
      </c>
      <c r="E106" s="1" t="s">
        <v>65</v>
      </c>
      <c r="F106" s="1" t="s">
        <v>177</v>
      </c>
      <c r="G106" s="1" t="s">
        <v>168</v>
      </c>
      <c r="H106" s="1" t="s">
        <v>55</v>
      </c>
      <c r="I106" s="2">
        <v>12.23</v>
      </c>
      <c r="J106" s="2">
        <v>9.33</v>
      </c>
      <c r="K106" s="2">
        <f t="shared" si="24"/>
        <v>9.34</v>
      </c>
      <c r="L106" s="2">
        <f t="shared" si="25"/>
        <v>0</v>
      </c>
      <c r="P106" s="6">
        <v>1.8</v>
      </c>
      <c r="Q106" s="5">
        <v>4441.5</v>
      </c>
      <c r="R106" s="7">
        <v>3.8</v>
      </c>
      <c r="S106" s="5">
        <v>5993.5499999999993</v>
      </c>
      <c r="T106" s="8">
        <v>0.99</v>
      </c>
      <c r="U106" s="5">
        <v>468.51749999999998</v>
      </c>
      <c r="Z106" s="9">
        <v>2.4900000000000002</v>
      </c>
      <c r="AA106" s="5">
        <v>423.99</v>
      </c>
      <c r="AB106" s="10">
        <v>0.26</v>
      </c>
      <c r="AC106" s="5">
        <v>40.860000000000007</v>
      </c>
      <c r="AL106" s="5" t="str">
        <f t="shared" si="26"/>
        <v/>
      </c>
      <c r="AN106" s="5" t="str">
        <f t="shared" si="27"/>
        <v/>
      </c>
      <c r="AP106" s="5" t="str">
        <f t="shared" si="28"/>
        <v/>
      </c>
      <c r="AS106" s="5">
        <f t="shared" si="29"/>
        <v>11368.4175</v>
      </c>
      <c r="AT106" s="11">
        <f t="shared" si="30"/>
        <v>0.44001809790071611</v>
      </c>
      <c r="AU106" s="5">
        <f t="shared" si="31"/>
        <v>440.0180979007161</v>
      </c>
    </row>
    <row r="107" spans="1:47" x14ac:dyDescent="0.25">
      <c r="A107" s="1" t="s">
        <v>182</v>
      </c>
      <c r="B107" s="1" t="s">
        <v>183</v>
      </c>
      <c r="C107" s="1" t="s">
        <v>184</v>
      </c>
      <c r="D107" s="1" t="s">
        <v>185</v>
      </c>
      <c r="E107" s="1" t="s">
        <v>100</v>
      </c>
      <c r="F107" s="1" t="s">
        <v>177</v>
      </c>
      <c r="G107" s="1" t="s">
        <v>168</v>
      </c>
      <c r="H107" s="1" t="s">
        <v>55</v>
      </c>
      <c r="I107" s="2">
        <v>4.24</v>
      </c>
      <c r="J107" s="2">
        <v>4.21</v>
      </c>
      <c r="K107" s="2">
        <f t="shared" si="24"/>
        <v>1.5</v>
      </c>
      <c r="L107" s="2">
        <f t="shared" si="25"/>
        <v>0</v>
      </c>
      <c r="Z107" s="9">
        <v>1.5</v>
      </c>
      <c r="AA107" s="5">
        <v>189</v>
      </c>
      <c r="AL107" s="5" t="str">
        <f t="shared" si="26"/>
        <v/>
      </c>
      <c r="AN107" s="5" t="str">
        <f t="shared" si="27"/>
        <v/>
      </c>
      <c r="AP107" s="5" t="str">
        <f t="shared" si="28"/>
        <v/>
      </c>
      <c r="AS107" s="5">
        <f t="shared" si="29"/>
        <v>189</v>
      </c>
      <c r="AT107" s="11">
        <f t="shared" si="30"/>
        <v>7.3153031636316443E-3</v>
      </c>
      <c r="AU107" s="5">
        <f t="shared" si="31"/>
        <v>7.3153031636316443</v>
      </c>
    </row>
    <row r="108" spans="1:47" x14ac:dyDescent="0.25">
      <c r="A108" s="1" t="s">
        <v>186</v>
      </c>
      <c r="B108" s="1" t="s">
        <v>187</v>
      </c>
      <c r="C108" s="1" t="s">
        <v>188</v>
      </c>
      <c r="D108" s="1" t="s">
        <v>228</v>
      </c>
      <c r="E108" s="1" t="s">
        <v>65</v>
      </c>
      <c r="F108" s="1" t="s">
        <v>177</v>
      </c>
      <c r="G108" s="1" t="s">
        <v>168</v>
      </c>
      <c r="H108" s="1" t="s">
        <v>55</v>
      </c>
      <c r="I108" s="2">
        <v>27.7</v>
      </c>
      <c r="J108" s="2">
        <v>9.19</v>
      </c>
      <c r="K108" s="2">
        <f t="shared" si="24"/>
        <v>0</v>
      </c>
      <c r="L108" s="2">
        <f t="shared" si="25"/>
        <v>9.18</v>
      </c>
      <c r="AN108" s="5" t="str">
        <f t="shared" si="27"/>
        <v/>
      </c>
      <c r="AO108" s="2">
        <v>1.02</v>
      </c>
      <c r="AP108" s="5">
        <f t="shared" si="28"/>
        <v>1.02</v>
      </c>
      <c r="AQ108" s="2">
        <v>1.53</v>
      </c>
      <c r="AR108" s="2">
        <v>6.63</v>
      </c>
      <c r="AS108" s="5">
        <f t="shared" si="29"/>
        <v>0</v>
      </c>
      <c r="AT108" s="11">
        <f t="shared" si="30"/>
        <v>0</v>
      </c>
      <c r="AU108" s="5">
        <f t="shared" si="31"/>
        <v>0</v>
      </c>
    </row>
    <row r="109" spans="1:47" x14ac:dyDescent="0.25">
      <c r="A109" s="1" t="s">
        <v>186</v>
      </c>
      <c r="B109" s="1" t="s">
        <v>187</v>
      </c>
      <c r="C109" s="1" t="s">
        <v>188</v>
      </c>
      <c r="D109" s="1" t="s">
        <v>228</v>
      </c>
      <c r="E109" s="1" t="s">
        <v>64</v>
      </c>
      <c r="F109" s="1" t="s">
        <v>177</v>
      </c>
      <c r="G109" s="1" t="s">
        <v>168</v>
      </c>
      <c r="H109" s="1" t="s">
        <v>55</v>
      </c>
      <c r="I109" s="2">
        <v>27.7</v>
      </c>
      <c r="J109" s="2">
        <v>17.52</v>
      </c>
      <c r="K109" s="2">
        <f t="shared" si="24"/>
        <v>0</v>
      </c>
      <c r="L109" s="2">
        <f t="shared" si="25"/>
        <v>14.07</v>
      </c>
      <c r="AN109" s="5" t="str">
        <f t="shared" si="27"/>
        <v/>
      </c>
      <c r="AO109" s="2">
        <v>1.53</v>
      </c>
      <c r="AP109" s="5">
        <f t="shared" si="28"/>
        <v>1.53</v>
      </c>
      <c r="AQ109" s="2">
        <v>2.4500000000000002</v>
      </c>
      <c r="AR109" s="2">
        <v>10.09</v>
      </c>
      <c r="AS109" s="5">
        <f t="shared" si="29"/>
        <v>0</v>
      </c>
      <c r="AT109" s="11">
        <f t="shared" si="30"/>
        <v>0</v>
      </c>
      <c r="AU109" s="5">
        <f t="shared" si="31"/>
        <v>0</v>
      </c>
    </row>
    <row r="110" spans="1:47" x14ac:dyDescent="0.25">
      <c r="A110" s="1" t="s">
        <v>186</v>
      </c>
      <c r="B110" s="1" t="s">
        <v>187</v>
      </c>
      <c r="C110" s="1" t="s">
        <v>188</v>
      </c>
      <c r="D110" s="1" t="s">
        <v>228</v>
      </c>
      <c r="E110" s="1" t="s">
        <v>62</v>
      </c>
      <c r="F110" s="1" t="s">
        <v>177</v>
      </c>
      <c r="G110" s="1" t="s">
        <v>168</v>
      </c>
      <c r="H110" s="1" t="s">
        <v>55</v>
      </c>
      <c r="I110" s="2">
        <v>27.7</v>
      </c>
      <c r="J110" s="2">
        <v>0.99</v>
      </c>
      <c r="K110" s="2">
        <f t="shared" si="24"/>
        <v>0</v>
      </c>
      <c r="L110" s="2">
        <f t="shared" si="25"/>
        <v>0.22</v>
      </c>
      <c r="AN110" s="5" t="str">
        <f t="shared" si="27"/>
        <v/>
      </c>
      <c r="AO110" s="2">
        <v>0.04</v>
      </c>
      <c r="AP110" s="5">
        <f t="shared" si="28"/>
        <v>0.04</v>
      </c>
      <c r="AQ110" s="2">
        <v>0.06</v>
      </c>
      <c r="AR110" s="2">
        <v>0.12</v>
      </c>
      <c r="AS110" s="5">
        <f t="shared" si="29"/>
        <v>0</v>
      </c>
      <c r="AT110" s="11">
        <f t="shared" si="30"/>
        <v>0</v>
      </c>
      <c r="AU110" s="5">
        <f t="shared" si="31"/>
        <v>0</v>
      </c>
    </row>
    <row r="111" spans="1:47" x14ac:dyDescent="0.25">
      <c r="A111" s="1" t="s">
        <v>189</v>
      </c>
      <c r="B111" s="1" t="s">
        <v>190</v>
      </c>
      <c r="C111" s="1" t="s">
        <v>191</v>
      </c>
      <c r="D111" s="1" t="s">
        <v>84</v>
      </c>
      <c r="E111" s="1" t="s">
        <v>70</v>
      </c>
      <c r="F111" s="1" t="s">
        <v>177</v>
      </c>
      <c r="G111" s="1" t="s">
        <v>168</v>
      </c>
      <c r="H111" s="1" t="s">
        <v>55</v>
      </c>
      <c r="I111" s="2">
        <v>156.37</v>
      </c>
      <c r="J111" s="2">
        <v>36.18</v>
      </c>
      <c r="K111" s="2">
        <f t="shared" si="24"/>
        <v>34.25</v>
      </c>
      <c r="L111" s="2">
        <f t="shared" si="25"/>
        <v>0</v>
      </c>
      <c r="P111" s="6">
        <v>7.16</v>
      </c>
      <c r="Q111" s="5">
        <v>15931.825000000001</v>
      </c>
      <c r="R111" s="7">
        <v>25</v>
      </c>
      <c r="S111" s="5">
        <v>36944.452499999999</v>
      </c>
      <c r="AB111" s="10">
        <v>2.09</v>
      </c>
      <c r="AC111" s="5">
        <v>238.35</v>
      </c>
      <c r="AL111" s="5" t="str">
        <f t="shared" si="26"/>
        <v/>
      </c>
      <c r="AN111" s="5" t="str">
        <f t="shared" si="27"/>
        <v/>
      </c>
      <c r="AP111" s="5" t="str">
        <f t="shared" si="28"/>
        <v/>
      </c>
      <c r="AS111" s="5">
        <f t="shared" si="29"/>
        <v>53114.627499999995</v>
      </c>
      <c r="AT111" s="11">
        <f t="shared" si="30"/>
        <v>2.0558180030998217</v>
      </c>
      <c r="AU111" s="5">
        <f t="shared" si="31"/>
        <v>2055.8180030998215</v>
      </c>
    </row>
    <row r="112" spans="1:47" x14ac:dyDescent="0.25">
      <c r="A112" s="1" t="s">
        <v>189</v>
      </c>
      <c r="B112" s="1" t="s">
        <v>190</v>
      </c>
      <c r="C112" s="1" t="s">
        <v>191</v>
      </c>
      <c r="D112" s="1" t="s">
        <v>84</v>
      </c>
      <c r="E112" s="1" t="s">
        <v>86</v>
      </c>
      <c r="F112" s="1" t="s">
        <v>177</v>
      </c>
      <c r="G112" s="1" t="s">
        <v>168</v>
      </c>
      <c r="H112" s="1" t="s">
        <v>55</v>
      </c>
      <c r="I112" s="2">
        <v>156.37</v>
      </c>
      <c r="J112" s="2">
        <v>35.659999999999997</v>
      </c>
      <c r="K112" s="2">
        <f t="shared" si="24"/>
        <v>1.05</v>
      </c>
      <c r="L112" s="2">
        <f t="shared" si="25"/>
        <v>0</v>
      </c>
      <c r="R112" s="7">
        <v>0.5</v>
      </c>
      <c r="S112" s="5">
        <v>662.44500000000005</v>
      </c>
      <c r="AB112" s="10">
        <v>0.55000000000000004</v>
      </c>
      <c r="AC112" s="5">
        <v>93.637500000000003</v>
      </c>
      <c r="AL112" s="5" t="str">
        <f t="shared" si="26"/>
        <v/>
      </c>
      <c r="AN112" s="5" t="str">
        <f t="shared" si="27"/>
        <v/>
      </c>
      <c r="AP112" s="5" t="str">
        <f t="shared" si="28"/>
        <v/>
      </c>
      <c r="AS112" s="5">
        <f t="shared" si="29"/>
        <v>756.0825000000001</v>
      </c>
      <c r="AT112" s="11">
        <f t="shared" si="30"/>
        <v>2.9264405842415468E-2</v>
      </c>
      <c r="AU112" s="5">
        <f t="shared" si="31"/>
        <v>29.264405842415467</v>
      </c>
    </row>
    <row r="113" spans="1:47" x14ac:dyDescent="0.25">
      <c r="A113" s="1" t="s">
        <v>189</v>
      </c>
      <c r="B113" s="1" t="s">
        <v>190</v>
      </c>
      <c r="C113" s="1" t="s">
        <v>191</v>
      </c>
      <c r="D113" s="1" t="s">
        <v>84</v>
      </c>
      <c r="E113" s="1" t="s">
        <v>80</v>
      </c>
      <c r="F113" s="1" t="s">
        <v>177</v>
      </c>
      <c r="G113" s="1" t="s">
        <v>168</v>
      </c>
      <c r="H113" s="1" t="s">
        <v>55</v>
      </c>
      <c r="I113" s="2">
        <v>156.37</v>
      </c>
      <c r="J113" s="2">
        <v>41.78</v>
      </c>
      <c r="K113" s="2">
        <f t="shared" si="24"/>
        <v>19.91</v>
      </c>
      <c r="L113" s="2">
        <f t="shared" si="25"/>
        <v>0</v>
      </c>
      <c r="P113" s="6">
        <v>3.5</v>
      </c>
      <c r="Q113" s="5">
        <v>8636.25</v>
      </c>
      <c r="R113" s="7">
        <v>16.25</v>
      </c>
      <c r="S113" s="5">
        <v>25630.3125</v>
      </c>
      <c r="T113" s="8">
        <v>0.16</v>
      </c>
      <c r="U113" s="5">
        <v>75.72</v>
      </c>
      <c r="AL113" s="5" t="str">
        <f t="shared" si="26"/>
        <v/>
      </c>
      <c r="AN113" s="5" t="str">
        <f t="shared" si="27"/>
        <v/>
      </c>
      <c r="AP113" s="5" t="str">
        <f t="shared" si="28"/>
        <v/>
      </c>
      <c r="AS113" s="5">
        <f t="shared" si="29"/>
        <v>34342.282500000001</v>
      </c>
      <c r="AT113" s="11">
        <f t="shared" si="30"/>
        <v>1.3292286127967283</v>
      </c>
      <c r="AU113" s="5">
        <f t="shared" si="31"/>
        <v>1329.2286127967284</v>
      </c>
    </row>
    <row r="114" spans="1:47" x14ac:dyDescent="0.25">
      <c r="A114" s="1" t="s">
        <v>192</v>
      </c>
      <c r="B114" s="1" t="s">
        <v>193</v>
      </c>
      <c r="C114" s="1" t="s">
        <v>194</v>
      </c>
      <c r="D114" s="1" t="s">
        <v>195</v>
      </c>
      <c r="E114" s="1" t="s">
        <v>64</v>
      </c>
      <c r="F114" s="1" t="s">
        <v>196</v>
      </c>
      <c r="G114" s="1" t="s">
        <v>168</v>
      </c>
      <c r="H114" s="1" t="s">
        <v>55</v>
      </c>
      <c r="I114" s="2">
        <v>156.33000000000001</v>
      </c>
      <c r="J114" s="2">
        <v>43.9</v>
      </c>
      <c r="K114" s="2">
        <f t="shared" si="24"/>
        <v>23.73</v>
      </c>
      <c r="L114" s="2">
        <f t="shared" si="25"/>
        <v>0</v>
      </c>
      <c r="R114" s="7">
        <v>18.86</v>
      </c>
      <c r="S114" s="5">
        <v>19831.29</v>
      </c>
      <c r="T114" s="8">
        <v>4.87</v>
      </c>
      <c r="U114" s="5">
        <v>1536.4849999999999</v>
      </c>
      <c r="AL114" s="5" t="str">
        <f t="shared" si="26"/>
        <v/>
      </c>
      <c r="AN114" s="5" t="str">
        <f t="shared" si="27"/>
        <v/>
      </c>
      <c r="AP114" s="5" t="str">
        <f t="shared" si="28"/>
        <v/>
      </c>
      <c r="AS114" s="5">
        <f t="shared" si="29"/>
        <v>21367.775000000001</v>
      </c>
      <c r="AT114" s="11">
        <f t="shared" si="30"/>
        <v>0.82704630718131822</v>
      </c>
      <c r="AU114" s="5">
        <f t="shared" si="31"/>
        <v>827.0463071813183</v>
      </c>
    </row>
    <row r="115" spans="1:47" x14ac:dyDescent="0.25">
      <c r="A115" s="1" t="s">
        <v>192</v>
      </c>
      <c r="B115" s="1" t="s">
        <v>193</v>
      </c>
      <c r="C115" s="1" t="s">
        <v>194</v>
      </c>
      <c r="D115" s="1" t="s">
        <v>195</v>
      </c>
      <c r="E115" s="1" t="s">
        <v>62</v>
      </c>
      <c r="F115" s="1" t="s">
        <v>196</v>
      </c>
      <c r="G115" s="1" t="s">
        <v>168</v>
      </c>
      <c r="H115" s="1" t="s">
        <v>55</v>
      </c>
      <c r="I115" s="2">
        <v>156.33000000000001</v>
      </c>
      <c r="J115" s="2">
        <v>39.83</v>
      </c>
      <c r="K115" s="2">
        <f t="shared" si="24"/>
        <v>10.1</v>
      </c>
      <c r="L115" s="2">
        <f t="shared" si="25"/>
        <v>0</v>
      </c>
      <c r="R115" s="7">
        <v>5.13</v>
      </c>
      <c r="S115" s="5">
        <v>5394.1949999999997</v>
      </c>
      <c r="T115" s="8">
        <v>4.97</v>
      </c>
      <c r="U115" s="5">
        <v>1568.0350000000001</v>
      </c>
      <c r="AL115" s="5" t="str">
        <f t="shared" si="26"/>
        <v/>
      </c>
      <c r="AN115" s="5" t="str">
        <f t="shared" si="27"/>
        <v/>
      </c>
      <c r="AP115" s="5" t="str">
        <f t="shared" si="28"/>
        <v/>
      </c>
      <c r="AS115" s="5">
        <f t="shared" si="29"/>
        <v>6962.23</v>
      </c>
      <c r="AT115" s="11">
        <f t="shared" si="30"/>
        <v>0.26947525473508538</v>
      </c>
      <c r="AU115" s="5">
        <f t="shared" si="31"/>
        <v>269.4752547350854</v>
      </c>
    </row>
    <row r="116" spans="1:47" x14ac:dyDescent="0.25">
      <c r="A116" s="1" t="s">
        <v>192</v>
      </c>
      <c r="B116" s="1" t="s">
        <v>193</v>
      </c>
      <c r="C116" s="1" t="s">
        <v>194</v>
      </c>
      <c r="D116" s="1" t="s">
        <v>195</v>
      </c>
      <c r="E116" s="1" t="s">
        <v>65</v>
      </c>
      <c r="F116" s="1" t="s">
        <v>196</v>
      </c>
      <c r="G116" s="1" t="s">
        <v>168</v>
      </c>
      <c r="H116" s="1" t="s">
        <v>55</v>
      </c>
      <c r="I116" s="2">
        <v>156.33000000000001</v>
      </c>
      <c r="J116" s="2">
        <v>37.81</v>
      </c>
      <c r="K116" s="2">
        <f t="shared" si="24"/>
        <v>0.44</v>
      </c>
      <c r="L116" s="2">
        <f t="shared" si="25"/>
        <v>0</v>
      </c>
      <c r="R116" s="7">
        <v>0.01</v>
      </c>
      <c r="S116" s="5">
        <v>10.515000000000001</v>
      </c>
      <c r="T116" s="8">
        <v>0.43</v>
      </c>
      <c r="U116" s="5">
        <v>135.66499999999999</v>
      </c>
      <c r="AL116" s="5" t="str">
        <f t="shared" si="26"/>
        <v/>
      </c>
      <c r="AN116" s="5" t="str">
        <f t="shared" si="27"/>
        <v/>
      </c>
      <c r="AP116" s="5" t="str">
        <f t="shared" si="28"/>
        <v/>
      </c>
      <c r="AS116" s="5">
        <f t="shared" si="29"/>
        <v>146.18</v>
      </c>
      <c r="AT116" s="11">
        <f t="shared" si="30"/>
        <v>5.6579418860300199E-3</v>
      </c>
      <c r="AU116" s="5">
        <f t="shared" si="31"/>
        <v>5.6579418860300201</v>
      </c>
    </row>
    <row r="117" spans="1:47" s="41" customFormat="1" x14ac:dyDescent="0.25">
      <c r="A117" s="30" t="s">
        <v>197</v>
      </c>
      <c r="B117" s="30" t="s">
        <v>198</v>
      </c>
      <c r="C117" s="30" t="s">
        <v>199</v>
      </c>
      <c r="D117" s="30" t="s">
        <v>61</v>
      </c>
      <c r="E117" s="30" t="s">
        <v>76</v>
      </c>
      <c r="F117" s="30" t="s">
        <v>196</v>
      </c>
      <c r="G117" s="30" t="s">
        <v>168</v>
      </c>
      <c r="H117" s="30" t="s">
        <v>55</v>
      </c>
      <c r="I117" s="31">
        <v>131.63</v>
      </c>
      <c r="J117" s="31">
        <v>40</v>
      </c>
      <c r="K117" s="31">
        <f t="shared" si="24"/>
        <v>31.150000000000002</v>
      </c>
      <c r="L117" s="31">
        <f t="shared" si="25"/>
        <v>8.85</v>
      </c>
      <c r="M117" s="32"/>
      <c r="N117" s="33">
        <v>2.86</v>
      </c>
      <c r="O117" s="34">
        <v>5591.4430000000002</v>
      </c>
      <c r="P117" s="35">
        <v>16.260000000000002</v>
      </c>
      <c r="Q117" s="34">
        <v>31259.1996</v>
      </c>
      <c r="R117" s="36">
        <v>8.52</v>
      </c>
      <c r="S117" s="34">
        <v>10491.698399999999</v>
      </c>
      <c r="T117" s="37">
        <v>1.43</v>
      </c>
      <c r="U117" s="34">
        <v>720.57414000000006</v>
      </c>
      <c r="V117" s="31"/>
      <c r="W117" s="34"/>
      <c r="X117" s="31"/>
      <c r="Y117" s="34"/>
      <c r="Z117" s="38">
        <v>1.57</v>
      </c>
      <c r="AA117" s="34">
        <v>342.72</v>
      </c>
      <c r="AB117" s="39">
        <v>0.51</v>
      </c>
      <c r="AC117" s="34">
        <v>101.29875</v>
      </c>
      <c r="AD117" s="31"/>
      <c r="AE117" s="31"/>
      <c r="AF117" s="34"/>
      <c r="AG117" s="38"/>
      <c r="AH117" s="34"/>
      <c r="AI117" s="31"/>
      <c r="AJ117" s="34"/>
      <c r="AK117" s="32"/>
      <c r="AL117" s="34" t="str">
        <f t="shared" si="26"/>
        <v/>
      </c>
      <c r="AM117" s="32"/>
      <c r="AN117" s="34" t="str">
        <f t="shared" si="27"/>
        <v/>
      </c>
      <c r="AO117" s="31"/>
      <c r="AP117" s="34" t="str">
        <f t="shared" si="28"/>
        <v/>
      </c>
      <c r="AQ117" s="31"/>
      <c r="AR117" s="31">
        <v>8.85</v>
      </c>
      <c r="AS117" s="34">
        <f t="shared" si="29"/>
        <v>48506.93389</v>
      </c>
      <c r="AT117" s="40">
        <f t="shared" si="30"/>
        <v>1.877475803934328</v>
      </c>
      <c r="AU117" s="34">
        <f t="shared" si="31"/>
        <v>1877.475803934328</v>
      </c>
    </row>
    <row r="118" spans="1:47" s="41" customFormat="1" x14ac:dyDescent="0.25">
      <c r="A118" s="30" t="s">
        <v>197</v>
      </c>
      <c r="B118" s="30" t="s">
        <v>198</v>
      </c>
      <c r="C118" s="30" t="s">
        <v>199</v>
      </c>
      <c r="D118" s="30" t="s">
        <v>61</v>
      </c>
      <c r="E118" s="30" t="s">
        <v>75</v>
      </c>
      <c r="F118" s="30" t="s">
        <v>196</v>
      </c>
      <c r="G118" s="30" t="s">
        <v>168</v>
      </c>
      <c r="H118" s="30" t="s">
        <v>55</v>
      </c>
      <c r="I118" s="31">
        <v>131.63</v>
      </c>
      <c r="J118" s="31">
        <v>37.4</v>
      </c>
      <c r="K118" s="31">
        <f t="shared" si="24"/>
        <v>37.4</v>
      </c>
      <c r="L118" s="31">
        <f t="shared" si="25"/>
        <v>0</v>
      </c>
      <c r="M118" s="32"/>
      <c r="N118" s="33"/>
      <c r="O118" s="34"/>
      <c r="P118" s="35">
        <v>27.4</v>
      </c>
      <c r="Q118" s="34">
        <v>45073</v>
      </c>
      <c r="R118" s="36">
        <v>10</v>
      </c>
      <c r="S118" s="34">
        <v>10578.09</v>
      </c>
      <c r="T118" s="37"/>
      <c r="U118" s="34"/>
      <c r="V118" s="31"/>
      <c r="W118" s="34"/>
      <c r="X118" s="31"/>
      <c r="Y118" s="34"/>
      <c r="Z118" s="38"/>
      <c r="AA118" s="34"/>
      <c r="AB118" s="39"/>
      <c r="AC118" s="34"/>
      <c r="AD118" s="31"/>
      <c r="AE118" s="31"/>
      <c r="AF118" s="34"/>
      <c r="AG118" s="38"/>
      <c r="AH118" s="34"/>
      <c r="AI118" s="31"/>
      <c r="AJ118" s="34"/>
      <c r="AK118" s="32"/>
      <c r="AL118" s="34" t="str">
        <f t="shared" si="26"/>
        <v/>
      </c>
      <c r="AM118" s="32"/>
      <c r="AN118" s="34" t="str">
        <f t="shared" si="27"/>
        <v/>
      </c>
      <c r="AO118" s="31"/>
      <c r="AP118" s="34" t="str">
        <f t="shared" si="28"/>
        <v/>
      </c>
      <c r="AQ118" s="31"/>
      <c r="AR118" s="31"/>
      <c r="AS118" s="34">
        <f t="shared" si="29"/>
        <v>55651.09</v>
      </c>
      <c r="AT118" s="40">
        <f t="shared" si="30"/>
        <v>2.1539925647436475</v>
      </c>
      <c r="AU118" s="34">
        <f t="shared" si="31"/>
        <v>2153.9925647436476</v>
      </c>
    </row>
    <row r="119" spans="1:47" s="41" customFormat="1" x14ac:dyDescent="0.25">
      <c r="A119" s="30" t="s">
        <v>197</v>
      </c>
      <c r="B119" s="30" t="s">
        <v>198</v>
      </c>
      <c r="C119" s="30" t="s">
        <v>199</v>
      </c>
      <c r="D119" s="30" t="s">
        <v>61</v>
      </c>
      <c r="E119" s="30" t="s">
        <v>78</v>
      </c>
      <c r="F119" s="30" t="s">
        <v>196</v>
      </c>
      <c r="G119" s="30" t="s">
        <v>168</v>
      </c>
      <c r="H119" s="30" t="s">
        <v>55</v>
      </c>
      <c r="I119" s="31">
        <v>131.63</v>
      </c>
      <c r="J119" s="31">
        <v>16.28</v>
      </c>
      <c r="K119" s="31">
        <f t="shared" si="24"/>
        <v>16.07</v>
      </c>
      <c r="L119" s="31">
        <f t="shared" si="25"/>
        <v>0</v>
      </c>
      <c r="M119" s="32"/>
      <c r="N119" s="33"/>
      <c r="O119" s="34"/>
      <c r="P119" s="35">
        <v>1.54</v>
      </c>
      <c r="Q119" s="34">
        <v>2533.3000000000002</v>
      </c>
      <c r="R119" s="36">
        <v>10.72</v>
      </c>
      <c r="S119" s="34">
        <v>11272.08</v>
      </c>
      <c r="T119" s="37">
        <v>3.81</v>
      </c>
      <c r="U119" s="34">
        <v>1202.0550000000001</v>
      </c>
      <c r="V119" s="31"/>
      <c r="W119" s="34"/>
      <c r="X119" s="31"/>
      <c r="Y119" s="34"/>
      <c r="Z119" s="38"/>
      <c r="AA119" s="34"/>
      <c r="AB119" s="39"/>
      <c r="AC119" s="34"/>
      <c r="AD119" s="31"/>
      <c r="AE119" s="31"/>
      <c r="AF119" s="34"/>
      <c r="AG119" s="38"/>
      <c r="AH119" s="34"/>
      <c r="AI119" s="31"/>
      <c r="AJ119" s="34"/>
      <c r="AK119" s="32"/>
      <c r="AL119" s="34" t="str">
        <f t="shared" si="26"/>
        <v/>
      </c>
      <c r="AM119" s="32"/>
      <c r="AN119" s="34" t="str">
        <f t="shared" si="27"/>
        <v/>
      </c>
      <c r="AO119" s="31"/>
      <c r="AP119" s="34" t="str">
        <f t="shared" si="28"/>
        <v/>
      </c>
      <c r="AQ119" s="31"/>
      <c r="AR119" s="31"/>
      <c r="AS119" s="34">
        <f t="shared" si="29"/>
        <v>15007.435000000001</v>
      </c>
      <c r="AT119" s="40">
        <f t="shared" si="30"/>
        <v>0.58086739012431887</v>
      </c>
      <c r="AU119" s="34">
        <f t="shared" si="31"/>
        <v>580.86739012431894</v>
      </c>
    </row>
    <row r="120" spans="1:47" s="41" customFormat="1" x14ac:dyDescent="0.25">
      <c r="A120" s="30" t="s">
        <v>197</v>
      </c>
      <c r="B120" s="30" t="s">
        <v>198</v>
      </c>
      <c r="C120" s="30" t="s">
        <v>199</v>
      </c>
      <c r="D120" s="30" t="s">
        <v>61</v>
      </c>
      <c r="E120" s="30" t="s">
        <v>77</v>
      </c>
      <c r="F120" s="30" t="s">
        <v>196</v>
      </c>
      <c r="G120" s="30" t="s">
        <v>168</v>
      </c>
      <c r="H120" s="30" t="s">
        <v>55</v>
      </c>
      <c r="I120" s="31">
        <v>131.63</v>
      </c>
      <c r="J120" s="31">
        <v>37.950000000000003</v>
      </c>
      <c r="K120" s="31">
        <f t="shared" si="24"/>
        <v>37.949999999999996</v>
      </c>
      <c r="L120" s="31">
        <f t="shared" si="25"/>
        <v>0</v>
      </c>
      <c r="M120" s="32"/>
      <c r="N120" s="33">
        <v>3.25</v>
      </c>
      <c r="O120" s="34">
        <v>6249.75</v>
      </c>
      <c r="P120" s="35">
        <v>22</v>
      </c>
      <c r="Q120" s="34">
        <v>36190</v>
      </c>
      <c r="R120" s="36">
        <v>11.97</v>
      </c>
      <c r="S120" s="34">
        <v>12586.455</v>
      </c>
      <c r="T120" s="37">
        <v>0.73</v>
      </c>
      <c r="U120" s="34">
        <v>230.315</v>
      </c>
      <c r="V120" s="31"/>
      <c r="W120" s="34"/>
      <c r="X120" s="31"/>
      <c r="Y120" s="34"/>
      <c r="Z120" s="38"/>
      <c r="AA120" s="34"/>
      <c r="AB120" s="39"/>
      <c r="AC120" s="34"/>
      <c r="AD120" s="31"/>
      <c r="AE120" s="31"/>
      <c r="AF120" s="34"/>
      <c r="AG120" s="38"/>
      <c r="AH120" s="34"/>
      <c r="AI120" s="31"/>
      <c r="AJ120" s="34"/>
      <c r="AK120" s="32"/>
      <c r="AL120" s="34" t="str">
        <f t="shared" si="26"/>
        <v/>
      </c>
      <c r="AM120" s="32"/>
      <c r="AN120" s="34" t="str">
        <f t="shared" si="27"/>
        <v/>
      </c>
      <c r="AO120" s="31"/>
      <c r="AP120" s="34" t="str">
        <f t="shared" si="28"/>
        <v/>
      </c>
      <c r="AQ120" s="31"/>
      <c r="AR120" s="31"/>
      <c r="AS120" s="34">
        <f t="shared" si="29"/>
        <v>55256.520000000004</v>
      </c>
      <c r="AT120" s="40">
        <f t="shared" si="30"/>
        <v>2.1387206114670647</v>
      </c>
      <c r="AU120" s="34">
        <f t="shared" si="31"/>
        <v>2138.7206114670648</v>
      </c>
    </row>
    <row r="121" spans="1:47" x14ac:dyDescent="0.25">
      <c r="A121" s="1" t="s">
        <v>200</v>
      </c>
      <c r="B121" s="1" t="s">
        <v>193</v>
      </c>
      <c r="C121" s="1" t="s">
        <v>194</v>
      </c>
      <c r="D121" s="1" t="s">
        <v>195</v>
      </c>
      <c r="E121" s="1" t="s">
        <v>78</v>
      </c>
      <c r="F121" s="1" t="s">
        <v>196</v>
      </c>
      <c r="G121" s="1" t="s">
        <v>168</v>
      </c>
      <c r="H121" s="1" t="s">
        <v>55</v>
      </c>
      <c r="I121" s="2">
        <v>14.48</v>
      </c>
      <c r="J121" s="2">
        <v>14.26</v>
      </c>
      <c r="K121" s="2">
        <f t="shared" si="24"/>
        <v>14.26</v>
      </c>
      <c r="L121" s="2">
        <f t="shared" si="25"/>
        <v>0</v>
      </c>
      <c r="R121" s="7">
        <v>2.68</v>
      </c>
      <c r="S121" s="5">
        <v>2818.02</v>
      </c>
      <c r="Z121" s="9">
        <v>10.73</v>
      </c>
      <c r="AA121" s="5">
        <v>1351.98</v>
      </c>
      <c r="AB121" s="10">
        <v>0.85</v>
      </c>
      <c r="AC121" s="5">
        <v>96.474999999999994</v>
      </c>
      <c r="AL121" s="5" t="str">
        <f t="shared" si="26"/>
        <v/>
      </c>
      <c r="AN121" s="5" t="str">
        <f t="shared" si="27"/>
        <v/>
      </c>
      <c r="AP121" s="5" t="str">
        <f t="shared" si="28"/>
        <v/>
      </c>
      <c r="AS121" s="5">
        <f t="shared" si="29"/>
        <v>4266.4750000000004</v>
      </c>
      <c r="AT121" s="11">
        <f t="shared" si="30"/>
        <v>0.16513522785743556</v>
      </c>
      <c r="AU121" s="5">
        <f t="shared" si="31"/>
        <v>165.13522785743558</v>
      </c>
    </row>
    <row r="122" spans="1:47" x14ac:dyDescent="0.25">
      <c r="A122" s="1" t="s">
        <v>201</v>
      </c>
      <c r="B122" s="1" t="s">
        <v>202</v>
      </c>
      <c r="C122" s="1" t="s">
        <v>203</v>
      </c>
      <c r="D122" s="1" t="s">
        <v>185</v>
      </c>
      <c r="E122" s="1" t="s">
        <v>78</v>
      </c>
      <c r="F122" s="1" t="s">
        <v>196</v>
      </c>
      <c r="G122" s="1" t="s">
        <v>168</v>
      </c>
      <c r="H122" s="1" t="s">
        <v>55</v>
      </c>
      <c r="I122" s="2">
        <v>2.09</v>
      </c>
      <c r="J122" s="2">
        <v>2.09</v>
      </c>
      <c r="K122" s="2">
        <f t="shared" si="24"/>
        <v>2.09</v>
      </c>
      <c r="L122" s="2">
        <f t="shared" si="25"/>
        <v>0</v>
      </c>
      <c r="Z122" s="9">
        <v>1.1499999999999999</v>
      </c>
      <c r="AA122" s="5">
        <v>144.9</v>
      </c>
      <c r="AB122" s="10">
        <v>0.94</v>
      </c>
      <c r="AC122" s="5">
        <v>106.69</v>
      </c>
      <c r="AL122" s="5" t="str">
        <f t="shared" si="26"/>
        <v/>
      </c>
      <c r="AN122" s="5" t="str">
        <f t="shared" si="27"/>
        <v/>
      </c>
      <c r="AP122" s="5" t="str">
        <f t="shared" si="28"/>
        <v/>
      </c>
      <c r="AS122" s="5">
        <f t="shared" si="29"/>
        <v>251.59</v>
      </c>
      <c r="AT122" s="11">
        <f t="shared" si="30"/>
        <v>9.7378683753337851E-3</v>
      </c>
      <c r="AU122" s="5">
        <f t="shared" si="31"/>
        <v>9.7378683753337842</v>
      </c>
    </row>
    <row r="123" spans="1:47" x14ac:dyDescent="0.25">
      <c r="A123" s="1" t="s">
        <v>204</v>
      </c>
      <c r="B123" s="1" t="s">
        <v>139</v>
      </c>
      <c r="C123" s="1" t="s">
        <v>140</v>
      </c>
      <c r="D123" s="1" t="s">
        <v>141</v>
      </c>
      <c r="E123" s="1" t="s">
        <v>85</v>
      </c>
      <c r="F123" s="1" t="s">
        <v>196</v>
      </c>
      <c r="G123" s="1" t="s">
        <v>168</v>
      </c>
      <c r="H123" s="1" t="s">
        <v>55</v>
      </c>
      <c r="I123" s="2">
        <v>160</v>
      </c>
      <c r="J123" s="2">
        <v>40.72</v>
      </c>
      <c r="K123" s="2">
        <f t="shared" si="24"/>
        <v>39.99</v>
      </c>
      <c r="L123" s="2">
        <f t="shared" si="25"/>
        <v>0</v>
      </c>
      <c r="P123" s="6">
        <v>4.66</v>
      </c>
      <c r="Q123" s="5">
        <v>7665.7</v>
      </c>
      <c r="R123" s="7">
        <v>27.37</v>
      </c>
      <c r="S123" s="5">
        <v>28779.555</v>
      </c>
      <c r="T123" s="8">
        <v>7.96</v>
      </c>
      <c r="U123" s="5">
        <v>2511.38</v>
      </c>
      <c r="AL123" s="5" t="str">
        <f t="shared" si="26"/>
        <v/>
      </c>
      <c r="AN123" s="5" t="str">
        <f t="shared" si="27"/>
        <v/>
      </c>
      <c r="AP123" s="5" t="str">
        <f t="shared" si="28"/>
        <v/>
      </c>
      <c r="AS123" s="5">
        <f t="shared" si="29"/>
        <v>38956.634999999995</v>
      </c>
      <c r="AT123" s="11">
        <f t="shared" si="30"/>
        <v>1.5078285463489058</v>
      </c>
      <c r="AU123" s="5">
        <f t="shared" si="31"/>
        <v>1507.8285463489058</v>
      </c>
    </row>
    <row r="124" spans="1:47" x14ac:dyDescent="0.25">
      <c r="A124" s="1" t="s">
        <v>204</v>
      </c>
      <c r="B124" s="1" t="s">
        <v>139</v>
      </c>
      <c r="C124" s="1" t="s">
        <v>140</v>
      </c>
      <c r="D124" s="1" t="s">
        <v>141</v>
      </c>
      <c r="E124" s="1" t="s">
        <v>80</v>
      </c>
      <c r="F124" s="1" t="s">
        <v>196</v>
      </c>
      <c r="G124" s="1" t="s">
        <v>168</v>
      </c>
      <c r="H124" s="1" t="s">
        <v>55</v>
      </c>
      <c r="I124" s="2">
        <v>160</v>
      </c>
      <c r="J124" s="2">
        <v>42.61</v>
      </c>
      <c r="K124" s="2">
        <f t="shared" si="24"/>
        <v>42.6</v>
      </c>
      <c r="L124" s="2">
        <f t="shared" si="25"/>
        <v>0</v>
      </c>
      <c r="P124" s="6">
        <v>0.46</v>
      </c>
      <c r="Q124" s="5">
        <v>756.7</v>
      </c>
      <c r="R124" s="7">
        <v>36.770000000000003</v>
      </c>
      <c r="S124" s="5">
        <v>38663.655000000013</v>
      </c>
      <c r="T124" s="8">
        <v>5.37</v>
      </c>
      <c r="U124" s="5">
        <v>1694.2349999999999</v>
      </c>
      <c r="AL124" s="5" t="str">
        <f t="shared" si="26"/>
        <v/>
      </c>
      <c r="AN124" s="5" t="str">
        <f t="shared" si="27"/>
        <v/>
      </c>
      <c r="AP124" s="5" t="str">
        <f t="shared" si="28"/>
        <v/>
      </c>
      <c r="AS124" s="5">
        <f t="shared" si="29"/>
        <v>41114.590000000011</v>
      </c>
      <c r="AT124" s="11">
        <f t="shared" si="30"/>
        <v>1.5913528587217884</v>
      </c>
      <c r="AU124" s="5">
        <f t="shared" si="31"/>
        <v>1591.3528587217886</v>
      </c>
    </row>
    <row r="125" spans="1:47" x14ac:dyDescent="0.25">
      <c r="A125" s="1" t="s">
        <v>204</v>
      </c>
      <c r="B125" s="1" t="s">
        <v>139</v>
      </c>
      <c r="C125" s="1" t="s">
        <v>140</v>
      </c>
      <c r="D125" s="1" t="s">
        <v>141</v>
      </c>
      <c r="E125" s="1" t="s">
        <v>70</v>
      </c>
      <c r="F125" s="1" t="s">
        <v>196</v>
      </c>
      <c r="G125" s="1" t="s">
        <v>168</v>
      </c>
      <c r="H125" s="1" t="s">
        <v>55</v>
      </c>
      <c r="I125" s="2">
        <v>160</v>
      </c>
      <c r="J125" s="2">
        <v>36.68</v>
      </c>
      <c r="K125" s="2">
        <f t="shared" si="24"/>
        <v>5.83</v>
      </c>
      <c r="L125" s="2">
        <f t="shared" si="25"/>
        <v>0</v>
      </c>
      <c r="R125" s="7">
        <v>2.94</v>
      </c>
      <c r="S125" s="5">
        <v>3091.41</v>
      </c>
      <c r="T125" s="8">
        <v>2.89</v>
      </c>
      <c r="U125" s="5">
        <v>911.79500000000007</v>
      </c>
      <c r="AL125" s="5" t="str">
        <f t="shared" si="26"/>
        <v/>
      </c>
      <c r="AN125" s="5" t="str">
        <f t="shared" si="27"/>
        <v/>
      </c>
      <c r="AP125" s="5" t="str">
        <f t="shared" si="28"/>
        <v/>
      </c>
      <c r="AS125" s="5">
        <f t="shared" si="29"/>
        <v>4003.2049999999999</v>
      </c>
      <c r="AT125" s="11">
        <f t="shared" si="30"/>
        <v>0.15494528148765088</v>
      </c>
      <c r="AU125" s="5">
        <f t="shared" si="31"/>
        <v>154.9452814876509</v>
      </c>
    </row>
    <row r="126" spans="1:47" x14ac:dyDescent="0.25">
      <c r="A126" s="1" t="s">
        <v>204</v>
      </c>
      <c r="B126" s="1" t="s">
        <v>139</v>
      </c>
      <c r="C126" s="1" t="s">
        <v>140</v>
      </c>
      <c r="D126" s="1" t="s">
        <v>141</v>
      </c>
      <c r="E126" s="1" t="s">
        <v>86</v>
      </c>
      <c r="F126" s="1" t="s">
        <v>196</v>
      </c>
      <c r="G126" s="1" t="s">
        <v>168</v>
      </c>
      <c r="H126" s="1" t="s">
        <v>55</v>
      </c>
      <c r="I126" s="2">
        <v>160</v>
      </c>
      <c r="J126" s="2">
        <v>35.270000000000003</v>
      </c>
      <c r="K126" s="2">
        <f t="shared" si="24"/>
        <v>28.64</v>
      </c>
      <c r="L126" s="2">
        <f t="shared" si="25"/>
        <v>0</v>
      </c>
      <c r="R126" s="7">
        <v>20.12</v>
      </c>
      <c r="S126" s="5">
        <v>21156.18</v>
      </c>
      <c r="T126" s="8">
        <v>3.83</v>
      </c>
      <c r="U126" s="5">
        <v>1208.365</v>
      </c>
      <c r="Z126" s="9">
        <v>2.65</v>
      </c>
      <c r="AA126" s="5">
        <v>333.9</v>
      </c>
      <c r="AB126" s="10">
        <v>2.04</v>
      </c>
      <c r="AC126" s="5">
        <v>231.54</v>
      </c>
      <c r="AL126" s="5" t="str">
        <f t="shared" si="26"/>
        <v/>
      </c>
      <c r="AN126" s="5" t="str">
        <f t="shared" si="27"/>
        <v/>
      </c>
      <c r="AP126" s="5" t="str">
        <f t="shared" si="28"/>
        <v/>
      </c>
      <c r="AS126" s="5">
        <f t="shared" si="29"/>
        <v>22929.985000000004</v>
      </c>
      <c r="AT126" s="11">
        <f t="shared" si="30"/>
        <v>0.88751212599220197</v>
      </c>
      <c r="AU126" s="5">
        <f t="shared" si="31"/>
        <v>887.51212599220196</v>
      </c>
    </row>
    <row r="127" spans="1:47" x14ac:dyDescent="0.25">
      <c r="A127" s="1" t="s">
        <v>205</v>
      </c>
      <c r="B127" s="1" t="s">
        <v>206</v>
      </c>
      <c r="C127" s="1" t="s">
        <v>207</v>
      </c>
      <c r="D127" s="1" t="s">
        <v>208</v>
      </c>
      <c r="E127" s="1" t="s">
        <v>56</v>
      </c>
      <c r="F127" s="1" t="s">
        <v>196</v>
      </c>
      <c r="G127" s="1" t="s">
        <v>168</v>
      </c>
      <c r="H127" s="1" t="s">
        <v>55</v>
      </c>
      <c r="I127" s="2">
        <v>94.35</v>
      </c>
      <c r="J127" s="2">
        <v>35.869999999999997</v>
      </c>
      <c r="K127" s="2">
        <f t="shared" si="24"/>
        <v>19.829999999999998</v>
      </c>
      <c r="L127" s="2">
        <f t="shared" si="25"/>
        <v>0</v>
      </c>
      <c r="N127" s="4">
        <v>0.12</v>
      </c>
      <c r="O127" s="5">
        <v>230.76</v>
      </c>
      <c r="P127" s="6">
        <v>6.26</v>
      </c>
      <c r="Q127" s="5">
        <v>10297.700000000001</v>
      </c>
      <c r="R127" s="7">
        <v>13.45</v>
      </c>
      <c r="S127" s="5">
        <v>14142.674999999999</v>
      </c>
      <c r="AL127" s="5" t="str">
        <f t="shared" si="26"/>
        <v/>
      </c>
      <c r="AN127" s="5" t="str">
        <f t="shared" si="27"/>
        <v/>
      </c>
      <c r="AP127" s="5" t="str">
        <f t="shared" si="28"/>
        <v/>
      </c>
      <c r="AS127" s="5">
        <f t="shared" si="29"/>
        <v>24671.135000000002</v>
      </c>
      <c r="AT127" s="11">
        <f t="shared" si="30"/>
        <v>0.95490387257081166</v>
      </c>
      <c r="AU127" s="5">
        <f t="shared" si="31"/>
        <v>954.90387257081159</v>
      </c>
    </row>
    <row r="128" spans="1:47" x14ac:dyDescent="0.25">
      <c r="A128" s="1" t="s">
        <v>205</v>
      </c>
      <c r="B128" s="1" t="s">
        <v>206</v>
      </c>
      <c r="C128" s="1" t="s">
        <v>207</v>
      </c>
      <c r="D128" s="1" t="s">
        <v>208</v>
      </c>
      <c r="E128" s="1" t="s">
        <v>52</v>
      </c>
      <c r="F128" s="1" t="s">
        <v>196</v>
      </c>
      <c r="G128" s="1" t="s">
        <v>168</v>
      </c>
      <c r="H128" s="1" t="s">
        <v>55</v>
      </c>
      <c r="I128" s="2">
        <v>94.35</v>
      </c>
      <c r="J128" s="2">
        <v>0.11</v>
      </c>
      <c r="K128" s="2">
        <f t="shared" si="24"/>
        <v>0.11</v>
      </c>
      <c r="L128" s="2">
        <f t="shared" si="25"/>
        <v>0</v>
      </c>
      <c r="N128" s="4">
        <v>0.11</v>
      </c>
      <c r="O128" s="5">
        <v>211.53</v>
      </c>
      <c r="AL128" s="5" t="str">
        <f t="shared" si="26"/>
        <v/>
      </c>
      <c r="AN128" s="5" t="str">
        <f t="shared" si="27"/>
        <v/>
      </c>
      <c r="AP128" s="5" t="str">
        <f t="shared" si="28"/>
        <v/>
      </c>
      <c r="AS128" s="5">
        <f t="shared" si="29"/>
        <v>211.53</v>
      </c>
      <c r="AT128" s="11">
        <f t="shared" si="30"/>
        <v>8.1873337471058301E-3</v>
      </c>
      <c r="AU128" s="5">
        <f t="shared" si="31"/>
        <v>8.1873337471058303</v>
      </c>
    </row>
    <row r="129" spans="1:47" x14ac:dyDescent="0.25">
      <c r="A129" s="1" t="s">
        <v>205</v>
      </c>
      <c r="B129" s="1" t="s">
        <v>206</v>
      </c>
      <c r="C129" s="1" t="s">
        <v>207</v>
      </c>
      <c r="D129" s="1" t="s">
        <v>208</v>
      </c>
      <c r="E129" s="1" t="s">
        <v>91</v>
      </c>
      <c r="F129" s="1" t="s">
        <v>196</v>
      </c>
      <c r="G129" s="1" t="s">
        <v>168</v>
      </c>
      <c r="H129" s="1" t="s">
        <v>55</v>
      </c>
      <c r="I129" s="2">
        <v>94.35</v>
      </c>
      <c r="J129" s="2">
        <v>25.44</v>
      </c>
      <c r="K129" s="2">
        <f t="shared" si="24"/>
        <v>24.64</v>
      </c>
      <c r="L129" s="2">
        <f t="shared" si="25"/>
        <v>0.81</v>
      </c>
      <c r="N129" s="4">
        <v>2.34</v>
      </c>
      <c r="O129" s="5">
        <v>4499.82</v>
      </c>
      <c r="P129" s="6">
        <v>16.95</v>
      </c>
      <c r="Q129" s="5">
        <v>27882.75</v>
      </c>
      <c r="R129" s="7">
        <v>5.35</v>
      </c>
      <c r="S129" s="5">
        <v>5625.5249999999996</v>
      </c>
      <c r="AL129" s="5" t="str">
        <f t="shared" si="26"/>
        <v/>
      </c>
      <c r="AN129" s="5" t="str">
        <f t="shared" si="27"/>
        <v/>
      </c>
      <c r="AP129" s="5" t="str">
        <f t="shared" si="28"/>
        <v/>
      </c>
      <c r="AR129" s="2">
        <v>0.81</v>
      </c>
      <c r="AS129" s="5">
        <f t="shared" si="29"/>
        <v>38008.095000000001</v>
      </c>
      <c r="AT129" s="11">
        <f t="shared" si="30"/>
        <v>1.4711150137413338</v>
      </c>
      <c r="AU129" s="5">
        <f t="shared" si="31"/>
        <v>1471.1150137413338</v>
      </c>
    </row>
    <row r="130" spans="1:47" x14ac:dyDescent="0.25">
      <c r="A130" s="1" t="s">
        <v>205</v>
      </c>
      <c r="B130" s="1" t="s">
        <v>206</v>
      </c>
      <c r="C130" s="1" t="s">
        <v>207</v>
      </c>
      <c r="D130" s="1" t="s">
        <v>208</v>
      </c>
      <c r="E130" s="1" t="s">
        <v>57</v>
      </c>
      <c r="F130" s="1" t="s">
        <v>196</v>
      </c>
      <c r="G130" s="1" t="s">
        <v>168</v>
      </c>
      <c r="H130" s="1" t="s">
        <v>55</v>
      </c>
      <c r="I130" s="2">
        <v>94.35</v>
      </c>
      <c r="J130" s="2">
        <v>30.46</v>
      </c>
      <c r="K130" s="2">
        <f t="shared" si="24"/>
        <v>30.459999999999997</v>
      </c>
      <c r="L130" s="2">
        <f t="shared" si="25"/>
        <v>0</v>
      </c>
      <c r="N130" s="4">
        <v>15.17</v>
      </c>
      <c r="O130" s="5">
        <v>29171.91</v>
      </c>
      <c r="P130" s="6">
        <v>14.73</v>
      </c>
      <c r="Q130" s="5">
        <v>24230.85</v>
      </c>
      <c r="R130" s="7">
        <v>0.56000000000000005</v>
      </c>
      <c r="S130" s="5">
        <v>588.84</v>
      </c>
      <c r="AL130" s="5" t="str">
        <f t="shared" si="26"/>
        <v/>
      </c>
      <c r="AN130" s="5" t="str">
        <f t="shared" si="27"/>
        <v/>
      </c>
      <c r="AP130" s="5" t="str">
        <f t="shared" si="28"/>
        <v/>
      </c>
      <c r="AS130" s="5">
        <f t="shared" si="29"/>
        <v>53991.599999999991</v>
      </c>
      <c r="AT130" s="11">
        <f t="shared" si="30"/>
        <v>2.089761493595419</v>
      </c>
      <c r="AU130" s="5">
        <f t="shared" si="31"/>
        <v>2089.7614935954193</v>
      </c>
    </row>
    <row r="131" spans="1:47" x14ac:dyDescent="0.25">
      <c r="A131" s="1" t="s">
        <v>209</v>
      </c>
      <c r="B131" s="1" t="s">
        <v>148</v>
      </c>
      <c r="C131" s="1" t="s">
        <v>149</v>
      </c>
      <c r="D131" s="1" t="s">
        <v>228</v>
      </c>
      <c r="E131" s="1" t="s">
        <v>56</v>
      </c>
      <c r="F131" s="1" t="s">
        <v>196</v>
      </c>
      <c r="G131" s="1" t="s">
        <v>168</v>
      </c>
      <c r="H131" s="1" t="s">
        <v>55</v>
      </c>
      <c r="I131" s="2">
        <v>56.31</v>
      </c>
      <c r="J131" s="2">
        <v>2.4</v>
      </c>
      <c r="K131" s="2">
        <f t="shared" ref="K131:K151" si="32">SUM(N131,P131,R131,T131,V131,X131,Z131,AB131,AE131,AG131,AI131)</f>
        <v>0</v>
      </c>
      <c r="L131" s="2">
        <f t="shared" ref="L131:L151" si="33">SUM(M131,AD131,AK131,AM131,AO131,AQ131,AR131)</f>
        <v>2.4</v>
      </c>
      <c r="AL131" s="5" t="str">
        <f t="shared" ref="AL131:AL151" si="34">IF(AK131&gt;0,AK131*$AL$1,"")</f>
        <v/>
      </c>
      <c r="AN131" s="5" t="str">
        <f t="shared" ref="AN131:AN151" si="35">IF(AM131&gt;0,AM131*$AN$1,"")</f>
        <v/>
      </c>
      <c r="AP131" s="5" t="str">
        <f t="shared" ref="AP131:AP151" si="36">IF(AO131&gt;0,AO131*$AP$1,"")</f>
        <v/>
      </c>
      <c r="AR131" s="2">
        <v>2.4</v>
      </c>
      <c r="AS131" s="5">
        <f t="shared" ref="AS131:AS151" si="37">SUM(O131,Q131,S131,U131,W131,Y131,AA131,AC131,AF131,AH131,AJ131)</f>
        <v>0</v>
      </c>
      <c r="AT131" s="11">
        <f t="shared" ref="AT131:AT137" si="38">(AS131/$AS$152)*100</f>
        <v>0</v>
      </c>
      <c r="AU131" s="5">
        <f t="shared" ref="AU131:AU151" si="39">(AT131/100)*$AU$1</f>
        <v>0</v>
      </c>
    </row>
    <row r="132" spans="1:47" x14ac:dyDescent="0.25">
      <c r="A132" s="1" t="s">
        <v>209</v>
      </c>
      <c r="B132" s="1" t="s">
        <v>148</v>
      </c>
      <c r="C132" s="1" t="s">
        <v>149</v>
      </c>
      <c r="D132" s="1" t="s">
        <v>228</v>
      </c>
      <c r="E132" s="1" t="s">
        <v>52</v>
      </c>
      <c r="F132" s="1" t="s">
        <v>196</v>
      </c>
      <c r="G132" s="1" t="s">
        <v>168</v>
      </c>
      <c r="H132" s="1" t="s">
        <v>55</v>
      </c>
      <c r="I132" s="2">
        <v>56.31</v>
      </c>
      <c r="J132" s="2">
        <v>37.200000000000003</v>
      </c>
      <c r="K132" s="2">
        <f t="shared" si="32"/>
        <v>0</v>
      </c>
      <c r="L132" s="2">
        <f t="shared" si="33"/>
        <v>37.200000000000003</v>
      </c>
      <c r="AL132" s="5" t="str">
        <f t="shared" si="34"/>
        <v/>
      </c>
      <c r="AN132" s="5" t="str">
        <f t="shared" si="35"/>
        <v/>
      </c>
      <c r="AP132" s="5" t="str">
        <f t="shared" si="36"/>
        <v/>
      </c>
      <c r="AR132" s="2">
        <v>37.200000000000003</v>
      </c>
      <c r="AS132" s="5">
        <f t="shared" si="37"/>
        <v>0</v>
      </c>
      <c r="AT132" s="11">
        <f t="shared" si="38"/>
        <v>0</v>
      </c>
      <c r="AU132" s="5">
        <f t="shared" si="39"/>
        <v>0</v>
      </c>
    </row>
    <row r="133" spans="1:47" x14ac:dyDescent="0.25">
      <c r="A133" s="1" t="s">
        <v>209</v>
      </c>
      <c r="B133" s="1" t="s">
        <v>148</v>
      </c>
      <c r="C133" s="1" t="s">
        <v>149</v>
      </c>
      <c r="D133" s="1" t="s">
        <v>228</v>
      </c>
      <c r="E133" s="1" t="s">
        <v>91</v>
      </c>
      <c r="F133" s="1" t="s">
        <v>196</v>
      </c>
      <c r="G133" s="1" t="s">
        <v>168</v>
      </c>
      <c r="H133" s="1" t="s">
        <v>55</v>
      </c>
      <c r="I133" s="2">
        <v>56.31</v>
      </c>
      <c r="J133" s="2">
        <v>11.33</v>
      </c>
      <c r="K133" s="2">
        <f t="shared" si="32"/>
        <v>0</v>
      </c>
      <c r="L133" s="2">
        <f t="shared" si="33"/>
        <v>11.33</v>
      </c>
      <c r="AL133" s="5" t="str">
        <f t="shared" si="34"/>
        <v/>
      </c>
      <c r="AN133" s="5" t="str">
        <f t="shared" si="35"/>
        <v/>
      </c>
      <c r="AP133" s="5" t="str">
        <f t="shared" si="36"/>
        <v/>
      </c>
      <c r="AR133" s="2">
        <v>11.33</v>
      </c>
      <c r="AS133" s="5">
        <f t="shared" si="37"/>
        <v>0</v>
      </c>
      <c r="AT133" s="11">
        <f t="shared" si="38"/>
        <v>0</v>
      </c>
      <c r="AU133" s="5">
        <f t="shared" si="39"/>
        <v>0</v>
      </c>
    </row>
    <row r="134" spans="1:47" x14ac:dyDescent="0.25">
      <c r="A134" s="1" t="s">
        <v>209</v>
      </c>
      <c r="B134" s="1" t="s">
        <v>148</v>
      </c>
      <c r="C134" s="1" t="s">
        <v>149</v>
      </c>
      <c r="D134" s="1" t="s">
        <v>228</v>
      </c>
      <c r="E134" s="1" t="s">
        <v>57</v>
      </c>
      <c r="F134" s="1" t="s">
        <v>196</v>
      </c>
      <c r="G134" s="1" t="s">
        <v>168</v>
      </c>
      <c r="H134" s="1" t="s">
        <v>55</v>
      </c>
      <c r="I134" s="2">
        <v>56.31</v>
      </c>
      <c r="J134" s="2">
        <v>4.46</v>
      </c>
      <c r="K134" s="2">
        <f t="shared" si="32"/>
        <v>0</v>
      </c>
      <c r="L134" s="2">
        <f t="shared" si="33"/>
        <v>4.46</v>
      </c>
      <c r="AL134" s="5" t="str">
        <f t="shared" si="34"/>
        <v/>
      </c>
      <c r="AN134" s="5" t="str">
        <f t="shared" si="35"/>
        <v/>
      </c>
      <c r="AP134" s="5" t="str">
        <f t="shared" si="36"/>
        <v/>
      </c>
      <c r="AR134" s="2">
        <v>4.46</v>
      </c>
      <c r="AS134" s="5">
        <f t="shared" si="37"/>
        <v>0</v>
      </c>
      <c r="AT134" s="11">
        <f t="shared" si="38"/>
        <v>0</v>
      </c>
      <c r="AU134" s="5">
        <f t="shared" si="39"/>
        <v>0</v>
      </c>
    </row>
    <row r="135" spans="1:47" x14ac:dyDescent="0.25">
      <c r="A135" s="1" t="s">
        <v>210</v>
      </c>
      <c r="B135" s="1" t="s">
        <v>211</v>
      </c>
      <c r="C135" s="1" t="s">
        <v>212</v>
      </c>
      <c r="D135" s="1" t="s">
        <v>84</v>
      </c>
      <c r="E135" s="1" t="s">
        <v>56</v>
      </c>
      <c r="F135" s="1" t="s">
        <v>196</v>
      </c>
      <c r="G135" s="1" t="s">
        <v>168</v>
      </c>
      <c r="H135" s="1" t="s">
        <v>55</v>
      </c>
      <c r="I135" s="2">
        <v>6.71</v>
      </c>
      <c r="J135" s="2">
        <v>2.06</v>
      </c>
      <c r="K135" s="2">
        <f t="shared" si="32"/>
        <v>0.63</v>
      </c>
      <c r="L135" s="2">
        <f t="shared" si="33"/>
        <v>0</v>
      </c>
      <c r="Z135" s="9">
        <v>0.44</v>
      </c>
      <c r="AA135" s="5">
        <v>55.44</v>
      </c>
      <c r="AB135" s="10">
        <v>0.19</v>
      </c>
      <c r="AC135" s="5">
        <v>21.565000000000001</v>
      </c>
      <c r="AL135" s="5" t="str">
        <f t="shared" si="34"/>
        <v/>
      </c>
      <c r="AN135" s="5" t="str">
        <f t="shared" si="35"/>
        <v/>
      </c>
      <c r="AP135" s="5" t="str">
        <f t="shared" si="36"/>
        <v/>
      </c>
      <c r="AS135" s="5">
        <f t="shared" si="37"/>
        <v>77.004999999999995</v>
      </c>
      <c r="AT135" s="11">
        <f t="shared" si="38"/>
        <v>2.9805022228330939E-3</v>
      </c>
      <c r="AU135" s="5">
        <f t="shared" si="39"/>
        <v>2.9805022228330937</v>
      </c>
    </row>
    <row r="136" spans="1:47" x14ac:dyDescent="0.25">
      <c r="A136" s="1" t="s">
        <v>210</v>
      </c>
      <c r="B136" s="1" t="s">
        <v>211</v>
      </c>
      <c r="C136" s="1" t="s">
        <v>212</v>
      </c>
      <c r="D136" s="1" t="s">
        <v>84</v>
      </c>
      <c r="E136" s="1" t="s">
        <v>52</v>
      </c>
      <c r="F136" s="1" t="s">
        <v>196</v>
      </c>
      <c r="G136" s="1" t="s">
        <v>168</v>
      </c>
      <c r="H136" s="1" t="s">
        <v>55</v>
      </c>
      <c r="I136" s="2">
        <v>6.71</v>
      </c>
      <c r="J136" s="2">
        <v>4.6500000000000004</v>
      </c>
      <c r="K136" s="2">
        <f t="shared" si="32"/>
        <v>4.6500000000000004</v>
      </c>
      <c r="L136" s="2">
        <f t="shared" si="33"/>
        <v>0</v>
      </c>
      <c r="Z136" s="9">
        <v>2.31</v>
      </c>
      <c r="AA136" s="5">
        <v>291.06</v>
      </c>
      <c r="AB136" s="10">
        <v>2.34</v>
      </c>
      <c r="AC136" s="5">
        <v>265.58999999999997</v>
      </c>
      <c r="AL136" s="5" t="str">
        <f t="shared" si="34"/>
        <v/>
      </c>
      <c r="AN136" s="5" t="str">
        <f t="shared" si="35"/>
        <v/>
      </c>
      <c r="AP136" s="5" t="str">
        <f t="shared" si="36"/>
        <v/>
      </c>
      <c r="AS136" s="5">
        <f t="shared" si="37"/>
        <v>556.65</v>
      </c>
      <c r="AT136" s="11">
        <f t="shared" si="38"/>
        <v>2.1545309555743675E-2</v>
      </c>
      <c r="AU136" s="5">
        <f t="shared" si="39"/>
        <v>21.545309555743675</v>
      </c>
    </row>
    <row r="137" spans="1:47" x14ac:dyDescent="0.25">
      <c r="A137" s="1" t="s">
        <v>213</v>
      </c>
      <c r="B137" s="1" t="s">
        <v>139</v>
      </c>
      <c r="C137" s="1" t="s">
        <v>140</v>
      </c>
      <c r="D137" s="1" t="s">
        <v>141</v>
      </c>
      <c r="E137" s="1" t="s">
        <v>56</v>
      </c>
      <c r="F137" s="1" t="s">
        <v>214</v>
      </c>
      <c r="G137" s="1" t="s">
        <v>168</v>
      </c>
      <c r="H137" s="1" t="s">
        <v>55</v>
      </c>
      <c r="I137" s="2">
        <v>80</v>
      </c>
      <c r="J137" s="2">
        <v>40.21</v>
      </c>
      <c r="K137" s="2">
        <f t="shared" si="32"/>
        <v>0.76</v>
      </c>
      <c r="L137" s="2">
        <f t="shared" si="33"/>
        <v>0</v>
      </c>
      <c r="T137" s="8">
        <v>0.76</v>
      </c>
      <c r="U137" s="5">
        <v>239.78</v>
      </c>
      <c r="AL137" s="5" t="str">
        <f t="shared" si="34"/>
        <v/>
      </c>
      <c r="AN137" s="5" t="str">
        <f t="shared" si="35"/>
        <v/>
      </c>
      <c r="AP137" s="5" t="str">
        <f t="shared" si="36"/>
        <v/>
      </c>
      <c r="AS137" s="5">
        <f t="shared" si="37"/>
        <v>239.78</v>
      </c>
      <c r="AT137" s="11">
        <f t="shared" si="38"/>
        <v>9.2807586908761671E-3</v>
      </c>
      <c r="AU137" s="5">
        <f t="shared" si="39"/>
        <v>9.2807586908761674</v>
      </c>
    </row>
    <row r="138" spans="1:47" x14ac:dyDescent="0.25">
      <c r="B138" s="29" t="s">
        <v>225</v>
      </c>
    </row>
    <row r="139" spans="1:47" x14ac:dyDescent="0.25">
      <c r="B139" s="1" t="s">
        <v>215</v>
      </c>
      <c r="C139" s="1" t="s">
        <v>229</v>
      </c>
      <c r="D139" s="1" t="s">
        <v>61</v>
      </c>
      <c r="J139" s="2">
        <v>13.8</v>
      </c>
      <c r="K139" s="2">
        <f t="shared" si="32"/>
        <v>10.88</v>
      </c>
      <c r="L139" s="2">
        <f t="shared" si="33"/>
        <v>0</v>
      </c>
      <c r="AG139" s="9">
        <v>10.88</v>
      </c>
      <c r="AH139" s="5">
        <v>14318.08</v>
      </c>
      <c r="AL139" s="5" t="str">
        <f t="shared" si="34"/>
        <v/>
      </c>
      <c r="AN139" s="5" t="str">
        <f t="shared" si="35"/>
        <v/>
      </c>
      <c r="AP139" s="5" t="str">
        <f t="shared" si="36"/>
        <v/>
      </c>
      <c r="AS139" s="5">
        <f t="shared" si="37"/>
        <v>14318.08</v>
      </c>
      <c r="AT139" s="11">
        <f>(AS139/$AS$152)*100</f>
        <v>0.55418569270439666</v>
      </c>
      <c r="AU139" s="5">
        <f t="shared" si="39"/>
        <v>554.18569270439662</v>
      </c>
    </row>
    <row r="140" spans="1:47" x14ac:dyDescent="0.25">
      <c r="B140" s="1" t="s">
        <v>216</v>
      </c>
      <c r="C140" s="1" t="s">
        <v>229</v>
      </c>
      <c r="D140" s="1" t="s">
        <v>61</v>
      </c>
      <c r="J140" s="2">
        <v>20.3</v>
      </c>
      <c r="K140" s="2">
        <f t="shared" si="32"/>
        <v>16.68</v>
      </c>
      <c r="L140" s="2">
        <f t="shared" si="33"/>
        <v>0</v>
      </c>
      <c r="AG140" s="9">
        <v>16.68</v>
      </c>
      <c r="AH140" s="5">
        <v>23836.05</v>
      </c>
      <c r="AL140" s="5" t="str">
        <f t="shared" si="34"/>
        <v/>
      </c>
      <c r="AN140" s="5" t="str">
        <f t="shared" si="35"/>
        <v/>
      </c>
      <c r="AP140" s="5" t="str">
        <f t="shared" si="36"/>
        <v/>
      </c>
      <c r="AS140" s="5">
        <f t="shared" si="37"/>
        <v>23836.05</v>
      </c>
      <c r="AT140" s="11">
        <f>(AS140/$AS$152)*100</f>
        <v>0.92258165065334419</v>
      </c>
      <c r="AU140" s="5">
        <f t="shared" si="39"/>
        <v>922.58165065334413</v>
      </c>
    </row>
    <row r="141" spans="1:47" x14ac:dyDescent="0.25">
      <c r="B141" s="1" t="s">
        <v>232</v>
      </c>
      <c r="C141" s="1" t="s">
        <v>229</v>
      </c>
      <c r="D141" s="1" t="s">
        <v>61</v>
      </c>
      <c r="J141" s="2">
        <v>1.47</v>
      </c>
      <c r="K141" s="2">
        <f t="shared" si="32"/>
        <v>1.06</v>
      </c>
      <c r="L141" s="2">
        <f t="shared" si="33"/>
        <v>0</v>
      </c>
      <c r="AG141" s="9">
        <v>1.06</v>
      </c>
      <c r="AH141" s="5">
        <v>1394.96</v>
      </c>
      <c r="AS141" s="5">
        <f t="shared" si="37"/>
        <v>1394.96</v>
      </c>
      <c r="AT141" s="11">
        <f>(AS141/$AS$152)*100</f>
        <v>5.3992356090685707E-2</v>
      </c>
      <c r="AU141" s="5">
        <f t="shared" si="39"/>
        <v>53.992356090685711</v>
      </c>
    </row>
    <row r="142" spans="1:47" x14ac:dyDescent="0.25">
      <c r="B142" s="29" t="s">
        <v>227</v>
      </c>
    </row>
    <row r="143" spans="1:47" x14ac:dyDescent="0.25">
      <c r="B143" s="1" t="s">
        <v>217</v>
      </c>
      <c r="C143" s="1" t="s">
        <v>230</v>
      </c>
      <c r="D143" s="1" t="s">
        <v>84</v>
      </c>
      <c r="J143" s="2">
        <v>12.96</v>
      </c>
      <c r="K143" s="2">
        <f t="shared" si="32"/>
        <v>12.76</v>
      </c>
      <c r="L143" s="2">
        <f t="shared" si="33"/>
        <v>0</v>
      </c>
      <c r="AG143" s="9">
        <v>12.76</v>
      </c>
      <c r="AH143" s="5">
        <v>20990.2</v>
      </c>
      <c r="AL143" s="5" t="str">
        <f t="shared" si="34"/>
        <v/>
      </c>
      <c r="AN143" s="5" t="str">
        <f t="shared" si="35"/>
        <v/>
      </c>
      <c r="AP143" s="5" t="str">
        <f t="shared" si="36"/>
        <v/>
      </c>
      <c r="AS143" s="5">
        <f t="shared" si="37"/>
        <v>20990.2</v>
      </c>
      <c r="AT143" s="11">
        <f t="shared" ref="AT143:AT148" si="40">(AS143/$AS$152)*100</f>
        <v>0.81243215060984619</v>
      </c>
      <c r="AU143" s="5">
        <f t="shared" si="39"/>
        <v>812.43215060984619</v>
      </c>
    </row>
    <row r="144" spans="1:47" x14ac:dyDescent="0.25">
      <c r="B144" s="1" t="s">
        <v>218</v>
      </c>
      <c r="C144" s="1" t="s">
        <v>230</v>
      </c>
      <c r="D144" s="1" t="s">
        <v>84</v>
      </c>
      <c r="J144" s="2">
        <v>4.68</v>
      </c>
      <c r="K144" s="2">
        <f t="shared" si="32"/>
        <v>4.8199999999999994</v>
      </c>
      <c r="L144" s="2">
        <f t="shared" si="33"/>
        <v>0</v>
      </c>
      <c r="AG144" s="9">
        <v>4.8199999999999994</v>
      </c>
      <c r="AH144" s="5">
        <v>6968.2200000000012</v>
      </c>
      <c r="AL144" s="5" t="str">
        <f t="shared" si="34"/>
        <v/>
      </c>
      <c r="AN144" s="5" t="str">
        <f t="shared" si="35"/>
        <v/>
      </c>
      <c r="AP144" s="5" t="str">
        <f t="shared" si="36"/>
        <v/>
      </c>
      <c r="AS144" s="5">
        <f t="shared" si="37"/>
        <v>6968.2200000000012</v>
      </c>
      <c r="AT144" s="11">
        <f t="shared" si="40"/>
        <v>0.26970709952847249</v>
      </c>
      <c r="AU144" s="5">
        <f t="shared" si="39"/>
        <v>269.7070995284725</v>
      </c>
    </row>
    <row r="145" spans="1:47" x14ac:dyDescent="0.25">
      <c r="B145" s="1" t="s">
        <v>219</v>
      </c>
      <c r="C145" s="1" t="s">
        <v>230</v>
      </c>
      <c r="D145" s="1" t="s">
        <v>84</v>
      </c>
      <c r="J145" s="2">
        <v>1.84</v>
      </c>
      <c r="K145" s="2">
        <f t="shared" si="32"/>
        <v>1.83</v>
      </c>
      <c r="L145" s="2">
        <f t="shared" si="33"/>
        <v>0</v>
      </c>
      <c r="AG145" s="9">
        <v>1.83</v>
      </c>
      <c r="AH145" s="5">
        <v>2408.2800000000002</v>
      </c>
      <c r="AL145" s="5" t="str">
        <f t="shared" si="34"/>
        <v/>
      </c>
      <c r="AN145" s="5" t="str">
        <f t="shared" si="35"/>
        <v/>
      </c>
      <c r="AP145" s="5" t="str">
        <f t="shared" si="36"/>
        <v/>
      </c>
      <c r="AS145" s="5">
        <f t="shared" si="37"/>
        <v>2408.2800000000002</v>
      </c>
      <c r="AT145" s="11">
        <f t="shared" si="40"/>
        <v>9.3213218533919673E-2</v>
      </c>
      <c r="AU145" s="5">
        <f t="shared" si="39"/>
        <v>93.213218533919672</v>
      </c>
    </row>
    <row r="146" spans="1:47" x14ac:dyDescent="0.25">
      <c r="B146" s="1" t="s">
        <v>220</v>
      </c>
      <c r="C146" s="1" t="s">
        <v>230</v>
      </c>
      <c r="D146" s="1" t="s">
        <v>84</v>
      </c>
      <c r="J146" s="2">
        <v>11.93</v>
      </c>
      <c r="K146" s="2">
        <f t="shared" si="32"/>
        <v>11.75</v>
      </c>
      <c r="L146" s="2">
        <f t="shared" si="33"/>
        <v>0</v>
      </c>
      <c r="AG146" s="9">
        <v>11.75</v>
      </c>
      <c r="AH146" s="5">
        <v>16848.09</v>
      </c>
      <c r="AL146" s="5" t="str">
        <f t="shared" si="34"/>
        <v/>
      </c>
      <c r="AN146" s="5" t="str">
        <f t="shared" si="35"/>
        <v/>
      </c>
      <c r="AP146" s="5" t="str">
        <f t="shared" si="36"/>
        <v/>
      </c>
      <c r="AS146" s="5">
        <f t="shared" si="37"/>
        <v>16848.09</v>
      </c>
      <c r="AT146" s="11">
        <f t="shared" si="40"/>
        <v>0.6521105083500035</v>
      </c>
      <c r="AU146" s="5">
        <f t="shared" si="39"/>
        <v>652.11050835000356</v>
      </c>
    </row>
    <row r="147" spans="1:47" x14ac:dyDescent="0.25">
      <c r="B147" s="1" t="s">
        <v>221</v>
      </c>
      <c r="C147" s="1" t="s">
        <v>230</v>
      </c>
      <c r="D147" s="1" t="s">
        <v>84</v>
      </c>
      <c r="J147" s="2">
        <v>5.29</v>
      </c>
      <c r="K147" s="2">
        <f t="shared" si="32"/>
        <v>2.94</v>
      </c>
      <c r="L147" s="2">
        <f t="shared" si="33"/>
        <v>0</v>
      </c>
      <c r="AG147" s="9">
        <v>2.94</v>
      </c>
      <c r="AH147" s="5">
        <v>3869.04</v>
      </c>
      <c r="AL147" s="5" t="str">
        <f t="shared" si="34"/>
        <v/>
      </c>
      <c r="AN147" s="5" t="str">
        <f t="shared" si="35"/>
        <v/>
      </c>
      <c r="AP147" s="5" t="str">
        <f t="shared" si="36"/>
        <v/>
      </c>
      <c r="AS147" s="5">
        <f t="shared" si="37"/>
        <v>3869.04</v>
      </c>
      <c r="AT147" s="11">
        <f t="shared" si="40"/>
        <v>0.14975238387416601</v>
      </c>
      <c r="AU147" s="5">
        <f t="shared" si="39"/>
        <v>149.75238387416601</v>
      </c>
    </row>
    <row r="148" spans="1:47" x14ac:dyDescent="0.25">
      <c r="B148" s="1" t="s">
        <v>222</v>
      </c>
      <c r="C148" s="1" t="s">
        <v>230</v>
      </c>
      <c r="D148" s="1" t="s">
        <v>84</v>
      </c>
      <c r="J148" s="2">
        <v>8.8199999999999985</v>
      </c>
      <c r="K148" s="2">
        <f t="shared" si="32"/>
        <v>5.3800000000000008</v>
      </c>
      <c r="L148" s="2">
        <f t="shared" si="33"/>
        <v>0</v>
      </c>
      <c r="AG148" s="9">
        <v>5.3800000000000008</v>
      </c>
      <c r="AH148" s="5">
        <v>7274.1900000000014</v>
      </c>
      <c r="AL148" s="5" t="str">
        <f t="shared" si="34"/>
        <v/>
      </c>
      <c r="AN148" s="5" t="str">
        <f t="shared" si="35"/>
        <v/>
      </c>
      <c r="AP148" s="5" t="str">
        <f t="shared" si="36"/>
        <v/>
      </c>
      <c r="AS148" s="5">
        <f t="shared" si="37"/>
        <v>7274.1900000000014</v>
      </c>
      <c r="AT148" s="11">
        <f t="shared" si="40"/>
        <v>0.28154976253892949</v>
      </c>
      <c r="AU148" s="5">
        <f t="shared" si="39"/>
        <v>281.54976253892949</v>
      </c>
    </row>
    <row r="149" spans="1:47" x14ac:dyDescent="0.25">
      <c r="B149" s="29" t="s">
        <v>226</v>
      </c>
      <c r="K149" s="2">
        <f t="shared" si="32"/>
        <v>0</v>
      </c>
    </row>
    <row r="150" spans="1:47" x14ac:dyDescent="0.25">
      <c r="B150" s="1" t="s">
        <v>223</v>
      </c>
      <c r="C150" s="42" t="s">
        <v>231</v>
      </c>
      <c r="D150" s="1" t="s">
        <v>185</v>
      </c>
      <c r="J150" s="2">
        <v>4.05</v>
      </c>
      <c r="K150" s="2">
        <f t="shared" si="32"/>
        <v>1.5</v>
      </c>
      <c r="L150" s="2">
        <f t="shared" si="33"/>
        <v>0</v>
      </c>
      <c r="AG150" s="9">
        <v>1.5</v>
      </c>
      <c r="AH150" s="5">
        <v>2961</v>
      </c>
      <c r="AL150" s="5" t="str">
        <f t="shared" si="34"/>
        <v/>
      </c>
      <c r="AN150" s="5" t="str">
        <f t="shared" si="35"/>
        <v/>
      </c>
      <c r="AP150" s="5" t="str">
        <f t="shared" si="36"/>
        <v/>
      </c>
      <c r="AS150" s="5">
        <f t="shared" si="37"/>
        <v>2961</v>
      </c>
      <c r="AT150" s="11">
        <f>(AS150/$AS$152)*100</f>
        <v>0.1146064162302291</v>
      </c>
      <c r="AU150" s="5">
        <f t="shared" si="39"/>
        <v>114.6064162302291</v>
      </c>
    </row>
    <row r="151" spans="1:47" ht="15.75" thickBot="1" x14ac:dyDescent="0.3">
      <c r="B151" s="1" t="s">
        <v>219</v>
      </c>
      <c r="C151" s="42" t="s">
        <v>231</v>
      </c>
      <c r="D151" s="1" t="s">
        <v>185</v>
      </c>
      <c r="J151" s="2">
        <v>1.92</v>
      </c>
      <c r="K151" s="2">
        <f t="shared" si="32"/>
        <v>0.42</v>
      </c>
      <c r="L151" s="2">
        <f t="shared" si="33"/>
        <v>0</v>
      </c>
      <c r="AG151" s="9">
        <v>0.42</v>
      </c>
      <c r="AH151" s="5">
        <v>552.72</v>
      </c>
      <c r="AL151" s="5" t="str">
        <f t="shared" si="34"/>
        <v/>
      </c>
      <c r="AN151" s="5" t="str">
        <f t="shared" si="35"/>
        <v/>
      </c>
      <c r="AP151" s="5" t="str">
        <f t="shared" si="36"/>
        <v/>
      </c>
      <c r="AS151" s="5">
        <f t="shared" si="37"/>
        <v>552.72</v>
      </c>
      <c r="AT151" s="11">
        <f>(AS151/$AS$152)*100</f>
        <v>2.1393197696309433E-2</v>
      </c>
      <c r="AU151" s="5">
        <f t="shared" si="39"/>
        <v>21.393197696309432</v>
      </c>
    </row>
    <row r="152" spans="1:47" ht="15.75" thickTop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>
        <f t="shared" ref="K152:AU152" si="41">SUM(K3:K151)</f>
        <v>1987.420000000001</v>
      </c>
      <c r="L152" s="20">
        <f t="shared" si="41"/>
        <v>940.93000000000029</v>
      </c>
      <c r="M152" s="21">
        <f t="shared" si="41"/>
        <v>0</v>
      </c>
      <c r="N152" s="22">
        <f t="shared" si="41"/>
        <v>69.929999999999993</v>
      </c>
      <c r="O152" s="23">
        <f t="shared" si="41"/>
        <v>145850.25299999997</v>
      </c>
      <c r="P152" s="24">
        <f t="shared" si="41"/>
        <v>682.69000000000017</v>
      </c>
      <c r="Q152" s="23">
        <f t="shared" si="41"/>
        <v>1252264.5621</v>
      </c>
      <c r="R152" s="25">
        <f t="shared" si="41"/>
        <v>871.48</v>
      </c>
      <c r="S152" s="23">
        <f t="shared" si="41"/>
        <v>998835.97965000034</v>
      </c>
      <c r="T152" s="26">
        <f t="shared" si="41"/>
        <v>219.44</v>
      </c>
      <c r="U152" s="23">
        <f t="shared" si="41"/>
        <v>75208.54664</v>
      </c>
      <c r="V152" s="20">
        <f t="shared" si="41"/>
        <v>0</v>
      </c>
      <c r="W152" s="23">
        <f t="shared" si="41"/>
        <v>0</v>
      </c>
      <c r="X152" s="20">
        <f t="shared" si="41"/>
        <v>1.25</v>
      </c>
      <c r="Y152" s="23">
        <f t="shared" si="41"/>
        <v>394.375</v>
      </c>
      <c r="Z152" s="27">
        <f t="shared" si="41"/>
        <v>41.11</v>
      </c>
      <c r="AA152" s="23">
        <f t="shared" si="41"/>
        <v>5538.33</v>
      </c>
      <c r="AB152" s="28">
        <f t="shared" si="41"/>
        <v>31.500000000000004</v>
      </c>
      <c r="AC152" s="23">
        <f t="shared" si="41"/>
        <v>4112.1049999999996</v>
      </c>
      <c r="AD152" s="20">
        <f t="shared" si="41"/>
        <v>0</v>
      </c>
      <c r="AE152" s="20">
        <f t="shared" si="41"/>
        <v>0</v>
      </c>
      <c r="AF152" s="23">
        <f t="shared" si="41"/>
        <v>0</v>
      </c>
      <c r="AG152" s="27">
        <f t="shared" si="41"/>
        <v>70.02</v>
      </c>
      <c r="AH152" s="23">
        <f t="shared" si="41"/>
        <v>101420.82999999999</v>
      </c>
      <c r="AI152" s="20">
        <f t="shared" si="41"/>
        <v>0</v>
      </c>
      <c r="AJ152" s="23">
        <f t="shared" si="41"/>
        <v>0</v>
      </c>
      <c r="AK152" s="21">
        <f t="shared" si="41"/>
        <v>0</v>
      </c>
      <c r="AL152" s="23">
        <f t="shared" si="41"/>
        <v>0</v>
      </c>
      <c r="AM152" s="21">
        <f t="shared" si="41"/>
        <v>7.0000000000000007E-2</v>
      </c>
      <c r="AN152" s="23">
        <f t="shared" si="41"/>
        <v>505.61000000000007</v>
      </c>
      <c r="AO152" s="20">
        <f t="shared" si="41"/>
        <v>2.59</v>
      </c>
      <c r="AP152" s="23">
        <f t="shared" si="41"/>
        <v>2.59</v>
      </c>
      <c r="AQ152" s="20">
        <f t="shared" si="41"/>
        <v>4.1899999999999995</v>
      </c>
      <c r="AR152" s="20">
        <f t="shared" si="41"/>
        <v>934.08000000000027</v>
      </c>
      <c r="AS152" s="23">
        <f t="shared" si="41"/>
        <v>2583624.981389998</v>
      </c>
      <c r="AT152" s="20">
        <f t="shared" si="41"/>
        <v>100.00000000000017</v>
      </c>
      <c r="AU152" s="23">
        <f t="shared" si="41"/>
        <v>100000.00000000003</v>
      </c>
    </row>
    <row r="155" spans="1:47" x14ac:dyDescent="0.25">
      <c r="B155" s="29" t="s">
        <v>224</v>
      </c>
      <c r="C155" s="1">
        <f>SUM(K152,L152)</f>
        <v>2928.3500000000013</v>
      </c>
    </row>
  </sheetData>
  <autoFilter ref="A2:AU152" xr:uid="{00000000-0001-0000-0000-000000000000}"/>
  <phoneticPr fontId="7" type="noConversion"/>
  <conditionalFormatting sqref="I145:I151">
    <cfRule type="notContainsText" dxfId="12" priority="35" operator="notContains" text="#########">
      <formula>ISERROR(SEARCH("#########",I145))</formula>
    </cfRule>
  </conditionalFormatting>
  <conditionalFormatting sqref="I153">
    <cfRule type="notContainsText" dxfId="11" priority="41" operator="notContains" text="#########">
      <formula>ISERROR(SEARCH("#########",I153))</formula>
    </cfRule>
  </conditionalFormatting>
  <conditionalFormatting sqref="I166:I167">
    <cfRule type="notContainsText" dxfId="10" priority="42" operator="notContains" text="#########">
      <formula>ISERROR(SEARCH("#########",I166))</formula>
    </cfRule>
  </conditionalFormatting>
  <conditionalFormatting sqref="I169:I247">
    <cfRule type="notContainsText" dxfId="9" priority="44" operator="notContains" text="#########">
      <formula>ISERROR(SEARCH("#########",I169))</formula>
    </cfRule>
  </conditionalFormatting>
  <conditionalFormatting sqref="J160">
    <cfRule type="notContainsText" dxfId="8" priority="135" operator="notContains" text="#########">
      <formula>ISERROR(SEARCH("#########",J160))</formula>
    </cfRule>
  </conditionalFormatting>
  <conditionalFormatting sqref="J178">
    <cfRule type="notContainsText" dxfId="7" priority="136" operator="notContains" text="#########">
      <formula>ISERROR(SEARCH("#########",J178))</formula>
    </cfRule>
  </conditionalFormatting>
  <conditionalFormatting sqref="J185">
    <cfRule type="notContainsText" dxfId="6" priority="137" operator="notContains" text="#########">
      <formula>ISERROR(SEARCH("#########",J185))</formula>
    </cfRule>
  </conditionalFormatting>
  <conditionalFormatting sqref="J193">
    <cfRule type="notContainsText" dxfId="5" priority="138" operator="notContains" text="#########">
      <formula>ISERROR(SEARCH("#########",J193))</formula>
    </cfRule>
  </conditionalFormatting>
  <conditionalFormatting sqref="J197:J198">
    <cfRule type="notContainsText" dxfId="4" priority="139" operator="notContains" text="#########">
      <formula>ISERROR(SEARCH("#########",J197))</formula>
    </cfRule>
  </conditionalFormatting>
  <conditionalFormatting sqref="J200">
    <cfRule type="notContainsText" dxfId="3" priority="141" operator="notContains" text="#########">
      <formula>ISERROR(SEARCH("#########",J200))</formula>
    </cfRule>
  </conditionalFormatting>
  <conditionalFormatting sqref="J202">
    <cfRule type="notContainsText" dxfId="2" priority="142" operator="notContains" text="#########">
      <formula>ISERROR(SEARCH("#########",J202))</formula>
    </cfRule>
  </conditionalFormatting>
  <conditionalFormatting sqref="J209">
    <cfRule type="notContainsText" dxfId="1" priority="143" operator="notContains" text="#########">
      <formula>ISERROR(SEARCH("#########",J209))</formula>
    </cfRule>
  </conditionalFormatting>
  <conditionalFormatting sqref="J233:J234">
    <cfRule type="notContainsText" dxfId="0" priority="144" operator="notContains" text="#########">
      <formula>ISERROR(SEARCH("#########",J233))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David Orthengren</cp:lastModifiedBy>
  <dcterms:created xsi:type="dcterms:W3CDTF">2024-03-19T15:18:20Z</dcterms:created>
  <dcterms:modified xsi:type="dcterms:W3CDTF">2024-06-13T19:12:43Z</dcterms:modified>
</cp:coreProperties>
</file>