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BN\9700\9740\9740_0025\3_Tabular_Report\Group3\CD13\Tabular\"/>
    </mc:Choice>
  </mc:AlternateContent>
  <xr:revisionPtr revIDLastSave="0" documentId="13_ncr:1_{37A8FC4A-81D2-488A-B9E8-26C5F71E9A2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AR55" i="1"/>
  <c r="AQ55" i="1"/>
  <c r="AO55" i="1"/>
  <c r="AM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AS54" i="1"/>
  <c r="AP54" i="1"/>
  <c r="AN54" i="1"/>
  <c r="AL54" i="1"/>
  <c r="L54" i="1"/>
  <c r="K54" i="1"/>
  <c r="AS52" i="1"/>
  <c r="AP52" i="1"/>
  <c r="AN52" i="1"/>
  <c r="AL52" i="1"/>
  <c r="L52" i="1"/>
  <c r="K52" i="1"/>
  <c r="AS50" i="1"/>
  <c r="AP50" i="1"/>
  <c r="AN50" i="1"/>
  <c r="AL50" i="1"/>
  <c r="L50" i="1"/>
  <c r="K50" i="1"/>
  <c r="AS48" i="1"/>
  <c r="AP48" i="1"/>
  <c r="AN48" i="1"/>
  <c r="AL48" i="1"/>
  <c r="L48" i="1"/>
  <c r="K48" i="1"/>
  <c r="AS47" i="1"/>
  <c r="AP47" i="1"/>
  <c r="AN47" i="1"/>
  <c r="AL47" i="1"/>
  <c r="L47" i="1"/>
  <c r="K47" i="1"/>
  <c r="AS46" i="1"/>
  <c r="AP46" i="1"/>
  <c r="AN46" i="1"/>
  <c r="AL46" i="1"/>
  <c r="L46" i="1"/>
  <c r="K46" i="1"/>
  <c r="AS45" i="1"/>
  <c r="AP45" i="1"/>
  <c r="AN45" i="1"/>
  <c r="L45" i="1"/>
  <c r="K45" i="1"/>
  <c r="AS44" i="1"/>
  <c r="AP44" i="1"/>
  <c r="AN44" i="1"/>
  <c r="AL44" i="1"/>
  <c r="L44" i="1"/>
  <c r="K44" i="1"/>
  <c r="AS43" i="1"/>
  <c r="AP43" i="1"/>
  <c r="AN43" i="1"/>
  <c r="AL43" i="1"/>
  <c r="L43" i="1"/>
  <c r="K43" i="1"/>
  <c r="AS42" i="1"/>
  <c r="AP42" i="1"/>
  <c r="AN42" i="1"/>
  <c r="AL42" i="1"/>
  <c r="L42" i="1"/>
  <c r="K42" i="1"/>
  <c r="AS41" i="1"/>
  <c r="AP41" i="1"/>
  <c r="AN41" i="1"/>
  <c r="AL41" i="1"/>
  <c r="L41" i="1"/>
  <c r="K41" i="1"/>
  <c r="AS40" i="1"/>
  <c r="AP40" i="1"/>
  <c r="AN40" i="1"/>
  <c r="AL40" i="1"/>
  <c r="L40" i="1"/>
  <c r="K40" i="1"/>
  <c r="AS39" i="1"/>
  <c r="AP39" i="1"/>
  <c r="AN39" i="1"/>
  <c r="AL39" i="1"/>
  <c r="L39" i="1"/>
  <c r="K39" i="1"/>
  <c r="AS38" i="1"/>
  <c r="AP38" i="1"/>
  <c r="AN38" i="1"/>
  <c r="AL38" i="1"/>
  <c r="L38" i="1"/>
  <c r="K38" i="1"/>
  <c r="AS37" i="1"/>
  <c r="AP37" i="1"/>
  <c r="AN37" i="1"/>
  <c r="AL37" i="1"/>
  <c r="L37" i="1"/>
  <c r="K37" i="1"/>
  <c r="AS36" i="1"/>
  <c r="AP36" i="1"/>
  <c r="AN36" i="1"/>
  <c r="AL36" i="1"/>
  <c r="L36" i="1"/>
  <c r="K36" i="1"/>
  <c r="AS35" i="1"/>
  <c r="AP35" i="1"/>
  <c r="AN35" i="1"/>
  <c r="AL35" i="1"/>
  <c r="L35" i="1"/>
  <c r="K35" i="1"/>
  <c r="AS34" i="1"/>
  <c r="AP34" i="1"/>
  <c r="AN34" i="1"/>
  <c r="AL34" i="1"/>
  <c r="L34" i="1"/>
  <c r="K34" i="1"/>
  <c r="AS33" i="1"/>
  <c r="AP33" i="1"/>
  <c r="AN33" i="1"/>
  <c r="AL33" i="1"/>
  <c r="L33" i="1"/>
  <c r="K33" i="1"/>
  <c r="AS32" i="1"/>
  <c r="AP32" i="1"/>
  <c r="AN32" i="1"/>
  <c r="AL32" i="1"/>
  <c r="L32" i="1"/>
  <c r="K32" i="1"/>
  <c r="AS31" i="1"/>
  <c r="AP31" i="1"/>
  <c r="AN31" i="1"/>
  <c r="AL31" i="1"/>
  <c r="L31" i="1"/>
  <c r="K31" i="1"/>
  <c r="AS30" i="1"/>
  <c r="AP30" i="1"/>
  <c r="AN30" i="1"/>
  <c r="AL30" i="1"/>
  <c r="L30" i="1"/>
  <c r="K30" i="1"/>
  <c r="AS29" i="1"/>
  <c r="AP29" i="1"/>
  <c r="AN29" i="1"/>
  <c r="AL29" i="1"/>
  <c r="L29" i="1"/>
  <c r="K29" i="1"/>
  <c r="AS28" i="1"/>
  <c r="AP28" i="1"/>
  <c r="AN28" i="1"/>
  <c r="AL28" i="1"/>
  <c r="L28" i="1"/>
  <c r="K28" i="1"/>
  <c r="AS27" i="1"/>
  <c r="AP27" i="1"/>
  <c r="AN27" i="1"/>
  <c r="AL27" i="1"/>
  <c r="L27" i="1"/>
  <c r="K27" i="1"/>
  <c r="AS26" i="1"/>
  <c r="AP26" i="1"/>
  <c r="AN26" i="1"/>
  <c r="AL26" i="1"/>
  <c r="L26" i="1"/>
  <c r="AS25" i="1"/>
  <c r="AP25" i="1"/>
  <c r="AN25" i="1"/>
  <c r="AL25" i="1"/>
  <c r="L25" i="1"/>
  <c r="K25" i="1"/>
  <c r="AS24" i="1"/>
  <c r="AP24" i="1"/>
  <c r="AN24" i="1"/>
  <c r="AL24" i="1"/>
  <c r="L24" i="1"/>
  <c r="K24" i="1"/>
  <c r="AS23" i="1"/>
  <c r="AP23" i="1"/>
  <c r="AN23" i="1"/>
  <c r="AL23" i="1"/>
  <c r="L23" i="1"/>
  <c r="K23" i="1"/>
  <c r="AS22" i="1"/>
  <c r="AP22" i="1"/>
  <c r="AN22" i="1"/>
  <c r="AL22" i="1"/>
  <c r="L22" i="1"/>
  <c r="K22" i="1"/>
  <c r="AS21" i="1"/>
  <c r="AP21" i="1"/>
  <c r="AN21" i="1"/>
  <c r="AL21" i="1"/>
  <c r="L21" i="1"/>
  <c r="K21" i="1"/>
  <c r="AS20" i="1"/>
  <c r="AP20" i="1"/>
  <c r="AN20" i="1"/>
  <c r="AL20" i="1"/>
  <c r="L20" i="1"/>
  <c r="K20" i="1"/>
  <c r="AS19" i="1"/>
  <c r="AP19" i="1"/>
  <c r="AN19" i="1"/>
  <c r="AL19" i="1"/>
  <c r="L19" i="1"/>
  <c r="K19" i="1"/>
  <c r="AS18" i="1"/>
  <c r="AP18" i="1"/>
  <c r="AN18" i="1"/>
  <c r="AL18" i="1"/>
  <c r="L18" i="1"/>
  <c r="K18" i="1"/>
  <c r="AS17" i="1"/>
  <c r="AP17" i="1"/>
  <c r="AN17" i="1"/>
  <c r="AL17" i="1"/>
  <c r="L17" i="1"/>
  <c r="K17" i="1"/>
  <c r="AS16" i="1"/>
  <c r="AP16" i="1"/>
  <c r="AN16" i="1"/>
  <c r="AL16" i="1"/>
  <c r="L16" i="1"/>
  <c r="K16" i="1"/>
  <c r="AS15" i="1"/>
  <c r="AP15" i="1"/>
  <c r="AN15" i="1"/>
  <c r="AL15" i="1"/>
  <c r="L15" i="1"/>
  <c r="K15" i="1"/>
  <c r="AS14" i="1"/>
  <c r="AP14" i="1"/>
  <c r="AN14" i="1"/>
  <c r="AL14" i="1"/>
  <c r="L14" i="1"/>
  <c r="K14" i="1"/>
  <c r="AS13" i="1"/>
  <c r="AP13" i="1"/>
  <c r="AN13" i="1"/>
  <c r="AL13" i="1"/>
  <c r="L13" i="1"/>
  <c r="K13" i="1"/>
  <c r="AS12" i="1"/>
  <c r="AP12" i="1"/>
  <c r="AN12" i="1"/>
  <c r="AL12" i="1"/>
  <c r="L12" i="1"/>
  <c r="K12" i="1"/>
  <c r="AS11" i="1"/>
  <c r="AP11" i="1"/>
  <c r="AN11" i="1"/>
  <c r="AL11" i="1"/>
  <c r="L11" i="1"/>
  <c r="K11" i="1"/>
  <c r="AS10" i="1"/>
  <c r="AP10" i="1"/>
  <c r="AN10" i="1"/>
  <c r="AL10" i="1"/>
  <c r="L10" i="1"/>
  <c r="K10" i="1"/>
  <c r="AS9" i="1"/>
  <c r="AP9" i="1"/>
  <c r="AN9" i="1"/>
  <c r="AL9" i="1"/>
  <c r="L9" i="1"/>
  <c r="K9" i="1"/>
  <c r="AS8" i="1"/>
  <c r="AP8" i="1"/>
  <c r="AN8" i="1"/>
  <c r="AL8" i="1"/>
  <c r="L8" i="1"/>
  <c r="K8" i="1"/>
  <c r="AS7" i="1"/>
  <c r="AP7" i="1"/>
  <c r="AN7" i="1"/>
  <c r="AL7" i="1"/>
  <c r="L7" i="1"/>
  <c r="K7" i="1"/>
  <c r="AS6" i="1"/>
  <c r="AP6" i="1"/>
  <c r="AN6" i="1"/>
  <c r="AL6" i="1"/>
  <c r="L6" i="1"/>
  <c r="K6" i="1"/>
  <c r="AS5" i="1"/>
  <c r="AP5" i="1"/>
  <c r="AN5" i="1"/>
  <c r="AL5" i="1"/>
  <c r="L5" i="1"/>
  <c r="K5" i="1"/>
  <c r="AS4" i="1"/>
  <c r="AP4" i="1"/>
  <c r="AN4" i="1"/>
  <c r="AL4" i="1"/>
  <c r="L4" i="1"/>
  <c r="K4" i="1"/>
  <c r="AS3" i="1"/>
  <c r="AP3" i="1"/>
  <c r="AN3" i="1"/>
  <c r="AL3" i="1"/>
  <c r="AL55" i="1" s="1"/>
  <c r="L3" i="1"/>
  <c r="K3" i="1"/>
  <c r="AP55" i="1" l="1"/>
  <c r="AS55" i="1"/>
  <c r="AT37" i="1" s="1"/>
  <c r="AU37" i="1" s="1"/>
  <c r="AN55" i="1"/>
  <c r="K55" i="1"/>
  <c r="L55" i="1"/>
  <c r="AT11" i="1"/>
  <c r="AU11" i="1" s="1"/>
  <c r="AT32" i="1" l="1"/>
  <c r="AU32" i="1" s="1"/>
  <c r="AT40" i="1"/>
  <c r="AU40" i="1" s="1"/>
  <c r="AT47" i="1"/>
  <c r="AU47" i="1" s="1"/>
  <c r="AT44" i="1"/>
  <c r="AU44" i="1" s="1"/>
  <c r="AT46" i="1"/>
  <c r="AU46" i="1" s="1"/>
  <c r="AT24" i="1"/>
  <c r="AU24" i="1" s="1"/>
  <c r="AT54" i="1"/>
  <c r="AU54" i="1" s="1"/>
  <c r="AT23" i="1"/>
  <c r="AU23" i="1" s="1"/>
  <c r="AT48" i="1"/>
  <c r="AU48" i="1" s="1"/>
  <c r="AT14" i="1"/>
  <c r="AU14" i="1" s="1"/>
  <c r="AT22" i="1"/>
  <c r="AU22" i="1" s="1"/>
  <c r="AT35" i="1"/>
  <c r="AU35" i="1" s="1"/>
  <c r="AT33" i="1"/>
  <c r="AU33" i="1" s="1"/>
  <c r="AT13" i="1"/>
  <c r="AU13" i="1" s="1"/>
  <c r="AT43" i="1"/>
  <c r="AU43" i="1" s="1"/>
  <c r="AT42" i="1"/>
  <c r="AU42" i="1" s="1"/>
  <c r="AT30" i="1"/>
  <c r="AU30" i="1" s="1"/>
  <c r="AT19" i="1"/>
  <c r="AU19" i="1" s="1"/>
  <c r="AT8" i="1"/>
  <c r="AU8" i="1" s="1"/>
  <c r="AT41" i="1"/>
  <c r="AU41" i="1" s="1"/>
  <c r="AT26" i="1"/>
  <c r="AU26" i="1" s="1"/>
  <c r="AT18" i="1"/>
  <c r="AU18" i="1" s="1"/>
  <c r="AT6" i="1"/>
  <c r="AU6" i="1" s="1"/>
  <c r="AT52" i="1"/>
  <c r="AU52" i="1" s="1"/>
  <c r="AT38" i="1"/>
  <c r="AU38" i="1" s="1"/>
  <c r="AT25" i="1"/>
  <c r="AU25" i="1" s="1"/>
  <c r="AT17" i="1"/>
  <c r="AU17" i="1" s="1"/>
  <c r="AT5" i="1"/>
  <c r="AU5" i="1" s="1"/>
  <c r="AT4" i="1"/>
  <c r="AU4" i="1" s="1"/>
  <c r="AT50" i="1"/>
  <c r="AU50" i="1" s="1"/>
  <c r="AT39" i="1"/>
  <c r="AU39" i="1" s="1"/>
  <c r="AT29" i="1"/>
  <c r="AU29" i="1" s="1"/>
  <c r="AT20" i="1"/>
  <c r="AU20" i="1" s="1"/>
  <c r="AT12" i="1"/>
  <c r="AU12" i="1" s="1"/>
  <c r="AT28" i="1"/>
  <c r="AU28" i="1" s="1"/>
  <c r="AT16" i="1"/>
  <c r="AU16" i="1" s="1"/>
  <c r="AT10" i="1"/>
  <c r="AU10" i="1" s="1"/>
  <c r="AT3" i="1"/>
  <c r="AU3" i="1" s="1"/>
  <c r="AT45" i="1"/>
  <c r="AU45" i="1" s="1"/>
  <c r="AT36" i="1"/>
  <c r="AU36" i="1" s="1"/>
  <c r="AT27" i="1"/>
  <c r="AU27" i="1" s="1"/>
  <c r="AT21" i="1"/>
  <c r="AU21" i="1" s="1"/>
  <c r="AT15" i="1"/>
  <c r="AU15" i="1" s="1"/>
  <c r="AT9" i="1"/>
  <c r="AU9" i="1" s="1"/>
  <c r="AT31" i="1"/>
  <c r="AU31" i="1" s="1"/>
  <c r="AT7" i="1"/>
  <c r="AU7" i="1" s="1"/>
  <c r="AT34" i="1"/>
  <c r="AU34" i="1" s="1"/>
  <c r="C58" i="1"/>
  <c r="AU55" i="1" l="1"/>
  <c r="AT55" i="1"/>
</calcChain>
</file>

<file path=xl/sharedStrings.xml><?xml version="1.0" encoding="utf-8"?>
<sst xmlns="http://schemas.openxmlformats.org/spreadsheetml/2006/main" count="429" uniqueCount="136">
  <si>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</si>
  <si>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</si>
  <si>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</si>
  <si>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</si>
  <si>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</si>
  <si>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</si>
  <si>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</si>
  <si>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</si>
  <si>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</si>
  <si>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</si>
  <si>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</si>
  <si>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</si>
  <si>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</si>
  <si>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</si>
  <si>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</si>
  <si>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</si>
  <si>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</si>
  <si>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</si>
  <si>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</si>
  <si>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</si>
  <si>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</si>
  <si>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</si>
  <si>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</si>
  <si>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</si>
  <si>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</si>
  <si>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</si>
  <si>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</si>
  <si>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</si>
  <si>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</si>
  <si>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</si>
  <si>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</si>
  <si>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</si>
  <si>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</si>
  <si>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</si>
  <si>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</si>
  <si>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</si>
  <si>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</si>
  <si>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</si>
  <si>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</si>
  <si>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</si>
  <si>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</si>
  <si>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</si>
  <si>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</si>
  <si>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</si>
  <si>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</si>
  <si>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</si>
  <si>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</si>
  <si>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</si>
  <si>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17-003-0011</t>
  </si>
  <si>
    <t>MALONE/JOHN D/&amp; NANCY JEAN</t>
  </si>
  <si>
    <t>2167 181ST ST PO BOX 147</t>
  </si>
  <si>
    <t>CURRIE MN 56123</t>
  </si>
  <si>
    <t>NENW</t>
  </si>
  <si>
    <t>03</t>
  </si>
  <si>
    <t>107</t>
  </si>
  <si>
    <t>040</t>
  </si>
  <si>
    <t>NWNW</t>
  </si>
  <si>
    <t>SWNW</t>
  </si>
  <si>
    <t>SENW</t>
  </si>
  <si>
    <t>NWSE</t>
  </si>
  <si>
    <t>NESW</t>
  </si>
  <si>
    <t>SESW</t>
  </si>
  <si>
    <t>SWSE</t>
  </si>
  <si>
    <t>17-003-0021</t>
  </si>
  <si>
    <t>LEHNHOFF/JODY</t>
  </si>
  <si>
    <t>1772 210TH AVE</t>
  </si>
  <si>
    <t>17-003-0040</t>
  </si>
  <si>
    <t>MALONE FAMILY FARMS LLP ETA</t>
  </si>
  <si>
    <t>2605 BROADWAY AVE</t>
  </si>
  <si>
    <t>SLAYTON MN 56172-1311</t>
  </si>
  <si>
    <t>NWSW</t>
  </si>
  <si>
    <t>SWSW</t>
  </si>
  <si>
    <t>17-003-0050</t>
  </si>
  <si>
    <t>FACIO TECK/JULIO N/&amp;    LINDSEY R FACIO</t>
  </si>
  <si>
    <t>1700 210TH AVE</t>
  </si>
  <si>
    <t>17-004-0010</t>
  </si>
  <si>
    <t>NENE</t>
  </si>
  <si>
    <t>04</t>
  </si>
  <si>
    <t>NWNE</t>
  </si>
  <si>
    <t>SWNE</t>
  </si>
  <si>
    <t>SENE</t>
  </si>
  <si>
    <t>17-004-0020</t>
  </si>
  <si>
    <t>GERVAIS/PHILIP F</t>
  </si>
  <si>
    <t>1494 140TH AVE</t>
  </si>
  <si>
    <t>SLAYTON MN 56172-1853</t>
  </si>
  <si>
    <t>NESE</t>
  </si>
  <si>
    <t>SESE</t>
  </si>
  <si>
    <t>17-004-0021</t>
  </si>
  <si>
    <t>GERVAIS/JAMES/REVOCABLE LIV   TRUST ET AL (2)</t>
  </si>
  <si>
    <t>2090 171ST ST</t>
  </si>
  <si>
    <t>17-004-0022</t>
  </si>
  <si>
    <t>GERVAIS/MICHAEL J &amp; BETH C</t>
  </si>
  <si>
    <t>1719 210TH AVE</t>
  </si>
  <si>
    <t>17-004-0030</t>
  </si>
  <si>
    <t>GERVAIS/DESNEIGE/REV LVG TS</t>
  </si>
  <si>
    <t>CURRIE MN 56123-1073</t>
  </si>
  <si>
    <t>17-004-0040</t>
  </si>
  <si>
    <t>VOGEL/PETER J</t>
  </si>
  <si>
    <t>1724 200TH AVE</t>
  </si>
  <si>
    <t>17-009-0010</t>
  </si>
  <si>
    <t>GALVIN/MICHAEL C/ET AL (6)</t>
  </si>
  <si>
    <t>140 DES MOINES ST</t>
  </si>
  <si>
    <t>CURRIE MN 56123-1007</t>
  </si>
  <si>
    <t>09</t>
  </si>
  <si>
    <t>17-009-0011</t>
  </si>
  <si>
    <t>J &amp; D GERVAIS LLC</t>
  </si>
  <si>
    <t>17-010-0030</t>
  </si>
  <si>
    <t>10</t>
  </si>
  <si>
    <t>18-033-0030</t>
  </si>
  <si>
    <t>MAHER/WILLIAM L</t>
  </si>
  <si>
    <t>1817 210TH AVE</t>
  </si>
  <si>
    <t>33</t>
  </si>
  <si>
    <t>108</t>
  </si>
  <si>
    <t>18-033-0040</t>
  </si>
  <si>
    <t>SCHREIER/GERALD &amp; LITA/CO T</t>
  </si>
  <si>
    <t>405 MILL ST</t>
  </si>
  <si>
    <t>CURRIE MN 56123-1005</t>
  </si>
  <si>
    <t>18-034-0050</t>
  </si>
  <si>
    <t>HEIEREN/CRAIG &amp; MARY/TST ET</t>
  </si>
  <si>
    <t>6050 LAKE RD-UNIT 203</t>
  </si>
  <si>
    <t>FRIDLEY MN 55125</t>
  </si>
  <si>
    <t>34</t>
  </si>
  <si>
    <t>18-034-0060</t>
  </si>
  <si>
    <t>OLSON/AMANDA</t>
  </si>
  <si>
    <t>1824 210TH AVE</t>
  </si>
  <si>
    <t>CR 38</t>
  </si>
  <si>
    <t>TOTAL WATERSHED ACRES:</t>
  </si>
  <si>
    <t>205TH AVE</t>
  </si>
  <si>
    <t>SHETEK TWP RDS</t>
  </si>
  <si>
    <t>MURRAY TWP RDS</t>
  </si>
  <si>
    <t>MURRAY CTY RDS</t>
  </si>
  <si>
    <t>SLAYTON MN 56172</t>
  </si>
  <si>
    <t>3051 20TH STREET</t>
  </si>
  <si>
    <t>MURRAY TWP C/O PATRICIA DOLD, 1374 225TH AVE</t>
  </si>
  <si>
    <t>SHETEK TWP C/O JAMES REINERT, 2278 231ST ST</t>
  </si>
  <si>
    <t>TRACY MN 56175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</si>
</sst>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4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8"/>
  <sheetViews>
    <sheetView tabSelected="1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E59" sqref="E59"/>
    </sheetView>
  </sheetViews>
  <sheetFormatPr defaultRowHeight="15" x14ac:dyDescent="0.25"/>
  <cols>
    <col min="1" max="1" width="14.7109375" style="1" customWidth="1"/>
    <col min="2" max="2" width="39" style="1" bestFit="1" customWidth="1"/>
    <col min="3" max="3" width="45.42578125" style="1" bestFit="1" customWidth="1"/>
    <col min="4" max="4" width="25.7109375" style="1" customWidth="1"/>
    <col min="5" max="5" width="20.7109375" style="1" customWidth="1"/>
    <col min="6" max="6" width="15.85546875" style="1" customWidth="1"/>
    <col min="7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hidden="1" customWidth="1"/>
    <col min="36" max="36" width="19.7109375" style="5" hidden="1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4394</v>
      </c>
      <c r="AN1" s="5">
        <v>7323</v>
      </c>
      <c r="AP1" s="5">
        <v>0</v>
      </c>
      <c r="AU1" s="5" t="s">
        <v>0</v>
      </c>
    </row>
    <row r="2" spans="1:47" ht="68.099999999999994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347.03</v>
      </c>
      <c r="J3" s="2">
        <v>32.979999999999997</v>
      </c>
      <c r="K3" s="2">
        <f t="shared" ref="K3:K34" si="0">SUM(N3,P3,R3,T3,V3,X3,Z3,AB3,AE3,AG3,AI3)</f>
        <v>12.63</v>
      </c>
      <c r="L3" s="2">
        <f t="shared" ref="L3:L34" si="1">SUM(M3,AD3,AK3,AM3,AO3,AQ3,AR3)</f>
        <v>0</v>
      </c>
      <c r="P3" s="6">
        <v>10.210000000000001</v>
      </c>
      <c r="Q3" s="5">
        <v>20994.3125</v>
      </c>
      <c r="R3" s="7">
        <v>2.42</v>
      </c>
      <c r="S3" s="5">
        <v>3180.7874999999999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:AS34" si="5">SUM(O3,Q3,S3,U3,W3,Y3,AA3,AC3,AF3,AH3,AJ3)</f>
        <v>24175.1</v>
      </c>
      <c r="AT3" s="11">
        <f t="shared" ref="AT3:AT48" si="6">(AS3/$AS$55)*100</f>
        <v>1.8870101845026619</v>
      </c>
      <c r="AU3" s="5">
        <f t="shared" ref="AU3:AU34" si="7">(AT3/100)*$AU$1</f>
        <v>1887.0101845026618</v>
      </c>
    </row>
    <row r="4" spans="1:47" x14ac:dyDescent="0.25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347.03</v>
      </c>
      <c r="J4" s="2">
        <v>35.29</v>
      </c>
      <c r="K4" s="2">
        <f t="shared" si="0"/>
        <v>35.289999999999992</v>
      </c>
      <c r="L4" s="2">
        <f t="shared" si="1"/>
        <v>0</v>
      </c>
      <c r="N4" s="4">
        <v>4.47</v>
      </c>
      <c r="O4" s="5">
        <v>10744.762500000001</v>
      </c>
      <c r="P4" s="6">
        <v>19.079999999999998</v>
      </c>
      <c r="Q4" s="5">
        <v>39233.25</v>
      </c>
      <c r="R4" s="7">
        <v>11.66</v>
      </c>
      <c r="S4" s="5">
        <v>15325.612499999999</v>
      </c>
      <c r="AB4" s="10">
        <v>0.08</v>
      </c>
      <c r="AC4" s="5">
        <v>11.35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65314.974999999999</v>
      </c>
      <c r="AT4" s="11">
        <f t="shared" si="6"/>
        <v>5.0982218491562286</v>
      </c>
      <c r="AU4" s="5">
        <f t="shared" si="7"/>
        <v>5098.2218491562289</v>
      </c>
    </row>
    <row r="5" spans="1:47" x14ac:dyDescent="0.25">
      <c r="A5" s="1" t="s">
        <v>48</v>
      </c>
      <c r="B5" s="1" t="s">
        <v>49</v>
      </c>
      <c r="C5" s="1" t="s">
        <v>50</v>
      </c>
      <c r="D5" s="1" t="s">
        <v>51</v>
      </c>
      <c r="E5" s="1" t="s">
        <v>57</v>
      </c>
      <c r="F5" s="1" t="s">
        <v>53</v>
      </c>
      <c r="G5" s="1" t="s">
        <v>54</v>
      </c>
      <c r="H5" s="1" t="s">
        <v>55</v>
      </c>
      <c r="I5" s="2">
        <v>347.03</v>
      </c>
      <c r="J5" s="2">
        <v>32.5</v>
      </c>
      <c r="K5" s="2">
        <f t="shared" si="0"/>
        <v>32.5</v>
      </c>
      <c r="L5" s="2">
        <f t="shared" si="1"/>
        <v>0</v>
      </c>
      <c r="N5" s="4">
        <v>11.98</v>
      </c>
      <c r="O5" s="5">
        <v>28796.924999999999</v>
      </c>
      <c r="P5" s="6">
        <v>14.87</v>
      </c>
      <c r="Q5" s="5">
        <v>30576.4375</v>
      </c>
      <c r="R5" s="7">
        <v>5.0199999999999996</v>
      </c>
      <c r="S5" s="5">
        <v>6598.1624999999995</v>
      </c>
      <c r="Z5" s="9">
        <v>0.6</v>
      </c>
      <c r="AA5" s="5">
        <v>94.5</v>
      </c>
      <c r="AB5" s="10">
        <v>0.03</v>
      </c>
      <c r="AC5" s="5">
        <v>4.2562499999999996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66070.281250000015</v>
      </c>
      <c r="AT5" s="11">
        <f t="shared" si="6"/>
        <v>5.1571779894066738</v>
      </c>
      <c r="AU5" s="5">
        <f t="shared" si="7"/>
        <v>5157.177989406674</v>
      </c>
    </row>
    <row r="6" spans="1:47" x14ac:dyDescent="0.25">
      <c r="A6" s="1" t="s">
        <v>48</v>
      </c>
      <c r="B6" s="1" t="s">
        <v>49</v>
      </c>
      <c r="C6" s="1" t="s">
        <v>50</v>
      </c>
      <c r="D6" s="1" t="s">
        <v>51</v>
      </c>
      <c r="E6" s="1" t="s">
        <v>58</v>
      </c>
      <c r="F6" s="1" t="s">
        <v>53</v>
      </c>
      <c r="G6" s="1" t="s">
        <v>54</v>
      </c>
      <c r="H6" s="1" t="s">
        <v>55</v>
      </c>
      <c r="I6" s="2">
        <v>347.03</v>
      </c>
      <c r="J6" s="2">
        <v>37.049999999999997</v>
      </c>
      <c r="K6" s="2">
        <f t="shared" si="0"/>
        <v>17.329999999999998</v>
      </c>
      <c r="L6" s="2">
        <f t="shared" si="1"/>
        <v>0</v>
      </c>
      <c r="P6" s="6">
        <v>11.61</v>
      </c>
      <c r="Q6" s="5">
        <v>23873.0625</v>
      </c>
      <c r="R6" s="7">
        <v>5.72</v>
      </c>
      <c r="S6" s="5">
        <v>7518.2250000000004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31391.287499999999</v>
      </c>
      <c r="AT6" s="11">
        <f t="shared" si="6"/>
        <v>2.4502764918098001</v>
      </c>
      <c r="AU6" s="5">
        <f t="shared" si="7"/>
        <v>2450.2764918098001</v>
      </c>
    </row>
    <row r="7" spans="1:47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59</v>
      </c>
      <c r="F7" s="1" t="s">
        <v>53</v>
      </c>
      <c r="G7" s="1" t="s">
        <v>54</v>
      </c>
      <c r="H7" s="1" t="s">
        <v>55</v>
      </c>
      <c r="I7" s="2">
        <v>347.03</v>
      </c>
      <c r="J7" s="2">
        <v>42.17</v>
      </c>
      <c r="K7" s="2">
        <f t="shared" si="0"/>
        <v>4.33</v>
      </c>
      <c r="L7" s="2">
        <f t="shared" si="1"/>
        <v>0</v>
      </c>
      <c r="R7" s="7">
        <v>4.33</v>
      </c>
      <c r="S7" s="5">
        <v>5691.2437500000005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5691.2437500000005</v>
      </c>
      <c r="AT7" s="11">
        <f t="shared" si="6"/>
        <v>0.4442353875986913</v>
      </c>
      <c r="AU7" s="5">
        <f t="shared" si="7"/>
        <v>444.23538759869126</v>
      </c>
    </row>
    <row r="8" spans="1:47" x14ac:dyDescent="0.25">
      <c r="A8" s="1" t="s">
        <v>48</v>
      </c>
      <c r="B8" s="1" t="s">
        <v>49</v>
      </c>
      <c r="C8" s="1" t="s">
        <v>50</v>
      </c>
      <c r="D8" s="1" t="s">
        <v>51</v>
      </c>
      <c r="E8" s="1" t="s">
        <v>60</v>
      </c>
      <c r="F8" s="1" t="s">
        <v>53</v>
      </c>
      <c r="G8" s="1" t="s">
        <v>54</v>
      </c>
      <c r="H8" s="1" t="s">
        <v>55</v>
      </c>
      <c r="I8" s="2">
        <v>347.03</v>
      </c>
      <c r="J8" s="2">
        <v>10.56</v>
      </c>
      <c r="K8" s="2">
        <f t="shared" si="0"/>
        <v>6.89</v>
      </c>
      <c r="L8" s="2">
        <f t="shared" si="1"/>
        <v>0</v>
      </c>
      <c r="P8" s="6">
        <v>0.84</v>
      </c>
      <c r="Q8" s="5">
        <v>1727.25</v>
      </c>
      <c r="R8" s="7">
        <v>5.33</v>
      </c>
      <c r="S8" s="5">
        <v>7005.6187500000005</v>
      </c>
      <c r="T8" s="8">
        <v>0.72</v>
      </c>
      <c r="U8" s="5">
        <v>283.95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9016.8187500000022</v>
      </c>
      <c r="AT8" s="11">
        <f t="shared" si="6"/>
        <v>0.70381627430970561</v>
      </c>
      <c r="AU8" s="5">
        <f t="shared" si="7"/>
        <v>703.81627430970559</v>
      </c>
    </row>
    <row r="9" spans="1:47" x14ac:dyDescent="0.25">
      <c r="A9" s="1" t="s">
        <v>48</v>
      </c>
      <c r="B9" s="1" t="s">
        <v>49</v>
      </c>
      <c r="C9" s="1" t="s">
        <v>50</v>
      </c>
      <c r="D9" s="1" t="s">
        <v>51</v>
      </c>
      <c r="E9" s="1" t="s">
        <v>61</v>
      </c>
      <c r="F9" s="1" t="s">
        <v>53</v>
      </c>
      <c r="G9" s="1" t="s">
        <v>54</v>
      </c>
      <c r="H9" s="1" t="s">
        <v>55</v>
      </c>
      <c r="I9" s="2">
        <v>347.03</v>
      </c>
      <c r="J9" s="2">
        <v>9.98</v>
      </c>
      <c r="K9" s="2">
        <f t="shared" si="0"/>
        <v>3.06</v>
      </c>
      <c r="L9" s="2">
        <f t="shared" si="1"/>
        <v>0</v>
      </c>
      <c r="P9" s="6">
        <v>0.22</v>
      </c>
      <c r="Q9" s="5">
        <v>452.375</v>
      </c>
      <c r="R9" s="7">
        <v>2.84</v>
      </c>
      <c r="S9" s="5">
        <v>3732.8249999999998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4185.2</v>
      </c>
      <c r="AT9" s="11">
        <f t="shared" si="6"/>
        <v>0.32667972517923566</v>
      </c>
      <c r="AU9" s="5">
        <f t="shared" si="7"/>
        <v>326.67972517923567</v>
      </c>
    </row>
    <row r="10" spans="1:47" x14ac:dyDescent="0.25">
      <c r="A10" s="1" t="s">
        <v>48</v>
      </c>
      <c r="B10" s="1" t="s">
        <v>49</v>
      </c>
      <c r="C10" s="1" t="s">
        <v>50</v>
      </c>
      <c r="D10" s="1" t="s">
        <v>51</v>
      </c>
      <c r="E10" s="1" t="s">
        <v>62</v>
      </c>
      <c r="F10" s="1" t="s">
        <v>53</v>
      </c>
      <c r="G10" s="1" t="s">
        <v>54</v>
      </c>
      <c r="H10" s="1" t="s">
        <v>55</v>
      </c>
      <c r="I10" s="2">
        <v>347.03</v>
      </c>
      <c r="J10" s="2">
        <v>39.520000000000003</v>
      </c>
      <c r="K10" s="2">
        <f t="shared" si="0"/>
        <v>2.73</v>
      </c>
      <c r="L10" s="2">
        <f t="shared" si="1"/>
        <v>0</v>
      </c>
      <c r="R10" s="7">
        <v>2.73</v>
      </c>
      <c r="S10" s="5">
        <v>3588.2437500000001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3588.2437500000001</v>
      </c>
      <c r="AT10" s="11">
        <f t="shared" si="6"/>
        <v>0.28008374322042201</v>
      </c>
      <c r="AU10" s="5">
        <f t="shared" si="7"/>
        <v>280.08374322042198</v>
      </c>
    </row>
    <row r="11" spans="1:47" x14ac:dyDescent="0.25">
      <c r="A11" s="1" t="s">
        <v>63</v>
      </c>
      <c r="B11" s="1" t="s">
        <v>64</v>
      </c>
      <c r="C11" s="1" t="s">
        <v>65</v>
      </c>
      <c r="D11" s="1" t="s">
        <v>51</v>
      </c>
      <c r="E11" s="1" t="s">
        <v>56</v>
      </c>
      <c r="F11" s="1" t="s">
        <v>53</v>
      </c>
      <c r="G11" s="1" t="s">
        <v>54</v>
      </c>
      <c r="H11" s="1" t="s">
        <v>55</v>
      </c>
      <c r="I11" s="2">
        <v>11.08</v>
      </c>
      <c r="J11" s="2">
        <v>2.23</v>
      </c>
      <c r="K11" s="2">
        <f t="shared" si="0"/>
        <v>2.2199999999999998</v>
      </c>
      <c r="L11" s="2">
        <f t="shared" si="1"/>
        <v>0</v>
      </c>
      <c r="Z11" s="9">
        <v>1</v>
      </c>
      <c r="AA11" s="5">
        <v>157.5</v>
      </c>
      <c r="AB11" s="10">
        <v>1.22</v>
      </c>
      <c r="AC11" s="5">
        <v>173.08750000000001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330.58749999999998</v>
      </c>
      <c r="AT11" s="11">
        <f t="shared" si="6"/>
        <v>2.5804318466904941E-2</v>
      </c>
      <c r="AU11" s="5">
        <f t="shared" si="7"/>
        <v>25.804318466904942</v>
      </c>
    </row>
    <row r="12" spans="1:47" x14ac:dyDescent="0.25">
      <c r="A12" s="1" t="s">
        <v>63</v>
      </c>
      <c r="B12" s="1" t="s">
        <v>64</v>
      </c>
      <c r="C12" s="1" t="s">
        <v>65</v>
      </c>
      <c r="D12" s="1" t="s">
        <v>51</v>
      </c>
      <c r="E12" s="1" t="s">
        <v>57</v>
      </c>
      <c r="F12" s="1" t="s">
        <v>53</v>
      </c>
      <c r="G12" s="1" t="s">
        <v>54</v>
      </c>
      <c r="H12" s="1" t="s">
        <v>55</v>
      </c>
      <c r="I12" s="2">
        <v>11.08</v>
      </c>
      <c r="J12" s="2">
        <v>8.85</v>
      </c>
      <c r="K12" s="2">
        <f t="shared" si="0"/>
        <v>8.85</v>
      </c>
      <c r="L12" s="2">
        <f t="shared" si="1"/>
        <v>0</v>
      </c>
      <c r="Z12" s="9">
        <v>6.6</v>
      </c>
      <c r="AA12" s="5">
        <v>1039.5039999999999</v>
      </c>
      <c r="AB12" s="10">
        <v>2.25</v>
      </c>
      <c r="AC12" s="5">
        <v>319.21875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5"/>
        <v>1358.7227499999999</v>
      </c>
      <c r="AT12" s="11">
        <f t="shared" si="6"/>
        <v>0.10605638310350168</v>
      </c>
      <c r="AU12" s="5">
        <f t="shared" si="7"/>
        <v>106.05638310350169</v>
      </c>
    </row>
    <row r="13" spans="1:47" x14ac:dyDescent="0.25">
      <c r="A13" s="1" t="s">
        <v>66</v>
      </c>
      <c r="B13" s="1" t="s">
        <v>67</v>
      </c>
      <c r="C13" s="1" t="s">
        <v>68</v>
      </c>
      <c r="D13" s="1" t="s">
        <v>69</v>
      </c>
      <c r="E13" s="1" t="s">
        <v>60</v>
      </c>
      <c r="F13" s="1" t="s">
        <v>53</v>
      </c>
      <c r="G13" s="1" t="s">
        <v>54</v>
      </c>
      <c r="H13" s="1" t="s">
        <v>55</v>
      </c>
      <c r="I13" s="2">
        <v>129.19</v>
      </c>
      <c r="J13" s="2">
        <v>29.34</v>
      </c>
      <c r="K13" s="2">
        <f t="shared" si="0"/>
        <v>29.29</v>
      </c>
      <c r="L13" s="2">
        <f t="shared" si="1"/>
        <v>0</v>
      </c>
      <c r="P13" s="6">
        <v>21.87</v>
      </c>
      <c r="Q13" s="5">
        <v>44970.1875</v>
      </c>
      <c r="R13" s="7">
        <v>7.42</v>
      </c>
      <c r="S13" s="5">
        <v>9752.6625000000004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54722.85</v>
      </c>
      <c r="AT13" s="11">
        <f t="shared" si="6"/>
        <v>4.2714435627985612</v>
      </c>
      <c r="AU13" s="5">
        <f t="shared" si="7"/>
        <v>4271.4435627985613</v>
      </c>
    </row>
    <row r="14" spans="1:47" x14ac:dyDescent="0.25">
      <c r="A14" s="1" t="s">
        <v>66</v>
      </c>
      <c r="B14" s="1" t="s">
        <v>67</v>
      </c>
      <c r="C14" s="1" t="s">
        <v>68</v>
      </c>
      <c r="D14" s="1" t="s">
        <v>69</v>
      </c>
      <c r="E14" s="1" t="s">
        <v>70</v>
      </c>
      <c r="F14" s="1" t="s">
        <v>53</v>
      </c>
      <c r="G14" s="1" t="s">
        <v>54</v>
      </c>
      <c r="H14" s="1" t="s">
        <v>55</v>
      </c>
      <c r="I14" s="2">
        <v>129.19</v>
      </c>
      <c r="J14" s="2">
        <v>40</v>
      </c>
      <c r="K14" s="2">
        <f t="shared" si="0"/>
        <v>40</v>
      </c>
      <c r="L14" s="2">
        <f t="shared" si="1"/>
        <v>0</v>
      </c>
      <c r="N14" s="4">
        <v>9.5299999999999994</v>
      </c>
      <c r="O14" s="5">
        <v>22907.737499999999</v>
      </c>
      <c r="P14" s="6">
        <v>27.94</v>
      </c>
      <c r="Q14" s="5">
        <v>57451.625</v>
      </c>
      <c r="R14" s="7">
        <v>2.5299999999999998</v>
      </c>
      <c r="S14" s="5">
        <v>3325.3561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83684.718600000007</v>
      </c>
      <c r="AT14" s="11">
        <f t="shared" si="6"/>
        <v>6.5320894757597419</v>
      </c>
      <c r="AU14" s="5">
        <f t="shared" si="7"/>
        <v>6532.0894757597416</v>
      </c>
    </row>
    <row r="15" spans="1:47" x14ac:dyDescent="0.25">
      <c r="A15" s="1" t="s">
        <v>66</v>
      </c>
      <c r="B15" s="1" t="s">
        <v>67</v>
      </c>
      <c r="C15" s="1" t="s">
        <v>68</v>
      </c>
      <c r="D15" s="1" t="s">
        <v>69</v>
      </c>
      <c r="E15" s="1" t="s">
        <v>71</v>
      </c>
      <c r="F15" s="1" t="s">
        <v>53</v>
      </c>
      <c r="G15" s="1" t="s">
        <v>54</v>
      </c>
      <c r="H15" s="1" t="s">
        <v>55</v>
      </c>
      <c r="I15" s="2">
        <v>129.19</v>
      </c>
      <c r="J15" s="2">
        <v>32</v>
      </c>
      <c r="K15" s="2">
        <f t="shared" si="0"/>
        <v>32</v>
      </c>
      <c r="L15" s="2">
        <f t="shared" si="1"/>
        <v>0</v>
      </c>
      <c r="P15" s="6">
        <v>15.22</v>
      </c>
      <c r="Q15" s="5">
        <v>31296.125</v>
      </c>
      <c r="R15" s="7">
        <v>16.5</v>
      </c>
      <c r="S15" s="5">
        <v>21687.1875</v>
      </c>
      <c r="AB15" s="10">
        <v>0.28000000000000003</v>
      </c>
      <c r="AC15" s="5">
        <v>39.725000000000001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53023.037499999999</v>
      </c>
      <c r="AT15" s="11">
        <f t="shared" si="6"/>
        <v>4.1387630982195134</v>
      </c>
      <c r="AU15" s="5">
        <f t="shared" si="7"/>
        <v>4138.7630982195133</v>
      </c>
    </row>
    <row r="16" spans="1:47" x14ac:dyDescent="0.25">
      <c r="A16" s="1" t="s">
        <v>66</v>
      </c>
      <c r="B16" s="1" t="s">
        <v>67</v>
      </c>
      <c r="C16" s="1" t="s">
        <v>68</v>
      </c>
      <c r="D16" s="1" t="s">
        <v>69</v>
      </c>
      <c r="E16" s="1" t="s">
        <v>61</v>
      </c>
      <c r="F16" s="1" t="s">
        <v>53</v>
      </c>
      <c r="G16" s="1" t="s">
        <v>54</v>
      </c>
      <c r="H16" s="1" t="s">
        <v>55</v>
      </c>
      <c r="I16" s="2">
        <v>129.19</v>
      </c>
      <c r="J16" s="2">
        <v>27.5</v>
      </c>
      <c r="K16" s="2">
        <f t="shared" si="0"/>
        <v>21.95</v>
      </c>
      <c r="L16" s="2">
        <f t="shared" si="1"/>
        <v>0</v>
      </c>
      <c r="P16" s="6">
        <v>10.26</v>
      </c>
      <c r="Q16" s="5">
        <v>21097.125</v>
      </c>
      <c r="R16" s="7">
        <v>11.69</v>
      </c>
      <c r="S16" s="5">
        <v>15365.043750000001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36462.168749999997</v>
      </c>
      <c r="AT16" s="11">
        <f t="shared" si="6"/>
        <v>2.846088900575579</v>
      </c>
      <c r="AU16" s="5">
        <f t="shared" si="7"/>
        <v>2846.0889005755789</v>
      </c>
    </row>
    <row r="17" spans="1:47" x14ac:dyDescent="0.25">
      <c r="A17" s="1" t="s">
        <v>72</v>
      </c>
      <c r="B17" s="1" t="s">
        <v>73</v>
      </c>
      <c r="C17" s="1" t="s">
        <v>74</v>
      </c>
      <c r="D17" s="1" t="s">
        <v>51</v>
      </c>
      <c r="E17" s="1" t="s">
        <v>71</v>
      </c>
      <c r="F17" s="1" t="s">
        <v>53</v>
      </c>
      <c r="G17" s="1" t="s">
        <v>54</v>
      </c>
      <c r="H17" s="1" t="s">
        <v>55</v>
      </c>
      <c r="I17" s="2">
        <v>7.25</v>
      </c>
      <c r="J17" s="2">
        <v>7.25</v>
      </c>
      <c r="K17" s="2">
        <f t="shared" si="0"/>
        <v>6.85</v>
      </c>
      <c r="L17" s="2">
        <f t="shared" si="1"/>
        <v>0</v>
      </c>
      <c r="Z17" s="9">
        <v>2.61</v>
      </c>
      <c r="AA17" s="5">
        <v>411.07499999999999</v>
      </c>
      <c r="AB17" s="10">
        <v>4.24</v>
      </c>
      <c r="AC17" s="5">
        <v>601.55000000000007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1012.625</v>
      </c>
      <c r="AT17" s="11">
        <f t="shared" si="6"/>
        <v>7.9041397474343772E-2</v>
      </c>
      <c r="AU17" s="5">
        <f t="shared" si="7"/>
        <v>79.041397474343768</v>
      </c>
    </row>
    <row r="18" spans="1:47" x14ac:dyDescent="0.25">
      <c r="A18" s="1" t="s">
        <v>75</v>
      </c>
      <c r="B18" s="1" t="s">
        <v>67</v>
      </c>
      <c r="C18" s="1" t="s">
        <v>68</v>
      </c>
      <c r="D18" s="1" t="s">
        <v>69</v>
      </c>
      <c r="E18" s="1" t="s">
        <v>76</v>
      </c>
      <c r="F18" s="1" t="s">
        <v>77</v>
      </c>
      <c r="G18" s="1" t="s">
        <v>54</v>
      </c>
      <c r="H18" s="1" t="s">
        <v>55</v>
      </c>
      <c r="I18" s="2">
        <v>150.55000000000001</v>
      </c>
      <c r="J18" s="2">
        <v>33.76</v>
      </c>
      <c r="K18" s="2">
        <f t="shared" si="0"/>
        <v>33.770000000000003</v>
      </c>
      <c r="L18" s="2">
        <f t="shared" si="1"/>
        <v>0</v>
      </c>
      <c r="N18" s="4">
        <v>8.9700000000000006</v>
      </c>
      <c r="O18" s="5">
        <v>21561.637500000001</v>
      </c>
      <c r="P18" s="6">
        <v>20.78</v>
      </c>
      <c r="Q18" s="5">
        <v>42728.875</v>
      </c>
      <c r="R18" s="7">
        <v>3.92</v>
      </c>
      <c r="S18" s="5">
        <v>5152.3500000000004</v>
      </c>
      <c r="AB18" s="10">
        <v>0.1</v>
      </c>
      <c r="AC18" s="5">
        <v>14.1875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69457.05</v>
      </c>
      <c r="AT18" s="11">
        <f t="shared" si="6"/>
        <v>5.4215354118705044</v>
      </c>
      <c r="AU18" s="5">
        <f t="shared" si="7"/>
        <v>5421.5354118705045</v>
      </c>
    </row>
    <row r="19" spans="1:47" x14ac:dyDescent="0.25">
      <c r="A19" s="1" t="s">
        <v>75</v>
      </c>
      <c r="B19" s="1" t="s">
        <v>67</v>
      </c>
      <c r="C19" s="1" t="s">
        <v>68</v>
      </c>
      <c r="D19" s="1" t="s">
        <v>69</v>
      </c>
      <c r="E19" s="1" t="s">
        <v>78</v>
      </c>
      <c r="F19" s="1" t="s">
        <v>77</v>
      </c>
      <c r="G19" s="1" t="s">
        <v>54</v>
      </c>
      <c r="H19" s="1" t="s">
        <v>55</v>
      </c>
      <c r="I19" s="2">
        <v>150.55000000000001</v>
      </c>
      <c r="J19" s="2">
        <v>39.5</v>
      </c>
      <c r="K19" s="2">
        <f t="shared" si="0"/>
        <v>39.5</v>
      </c>
      <c r="L19" s="2">
        <f t="shared" si="1"/>
        <v>0</v>
      </c>
      <c r="N19" s="4">
        <v>8.34</v>
      </c>
      <c r="O19" s="5">
        <v>20047.275000000001</v>
      </c>
      <c r="P19" s="6">
        <v>22.25</v>
      </c>
      <c r="Q19" s="5">
        <v>45751.5625</v>
      </c>
      <c r="R19" s="7">
        <v>8.5</v>
      </c>
      <c r="S19" s="5">
        <v>11172.1875</v>
      </c>
      <c r="AB19" s="10">
        <v>0.41</v>
      </c>
      <c r="AC19" s="5">
        <v>58.168750000000003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77029.193749999991</v>
      </c>
      <c r="AT19" s="11">
        <f t="shared" si="6"/>
        <v>6.012586219303282</v>
      </c>
      <c r="AU19" s="5">
        <f t="shared" si="7"/>
        <v>6012.5862193032817</v>
      </c>
    </row>
    <row r="20" spans="1:47" x14ac:dyDescent="0.25">
      <c r="A20" s="1" t="s">
        <v>75</v>
      </c>
      <c r="B20" s="1" t="s">
        <v>67</v>
      </c>
      <c r="C20" s="1" t="s">
        <v>68</v>
      </c>
      <c r="D20" s="1" t="s">
        <v>69</v>
      </c>
      <c r="E20" s="1" t="s">
        <v>79</v>
      </c>
      <c r="F20" s="1" t="s">
        <v>77</v>
      </c>
      <c r="G20" s="1" t="s">
        <v>54</v>
      </c>
      <c r="H20" s="1" t="s">
        <v>55</v>
      </c>
      <c r="I20" s="2">
        <v>150.55000000000001</v>
      </c>
      <c r="J20" s="2">
        <v>40.5</v>
      </c>
      <c r="K20" s="2">
        <f t="shared" si="0"/>
        <v>35.93</v>
      </c>
      <c r="L20" s="2">
        <f t="shared" si="1"/>
        <v>3.25</v>
      </c>
      <c r="P20" s="6">
        <v>16.170000000000002</v>
      </c>
      <c r="Q20" s="5">
        <v>33249.5625</v>
      </c>
      <c r="R20" s="7">
        <v>19.600000000000001</v>
      </c>
      <c r="S20" s="5">
        <v>25761.75</v>
      </c>
      <c r="T20" s="8">
        <v>0.11</v>
      </c>
      <c r="U20" s="5">
        <v>43.381250000000001</v>
      </c>
      <c r="AB20" s="10">
        <v>0.05</v>
      </c>
      <c r="AC20" s="5">
        <v>7.09375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R20" s="2">
        <v>3.25</v>
      </c>
      <c r="AS20" s="5">
        <f t="shared" si="5"/>
        <v>59061.787499999999</v>
      </c>
      <c r="AT20" s="11">
        <f t="shared" si="6"/>
        <v>4.610123413240566</v>
      </c>
      <c r="AU20" s="5">
        <f t="shared" si="7"/>
        <v>4610.1234132405662</v>
      </c>
    </row>
    <row r="21" spans="1:47" x14ac:dyDescent="0.25">
      <c r="A21" s="1" t="s">
        <v>75</v>
      </c>
      <c r="B21" s="1" t="s">
        <v>67</v>
      </c>
      <c r="C21" s="1" t="s">
        <v>68</v>
      </c>
      <c r="D21" s="1" t="s">
        <v>69</v>
      </c>
      <c r="E21" s="1" t="s">
        <v>80</v>
      </c>
      <c r="F21" s="1" t="s">
        <v>77</v>
      </c>
      <c r="G21" s="1" t="s">
        <v>54</v>
      </c>
      <c r="H21" s="1" t="s">
        <v>55</v>
      </c>
      <c r="I21" s="2">
        <v>150.55000000000001</v>
      </c>
      <c r="J21" s="2">
        <v>36.79</v>
      </c>
      <c r="K21" s="2">
        <f t="shared" si="0"/>
        <v>33.479999999999997</v>
      </c>
      <c r="L21" s="2">
        <f t="shared" si="1"/>
        <v>3.3</v>
      </c>
      <c r="N21" s="4">
        <v>10.16</v>
      </c>
      <c r="O21" s="5">
        <v>24422.1</v>
      </c>
      <c r="P21" s="6">
        <v>23</v>
      </c>
      <c r="Q21" s="5">
        <v>47293.75</v>
      </c>
      <c r="R21" s="7">
        <v>0.32</v>
      </c>
      <c r="S21" s="5">
        <v>420.6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R21" s="2">
        <v>3.3</v>
      </c>
      <c r="AS21" s="5">
        <f t="shared" si="5"/>
        <v>72136.450000000012</v>
      </c>
      <c r="AT21" s="11">
        <f t="shared" si="6"/>
        <v>5.6306785007659554</v>
      </c>
      <c r="AU21" s="5">
        <f t="shared" si="7"/>
        <v>5630.6785007659555</v>
      </c>
    </row>
    <row r="22" spans="1:47" x14ac:dyDescent="0.25">
      <c r="A22" s="1" t="s">
        <v>81</v>
      </c>
      <c r="B22" s="1" t="s">
        <v>82</v>
      </c>
      <c r="C22" s="1" t="s">
        <v>83</v>
      </c>
      <c r="D22" s="1" t="s">
        <v>84</v>
      </c>
      <c r="E22" s="1" t="s">
        <v>85</v>
      </c>
      <c r="F22" s="1" t="s">
        <v>77</v>
      </c>
      <c r="G22" s="1" t="s">
        <v>54</v>
      </c>
      <c r="H22" s="1" t="s">
        <v>55</v>
      </c>
      <c r="I22" s="2">
        <v>136.94999999999999</v>
      </c>
      <c r="J22" s="2">
        <v>39.17</v>
      </c>
      <c r="K22" s="2">
        <f t="shared" si="0"/>
        <v>36.68</v>
      </c>
      <c r="L22" s="2">
        <f t="shared" si="1"/>
        <v>2.5</v>
      </c>
      <c r="P22" s="6">
        <v>5.56</v>
      </c>
      <c r="Q22" s="5">
        <v>11432.75</v>
      </c>
      <c r="R22" s="7">
        <v>23.01</v>
      </c>
      <c r="S22" s="5">
        <v>30243.768749999999</v>
      </c>
      <c r="T22" s="8">
        <v>8.11</v>
      </c>
      <c r="U22" s="5">
        <v>3198.3812499999999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R22" s="2">
        <v>2.5</v>
      </c>
      <c r="AS22" s="5">
        <f t="shared" si="5"/>
        <v>44874.9</v>
      </c>
      <c r="AT22" s="11">
        <f t="shared" si="6"/>
        <v>3.502752556495671</v>
      </c>
      <c r="AU22" s="5">
        <f t="shared" si="7"/>
        <v>3502.7525564956709</v>
      </c>
    </row>
    <row r="23" spans="1:47" x14ac:dyDescent="0.25">
      <c r="A23" s="1" t="s">
        <v>81</v>
      </c>
      <c r="B23" s="1" t="s">
        <v>82</v>
      </c>
      <c r="C23" s="1" t="s">
        <v>83</v>
      </c>
      <c r="D23" s="1" t="s">
        <v>84</v>
      </c>
      <c r="E23" s="1" t="s">
        <v>59</v>
      </c>
      <c r="F23" s="1" t="s">
        <v>77</v>
      </c>
      <c r="G23" s="1" t="s">
        <v>54</v>
      </c>
      <c r="H23" s="1" t="s">
        <v>55</v>
      </c>
      <c r="I23" s="2">
        <v>136.94999999999999</v>
      </c>
      <c r="J23" s="2">
        <v>43.42</v>
      </c>
      <c r="K23" s="2">
        <f t="shared" si="0"/>
        <v>36.909999999999997</v>
      </c>
      <c r="L23" s="2">
        <f t="shared" si="1"/>
        <v>0.69</v>
      </c>
      <c r="P23" s="6">
        <v>3.09</v>
      </c>
      <c r="Q23" s="5">
        <v>6353.8125</v>
      </c>
      <c r="R23" s="7">
        <v>10.18</v>
      </c>
      <c r="S23" s="5">
        <v>13380.3375</v>
      </c>
      <c r="T23" s="8">
        <v>23.64</v>
      </c>
      <c r="U23" s="5">
        <v>9323.0249999999996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R23" s="2">
        <v>0.69</v>
      </c>
      <c r="AS23" s="5">
        <f t="shared" si="5"/>
        <v>29057.175000000003</v>
      </c>
      <c r="AT23" s="11">
        <f t="shared" si="6"/>
        <v>2.2680851437171361</v>
      </c>
      <c r="AU23" s="5">
        <f t="shared" si="7"/>
        <v>2268.0851437171359</v>
      </c>
    </row>
    <row r="24" spans="1:47" x14ac:dyDescent="0.25">
      <c r="A24" s="1" t="s">
        <v>81</v>
      </c>
      <c r="B24" s="1" t="s">
        <v>82</v>
      </c>
      <c r="C24" s="1" t="s">
        <v>83</v>
      </c>
      <c r="D24" s="1" t="s">
        <v>84</v>
      </c>
      <c r="E24" s="1" t="s">
        <v>62</v>
      </c>
      <c r="F24" s="1" t="s">
        <v>77</v>
      </c>
      <c r="G24" s="1" t="s">
        <v>54</v>
      </c>
      <c r="H24" s="1" t="s">
        <v>55</v>
      </c>
      <c r="I24" s="2">
        <v>136.94999999999999</v>
      </c>
      <c r="J24" s="2">
        <v>36.700000000000003</v>
      </c>
      <c r="K24" s="2">
        <f t="shared" si="0"/>
        <v>9.26</v>
      </c>
      <c r="L24" s="2">
        <f t="shared" si="1"/>
        <v>0</v>
      </c>
      <c r="R24" s="7">
        <v>0.08</v>
      </c>
      <c r="S24" s="5">
        <v>105.15</v>
      </c>
      <c r="T24" s="8">
        <v>9.18</v>
      </c>
      <c r="U24" s="5">
        <v>3620.3625000000002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3725.5125000000003</v>
      </c>
      <c r="AT24" s="11">
        <f t="shared" si="6"/>
        <v>0.2907983847012825</v>
      </c>
      <c r="AU24" s="5">
        <f t="shared" si="7"/>
        <v>290.79838470128254</v>
      </c>
    </row>
    <row r="25" spans="1:47" x14ac:dyDescent="0.25">
      <c r="A25" s="1" t="s">
        <v>81</v>
      </c>
      <c r="B25" s="1" t="s">
        <v>82</v>
      </c>
      <c r="C25" s="1" t="s">
        <v>83</v>
      </c>
      <c r="D25" s="1" t="s">
        <v>84</v>
      </c>
      <c r="E25" s="1" t="s">
        <v>86</v>
      </c>
      <c r="F25" s="1" t="s">
        <v>77</v>
      </c>
      <c r="G25" s="1" t="s">
        <v>54</v>
      </c>
      <c r="H25" s="1" t="s">
        <v>55</v>
      </c>
      <c r="I25" s="2">
        <v>136.94999999999999</v>
      </c>
      <c r="J25" s="2">
        <v>17.66</v>
      </c>
      <c r="K25" s="2">
        <f t="shared" si="0"/>
        <v>17.639999999999997</v>
      </c>
      <c r="L25" s="2">
        <f t="shared" si="1"/>
        <v>0</v>
      </c>
      <c r="R25" s="7">
        <v>2.96</v>
      </c>
      <c r="S25" s="5">
        <v>3890.55</v>
      </c>
      <c r="T25" s="8">
        <v>14.37</v>
      </c>
      <c r="U25" s="5">
        <v>5667.1687500000007</v>
      </c>
      <c r="AB25" s="10">
        <v>0.31</v>
      </c>
      <c r="AC25" s="5">
        <v>43.981250000000003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9601.7000000000007</v>
      </c>
      <c r="AT25" s="11">
        <f t="shared" si="6"/>
        <v>0.74946973077833012</v>
      </c>
      <c r="AU25" s="5">
        <f t="shared" si="7"/>
        <v>749.46973077833013</v>
      </c>
    </row>
    <row r="26" spans="1:47" x14ac:dyDescent="0.25">
      <c r="A26" s="1" t="s">
        <v>87</v>
      </c>
      <c r="B26" s="1" t="s">
        <v>88</v>
      </c>
      <c r="C26" s="1" t="s">
        <v>89</v>
      </c>
      <c r="D26" s="1" t="s">
        <v>51</v>
      </c>
      <c r="E26" s="1" t="s">
        <v>86</v>
      </c>
      <c r="F26" s="1" t="s">
        <v>77</v>
      </c>
      <c r="G26" s="1" t="s">
        <v>54</v>
      </c>
      <c r="H26" s="1" t="s">
        <v>55</v>
      </c>
      <c r="I26" s="2">
        <v>8.35</v>
      </c>
      <c r="J26" s="2">
        <v>8.35</v>
      </c>
      <c r="K26" s="2">
        <f t="shared" si="0"/>
        <v>8.3500000000000014</v>
      </c>
      <c r="L26" s="2">
        <f t="shared" si="1"/>
        <v>0</v>
      </c>
      <c r="P26" s="6">
        <v>0.86</v>
      </c>
      <c r="Q26" s="5">
        <v>1768.375</v>
      </c>
      <c r="R26" s="7">
        <v>1.32</v>
      </c>
      <c r="S26" s="5">
        <v>1734.9749999999999</v>
      </c>
      <c r="T26" s="8">
        <v>0.37</v>
      </c>
      <c r="U26" s="5">
        <v>145.91874999999999</v>
      </c>
      <c r="Z26" s="9">
        <v>2.67</v>
      </c>
      <c r="AA26" s="5">
        <v>420.52499999999998</v>
      </c>
      <c r="AB26" s="10">
        <v>3.13</v>
      </c>
      <c r="AC26" s="5">
        <v>444.06875000000002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5"/>
        <v>4513.8625000000002</v>
      </c>
      <c r="AT26" s="11">
        <f t="shared" si="6"/>
        <v>0.35233378595929887</v>
      </c>
      <c r="AU26" s="5">
        <f t="shared" si="7"/>
        <v>352.33378595929889</v>
      </c>
    </row>
    <row r="27" spans="1:47" x14ac:dyDescent="0.25">
      <c r="A27" s="1" t="s">
        <v>90</v>
      </c>
      <c r="B27" s="1" t="s">
        <v>91</v>
      </c>
      <c r="C27" s="1" t="s">
        <v>92</v>
      </c>
      <c r="D27" s="1" t="s">
        <v>51</v>
      </c>
      <c r="E27" s="1" t="s">
        <v>86</v>
      </c>
      <c r="F27" s="1" t="s">
        <v>77</v>
      </c>
      <c r="G27" s="1" t="s">
        <v>54</v>
      </c>
      <c r="H27" s="1" t="s">
        <v>55</v>
      </c>
      <c r="I27" s="2">
        <v>2.83</v>
      </c>
      <c r="J27" s="2">
        <v>2.83</v>
      </c>
      <c r="K27" s="2">
        <f t="shared" si="0"/>
        <v>2.83</v>
      </c>
      <c r="L27" s="2">
        <f t="shared" si="1"/>
        <v>0</v>
      </c>
      <c r="Z27" s="9">
        <v>1.83</v>
      </c>
      <c r="AA27" s="5">
        <v>288.22980000000001</v>
      </c>
      <c r="AB27" s="10">
        <v>1</v>
      </c>
      <c r="AC27" s="5">
        <v>141.875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5"/>
        <v>430.10480000000001</v>
      </c>
      <c r="AT27" s="11">
        <f t="shared" si="6"/>
        <v>3.3572234985728311E-2</v>
      </c>
      <c r="AU27" s="5">
        <f t="shared" si="7"/>
        <v>33.572234985728308</v>
      </c>
    </row>
    <row r="28" spans="1:47" x14ac:dyDescent="0.25">
      <c r="A28" s="1" t="s">
        <v>93</v>
      </c>
      <c r="B28" s="1" t="s">
        <v>94</v>
      </c>
      <c r="C28" s="1" t="s">
        <v>89</v>
      </c>
      <c r="D28" s="1" t="s">
        <v>95</v>
      </c>
      <c r="E28" s="1" t="s">
        <v>86</v>
      </c>
      <c r="F28" s="1" t="s">
        <v>77</v>
      </c>
      <c r="G28" s="1" t="s">
        <v>54</v>
      </c>
      <c r="H28" s="1" t="s">
        <v>55</v>
      </c>
      <c r="I28" s="2">
        <v>2.0699999999999998</v>
      </c>
      <c r="J28" s="2">
        <v>2.0699999999999998</v>
      </c>
      <c r="K28" s="2">
        <f t="shared" si="0"/>
        <v>2.0699999999999998</v>
      </c>
      <c r="L28" s="2">
        <f t="shared" si="1"/>
        <v>0</v>
      </c>
      <c r="Z28" s="9">
        <v>1.22</v>
      </c>
      <c r="AA28" s="5">
        <v>192.154</v>
      </c>
      <c r="AB28" s="10">
        <v>0.85</v>
      </c>
      <c r="AC28" s="5">
        <v>120.59375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312.74775</v>
      </c>
      <c r="AT28" s="11">
        <f t="shared" si="6"/>
        <v>2.4411819989588142E-2</v>
      </c>
      <c r="AU28" s="5">
        <f t="shared" si="7"/>
        <v>24.411819989588139</v>
      </c>
    </row>
    <row r="29" spans="1:47" x14ac:dyDescent="0.25">
      <c r="A29" s="1" t="s">
        <v>96</v>
      </c>
      <c r="B29" s="1" t="s">
        <v>97</v>
      </c>
      <c r="C29" s="1" t="s">
        <v>98</v>
      </c>
      <c r="D29" s="1" t="s">
        <v>51</v>
      </c>
      <c r="E29" s="1" t="s">
        <v>52</v>
      </c>
      <c r="F29" s="1" t="s">
        <v>77</v>
      </c>
      <c r="G29" s="1" t="s">
        <v>54</v>
      </c>
      <c r="H29" s="1" t="s">
        <v>55</v>
      </c>
      <c r="I29" s="2">
        <v>310.14</v>
      </c>
      <c r="J29" s="2">
        <v>34.86</v>
      </c>
      <c r="K29" s="2">
        <f t="shared" si="0"/>
        <v>30.98</v>
      </c>
      <c r="L29" s="2">
        <f t="shared" si="1"/>
        <v>0</v>
      </c>
      <c r="P29" s="6">
        <v>8.0500000000000007</v>
      </c>
      <c r="Q29" s="5">
        <v>18641.962500000001</v>
      </c>
      <c r="R29" s="7">
        <v>22.93</v>
      </c>
      <c r="S29" s="5">
        <v>35622.191250000003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54264.153750000005</v>
      </c>
      <c r="AT29" s="11">
        <f t="shared" si="6"/>
        <v>4.2356395952723389</v>
      </c>
      <c r="AU29" s="5">
        <f t="shared" si="7"/>
        <v>4235.6395952723387</v>
      </c>
    </row>
    <row r="30" spans="1:47" x14ac:dyDescent="0.25">
      <c r="A30" s="1" t="s">
        <v>96</v>
      </c>
      <c r="B30" s="1" t="s">
        <v>97</v>
      </c>
      <c r="C30" s="1" t="s">
        <v>98</v>
      </c>
      <c r="D30" s="1" t="s">
        <v>51</v>
      </c>
      <c r="E30" s="1" t="s">
        <v>58</v>
      </c>
      <c r="F30" s="1" t="s">
        <v>77</v>
      </c>
      <c r="G30" s="1" t="s">
        <v>54</v>
      </c>
      <c r="H30" s="1" t="s">
        <v>55</v>
      </c>
      <c r="I30" s="2">
        <v>310.14</v>
      </c>
      <c r="J30" s="2">
        <v>38.909999999999997</v>
      </c>
      <c r="K30" s="2">
        <f t="shared" si="0"/>
        <v>1.2</v>
      </c>
      <c r="L30" s="2">
        <f t="shared" si="1"/>
        <v>0</v>
      </c>
      <c r="R30" s="7">
        <v>1.2</v>
      </c>
      <c r="S30" s="5">
        <v>1577.25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1577.25</v>
      </c>
      <c r="AT30" s="11">
        <f t="shared" si="6"/>
        <v>0.12311373328370197</v>
      </c>
      <c r="AU30" s="5">
        <f t="shared" si="7"/>
        <v>123.11373328370196</v>
      </c>
    </row>
    <row r="31" spans="1:47" x14ac:dyDescent="0.25">
      <c r="A31" s="1" t="s">
        <v>96</v>
      </c>
      <c r="B31" s="1" t="s">
        <v>97</v>
      </c>
      <c r="C31" s="1" t="s">
        <v>98</v>
      </c>
      <c r="D31" s="1" t="s">
        <v>51</v>
      </c>
      <c r="E31" s="1" t="s">
        <v>56</v>
      </c>
      <c r="F31" s="1" t="s">
        <v>77</v>
      </c>
      <c r="G31" s="1" t="s">
        <v>54</v>
      </c>
      <c r="H31" s="1" t="s">
        <v>55</v>
      </c>
      <c r="I31" s="2">
        <v>310.14</v>
      </c>
      <c r="J31" s="2">
        <v>36.78</v>
      </c>
      <c r="K31" s="2">
        <f t="shared" si="0"/>
        <v>8.68</v>
      </c>
      <c r="L31" s="2">
        <f t="shared" si="1"/>
        <v>0</v>
      </c>
      <c r="P31" s="6">
        <v>2.0499999999999998</v>
      </c>
      <c r="Q31" s="5">
        <v>5901.4374999999991</v>
      </c>
      <c r="R31" s="7">
        <v>6.63</v>
      </c>
      <c r="S31" s="5">
        <v>12200.028749999999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18101.466249999998</v>
      </c>
      <c r="AT31" s="11">
        <f t="shared" si="6"/>
        <v>1.4129269855421984</v>
      </c>
      <c r="AU31" s="5">
        <f t="shared" si="7"/>
        <v>1412.9269855421985</v>
      </c>
    </row>
    <row r="32" spans="1:47" x14ac:dyDescent="0.25">
      <c r="A32" s="1" t="s">
        <v>99</v>
      </c>
      <c r="B32" s="1" t="s">
        <v>100</v>
      </c>
      <c r="C32" s="1" t="s">
        <v>101</v>
      </c>
      <c r="D32" s="1" t="s">
        <v>102</v>
      </c>
      <c r="E32" s="1" t="s">
        <v>76</v>
      </c>
      <c r="F32" s="1" t="s">
        <v>103</v>
      </c>
      <c r="G32" s="1" t="s">
        <v>54</v>
      </c>
      <c r="H32" s="1" t="s">
        <v>55</v>
      </c>
      <c r="I32" s="2">
        <v>7.97</v>
      </c>
      <c r="J32" s="2">
        <v>5.9</v>
      </c>
      <c r="K32" s="2">
        <f t="shared" si="0"/>
        <v>1.79</v>
      </c>
      <c r="L32" s="2">
        <f t="shared" si="1"/>
        <v>0</v>
      </c>
      <c r="Z32" s="9">
        <v>0.45</v>
      </c>
      <c r="AA32" s="5">
        <v>70.875</v>
      </c>
      <c r="AB32" s="10">
        <v>1.34</v>
      </c>
      <c r="AC32" s="5">
        <v>190.11250000000001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260.98750000000001</v>
      </c>
      <c r="AT32" s="11">
        <f t="shared" si="6"/>
        <v>2.0371624958237546E-2</v>
      </c>
      <c r="AU32" s="5">
        <f t="shared" si="7"/>
        <v>20.371624958237547</v>
      </c>
    </row>
    <row r="33" spans="1:47" x14ac:dyDescent="0.25">
      <c r="A33" s="1" t="s">
        <v>99</v>
      </c>
      <c r="B33" s="1" t="s">
        <v>100</v>
      </c>
      <c r="C33" s="1" t="s">
        <v>101</v>
      </c>
      <c r="D33" s="1" t="s">
        <v>102</v>
      </c>
      <c r="E33" s="1" t="s">
        <v>80</v>
      </c>
      <c r="F33" s="1" t="s">
        <v>103</v>
      </c>
      <c r="G33" s="1" t="s">
        <v>54</v>
      </c>
      <c r="H33" s="1" t="s">
        <v>55</v>
      </c>
      <c r="I33" s="2">
        <v>7.97</v>
      </c>
      <c r="J33" s="2">
        <v>1.66</v>
      </c>
      <c r="K33" s="2">
        <f t="shared" si="0"/>
        <v>1.27</v>
      </c>
      <c r="L33" s="2">
        <f t="shared" si="1"/>
        <v>0</v>
      </c>
      <c r="Z33" s="9">
        <v>0.38</v>
      </c>
      <c r="AA33" s="5">
        <v>59.85</v>
      </c>
      <c r="AB33" s="10">
        <v>0.89</v>
      </c>
      <c r="AC33" s="5">
        <v>126.26875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186.11875000000001</v>
      </c>
      <c r="AT33" s="11">
        <f t="shared" si="6"/>
        <v>1.4527674209285786E-2</v>
      </c>
      <c r="AU33" s="5">
        <f t="shared" si="7"/>
        <v>14.527674209285784</v>
      </c>
    </row>
    <row r="34" spans="1:47" x14ac:dyDescent="0.25">
      <c r="A34" s="1" t="s">
        <v>104</v>
      </c>
      <c r="B34" s="1" t="s">
        <v>105</v>
      </c>
      <c r="C34" s="1" t="s">
        <v>89</v>
      </c>
      <c r="D34" s="1" t="s">
        <v>51</v>
      </c>
      <c r="E34" s="1" t="s">
        <v>76</v>
      </c>
      <c r="F34" s="1" t="s">
        <v>103</v>
      </c>
      <c r="G34" s="1" t="s">
        <v>54</v>
      </c>
      <c r="H34" s="1" t="s">
        <v>55</v>
      </c>
      <c r="I34" s="2">
        <v>148.41999999999999</v>
      </c>
      <c r="J34" s="2">
        <v>32.549999999999997</v>
      </c>
      <c r="K34" s="2">
        <f t="shared" si="0"/>
        <v>25.91</v>
      </c>
      <c r="L34" s="2">
        <f t="shared" si="1"/>
        <v>0</v>
      </c>
      <c r="P34" s="6">
        <v>0.42</v>
      </c>
      <c r="Q34" s="5">
        <v>863.625</v>
      </c>
      <c r="R34" s="7">
        <v>15.21</v>
      </c>
      <c r="S34" s="5">
        <v>19991.643749999999</v>
      </c>
      <c r="T34" s="8">
        <v>10.28</v>
      </c>
      <c r="U34" s="5">
        <v>4054.1750000000002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S34" s="5">
        <f t="shared" si="5"/>
        <v>24909.443749999999</v>
      </c>
      <c r="AT34" s="11">
        <f t="shared" si="6"/>
        <v>1.9443300770853555</v>
      </c>
      <c r="AU34" s="5">
        <f t="shared" si="7"/>
        <v>1944.3300770853555</v>
      </c>
    </row>
    <row r="35" spans="1:47" x14ac:dyDescent="0.25">
      <c r="A35" s="1" t="s">
        <v>104</v>
      </c>
      <c r="B35" s="1" t="s">
        <v>105</v>
      </c>
      <c r="C35" s="1" t="s">
        <v>89</v>
      </c>
      <c r="D35" s="1" t="s">
        <v>51</v>
      </c>
      <c r="E35" s="1" t="s">
        <v>78</v>
      </c>
      <c r="F35" s="1" t="s">
        <v>103</v>
      </c>
      <c r="G35" s="1" t="s">
        <v>54</v>
      </c>
      <c r="H35" s="1" t="s">
        <v>55</v>
      </c>
      <c r="I35" s="2">
        <v>148.41999999999999</v>
      </c>
      <c r="J35" s="2">
        <v>39.06</v>
      </c>
      <c r="K35" s="2">
        <f t="shared" ref="K35:K54" si="8">SUM(N35,P35,R35,T35,V35,X35,Z35,AB35,AE35,AG35,AI35)</f>
        <v>9.89</v>
      </c>
      <c r="L35" s="2">
        <f t="shared" ref="L35:L54" si="9">SUM(M35,AD35,AK35,AM35,AO35,AQ35,AR35)</f>
        <v>0</v>
      </c>
      <c r="R35" s="7">
        <v>7.0000000000000007E-2</v>
      </c>
      <c r="S35" s="5">
        <v>92.006250000000009</v>
      </c>
      <c r="T35" s="8">
        <v>9.82</v>
      </c>
      <c r="U35" s="5">
        <v>3872.7624999999998</v>
      </c>
      <c r="AL35" s="5" t="str">
        <f t="shared" ref="AL35:AL54" si="10">IF(AK35&gt;0,AK35*$AL$1,"")</f>
        <v/>
      </c>
      <c r="AN35" s="5" t="str">
        <f t="shared" ref="AN35:AN54" si="11">IF(AM35&gt;0,AM35*$AN$1,"")</f>
        <v/>
      </c>
      <c r="AP35" s="5" t="str">
        <f t="shared" ref="AP35:AP54" si="12">IF(AO35&gt;0,AO35*$AP$1,"")</f>
        <v/>
      </c>
      <c r="AS35" s="5">
        <f t="shared" ref="AS35:AS54" si="13">SUM(O35,Q35,S35,U35,W35,Y35,AA35,AC35,AF35,AH35,AJ35)</f>
        <v>3964.7687499999997</v>
      </c>
      <c r="AT35" s="11">
        <f t="shared" si="6"/>
        <v>0.30947375648695918</v>
      </c>
      <c r="AU35" s="5">
        <f t="shared" ref="AU35:AU54" si="14">(AT35/100)*$AU$1</f>
        <v>309.47375648695919</v>
      </c>
    </row>
    <row r="36" spans="1:47" x14ac:dyDescent="0.25">
      <c r="A36" s="1" t="s">
        <v>104</v>
      </c>
      <c r="B36" s="1" t="s">
        <v>105</v>
      </c>
      <c r="C36" s="1" t="s">
        <v>89</v>
      </c>
      <c r="D36" s="1" t="s">
        <v>51</v>
      </c>
      <c r="E36" s="1" t="s">
        <v>80</v>
      </c>
      <c r="F36" s="1" t="s">
        <v>103</v>
      </c>
      <c r="G36" s="1" t="s">
        <v>54</v>
      </c>
      <c r="H36" s="1" t="s">
        <v>55</v>
      </c>
      <c r="I36" s="2">
        <v>148.41999999999999</v>
      </c>
      <c r="J36" s="2">
        <v>37.57</v>
      </c>
      <c r="K36" s="2">
        <f t="shared" si="8"/>
        <v>15.96</v>
      </c>
      <c r="L36" s="2">
        <f t="shared" si="9"/>
        <v>0</v>
      </c>
      <c r="T36" s="8">
        <v>15.96</v>
      </c>
      <c r="U36" s="5">
        <v>6294.2250000000004</v>
      </c>
      <c r="AL36" s="5" t="str">
        <f t="shared" si="10"/>
        <v/>
      </c>
      <c r="AN36" s="5" t="str">
        <f t="shared" si="11"/>
        <v/>
      </c>
      <c r="AP36" s="5" t="str">
        <f t="shared" si="12"/>
        <v/>
      </c>
      <c r="AS36" s="5">
        <f t="shared" si="13"/>
        <v>6294.2250000000004</v>
      </c>
      <c r="AT36" s="11">
        <f t="shared" si="6"/>
        <v>0.49130165660333436</v>
      </c>
      <c r="AU36" s="5">
        <f t="shared" si="14"/>
        <v>491.30165660333438</v>
      </c>
    </row>
    <row r="37" spans="1:47" x14ac:dyDescent="0.25">
      <c r="A37" s="1" t="s">
        <v>104</v>
      </c>
      <c r="B37" s="1" t="s">
        <v>105</v>
      </c>
      <c r="C37" s="1" t="s">
        <v>89</v>
      </c>
      <c r="D37" s="1" t="s">
        <v>51</v>
      </c>
      <c r="E37" s="1" t="s">
        <v>79</v>
      </c>
      <c r="F37" s="1" t="s">
        <v>103</v>
      </c>
      <c r="G37" s="1" t="s">
        <v>54</v>
      </c>
      <c r="H37" s="1" t="s">
        <v>55</v>
      </c>
      <c r="I37" s="2">
        <v>148.41999999999999</v>
      </c>
      <c r="J37" s="2">
        <v>39.24</v>
      </c>
      <c r="K37" s="2">
        <f t="shared" si="8"/>
        <v>0.24</v>
      </c>
      <c r="L37" s="2">
        <f t="shared" si="9"/>
        <v>0</v>
      </c>
      <c r="T37" s="8">
        <v>0.24</v>
      </c>
      <c r="U37" s="5">
        <v>94.649999999999991</v>
      </c>
      <c r="AL37" s="5" t="str">
        <f t="shared" si="10"/>
        <v/>
      </c>
      <c r="AN37" s="5" t="str">
        <f t="shared" si="11"/>
        <v/>
      </c>
      <c r="AP37" s="5" t="str">
        <f t="shared" si="12"/>
        <v/>
      </c>
      <c r="AS37" s="5">
        <f t="shared" si="13"/>
        <v>94.649999999999991</v>
      </c>
      <c r="AT37" s="11">
        <f t="shared" si="6"/>
        <v>7.3879948361403654E-3</v>
      </c>
      <c r="AU37" s="5">
        <f t="shared" si="14"/>
        <v>7.3879948361403649</v>
      </c>
    </row>
    <row r="38" spans="1:47" x14ac:dyDescent="0.25">
      <c r="A38" s="1" t="s">
        <v>106</v>
      </c>
      <c r="B38" s="1" t="s">
        <v>105</v>
      </c>
      <c r="C38" s="1" t="s">
        <v>89</v>
      </c>
      <c r="D38" s="1" t="s">
        <v>51</v>
      </c>
      <c r="E38" s="1" t="s">
        <v>52</v>
      </c>
      <c r="F38" s="1" t="s">
        <v>107</v>
      </c>
      <c r="G38" s="1" t="s">
        <v>54</v>
      </c>
      <c r="H38" s="1" t="s">
        <v>55</v>
      </c>
      <c r="I38" s="2">
        <v>160</v>
      </c>
      <c r="J38" s="2">
        <v>39.07</v>
      </c>
      <c r="K38" s="2">
        <f t="shared" si="8"/>
        <v>3.17</v>
      </c>
      <c r="L38" s="2">
        <f t="shared" si="9"/>
        <v>0</v>
      </c>
      <c r="R38" s="7">
        <v>2.21</v>
      </c>
      <c r="S38" s="5">
        <v>2904.7687500000002</v>
      </c>
      <c r="T38" s="8">
        <v>0.96</v>
      </c>
      <c r="U38" s="5">
        <v>378.6</v>
      </c>
      <c r="AL38" s="5" t="str">
        <f t="shared" si="10"/>
        <v/>
      </c>
      <c r="AN38" s="5" t="str">
        <f t="shared" si="11"/>
        <v/>
      </c>
      <c r="AP38" s="5" t="str">
        <f t="shared" si="12"/>
        <v/>
      </c>
      <c r="AS38" s="5">
        <f t="shared" si="13"/>
        <v>3283.3687500000001</v>
      </c>
      <c r="AT38" s="11">
        <f t="shared" si="6"/>
        <v>0.25628643814204594</v>
      </c>
      <c r="AU38" s="5">
        <f t="shared" si="14"/>
        <v>256.28643814204594</v>
      </c>
    </row>
    <row r="39" spans="1:47" x14ac:dyDescent="0.25">
      <c r="A39" s="1" t="s">
        <v>106</v>
      </c>
      <c r="B39" s="1" t="s">
        <v>105</v>
      </c>
      <c r="C39" s="1" t="s">
        <v>89</v>
      </c>
      <c r="D39" s="1" t="s">
        <v>51</v>
      </c>
      <c r="E39" s="1" t="s">
        <v>56</v>
      </c>
      <c r="F39" s="1" t="s">
        <v>107</v>
      </c>
      <c r="G39" s="1" t="s">
        <v>54</v>
      </c>
      <c r="H39" s="1" t="s">
        <v>55</v>
      </c>
      <c r="I39" s="2">
        <v>160</v>
      </c>
      <c r="J39" s="2">
        <v>40.76</v>
      </c>
      <c r="K39" s="2">
        <f t="shared" si="8"/>
        <v>5.1400000000000006</v>
      </c>
      <c r="L39" s="2">
        <f t="shared" si="9"/>
        <v>0</v>
      </c>
      <c r="R39" s="7">
        <v>2.5</v>
      </c>
      <c r="S39" s="5">
        <v>3285.9375</v>
      </c>
      <c r="T39" s="8">
        <v>2.64</v>
      </c>
      <c r="U39" s="5">
        <v>1041.1500000000001</v>
      </c>
      <c r="AL39" s="5" t="str">
        <f t="shared" si="10"/>
        <v/>
      </c>
      <c r="AN39" s="5" t="str">
        <f t="shared" si="11"/>
        <v/>
      </c>
      <c r="AP39" s="5" t="str">
        <f t="shared" si="12"/>
        <v/>
      </c>
      <c r="AS39" s="5">
        <f t="shared" si="13"/>
        <v>4327.0874999999996</v>
      </c>
      <c r="AT39" s="11">
        <f t="shared" si="6"/>
        <v>0.33775488753858979</v>
      </c>
      <c r="AU39" s="5">
        <f t="shared" si="14"/>
        <v>337.7548875385898</v>
      </c>
    </row>
    <row r="40" spans="1:47" x14ac:dyDescent="0.25">
      <c r="A40" s="1" t="s">
        <v>108</v>
      </c>
      <c r="B40" s="1" t="s">
        <v>109</v>
      </c>
      <c r="C40" s="1" t="s">
        <v>110</v>
      </c>
      <c r="D40" s="1" t="s">
        <v>51</v>
      </c>
      <c r="E40" s="1" t="s">
        <v>59</v>
      </c>
      <c r="F40" s="1" t="s">
        <v>111</v>
      </c>
      <c r="G40" s="1" t="s">
        <v>112</v>
      </c>
      <c r="H40" s="1" t="s">
        <v>55</v>
      </c>
      <c r="I40" s="2">
        <v>156.37</v>
      </c>
      <c r="J40" s="2">
        <v>41.78</v>
      </c>
      <c r="K40" s="2">
        <f t="shared" si="8"/>
        <v>21.869999999999997</v>
      </c>
      <c r="L40" s="2">
        <f t="shared" si="9"/>
        <v>0</v>
      </c>
      <c r="P40" s="6">
        <v>3.93</v>
      </c>
      <c r="Q40" s="5">
        <v>8081.0625</v>
      </c>
      <c r="R40" s="7">
        <v>17.63</v>
      </c>
      <c r="S40" s="5">
        <v>23172.431250000001</v>
      </c>
      <c r="T40" s="8">
        <v>0.31</v>
      </c>
      <c r="U40" s="5">
        <v>122.25624999999999</v>
      </c>
      <c r="AL40" s="5" t="str">
        <f t="shared" si="10"/>
        <v/>
      </c>
      <c r="AN40" s="5" t="str">
        <f t="shared" si="11"/>
        <v/>
      </c>
      <c r="AP40" s="5" t="str">
        <f t="shared" si="12"/>
        <v/>
      </c>
      <c r="AS40" s="5">
        <f t="shared" si="13"/>
        <v>31375.75</v>
      </c>
      <c r="AT40" s="11">
        <f t="shared" si="6"/>
        <v>2.4490636976231492</v>
      </c>
      <c r="AU40" s="5">
        <f t="shared" si="14"/>
        <v>2449.063697623149</v>
      </c>
    </row>
    <row r="41" spans="1:47" x14ac:dyDescent="0.25">
      <c r="A41" s="1" t="s">
        <v>108</v>
      </c>
      <c r="B41" s="1" t="s">
        <v>109</v>
      </c>
      <c r="C41" s="1" t="s">
        <v>110</v>
      </c>
      <c r="D41" s="1" t="s">
        <v>51</v>
      </c>
      <c r="E41" s="1" t="s">
        <v>85</v>
      </c>
      <c r="F41" s="1" t="s">
        <v>111</v>
      </c>
      <c r="G41" s="1" t="s">
        <v>112</v>
      </c>
      <c r="H41" s="1" t="s">
        <v>55</v>
      </c>
      <c r="I41" s="2">
        <v>156.37</v>
      </c>
      <c r="J41" s="2">
        <v>36.18</v>
      </c>
      <c r="K41" s="2">
        <f t="shared" si="8"/>
        <v>1.92</v>
      </c>
      <c r="L41" s="2">
        <f t="shared" si="9"/>
        <v>0</v>
      </c>
      <c r="P41" s="6">
        <v>0.01</v>
      </c>
      <c r="Q41" s="5">
        <v>20.5625</v>
      </c>
      <c r="R41" s="7">
        <v>1.91</v>
      </c>
      <c r="S41" s="5">
        <v>2510.4562500000002</v>
      </c>
      <c r="AL41" s="5" t="str">
        <f t="shared" si="10"/>
        <v/>
      </c>
      <c r="AN41" s="5" t="str">
        <f t="shared" si="11"/>
        <v/>
      </c>
      <c r="AP41" s="5" t="str">
        <f t="shared" si="12"/>
        <v/>
      </c>
      <c r="AS41" s="5">
        <f t="shared" si="13"/>
        <v>2531.0187500000002</v>
      </c>
      <c r="AT41" s="11">
        <f t="shared" si="6"/>
        <v>0.19756105076782299</v>
      </c>
      <c r="AU41" s="5">
        <f t="shared" si="14"/>
        <v>197.56105076782299</v>
      </c>
    </row>
    <row r="42" spans="1:47" x14ac:dyDescent="0.25">
      <c r="A42" s="1" t="s">
        <v>108</v>
      </c>
      <c r="B42" s="1" t="s">
        <v>109</v>
      </c>
      <c r="C42" s="1" t="s">
        <v>110</v>
      </c>
      <c r="D42" s="1" t="s">
        <v>51</v>
      </c>
      <c r="E42" s="1" t="s">
        <v>62</v>
      </c>
      <c r="F42" s="1" t="s">
        <v>111</v>
      </c>
      <c r="G42" s="1" t="s">
        <v>112</v>
      </c>
      <c r="H42" s="1" t="s">
        <v>55</v>
      </c>
      <c r="I42" s="2">
        <v>156.37</v>
      </c>
      <c r="J42" s="2">
        <v>41.3</v>
      </c>
      <c r="K42" s="2">
        <f t="shared" si="8"/>
        <v>40</v>
      </c>
      <c r="L42" s="2">
        <f t="shared" si="9"/>
        <v>0</v>
      </c>
      <c r="N42" s="4">
        <v>10.66</v>
      </c>
      <c r="O42" s="5">
        <v>25623.974999999999</v>
      </c>
      <c r="P42" s="6">
        <v>25.2</v>
      </c>
      <c r="Q42" s="5">
        <v>51817.5</v>
      </c>
      <c r="R42" s="7">
        <v>4.0999999999999996</v>
      </c>
      <c r="S42" s="5">
        <v>5388.9374999999991</v>
      </c>
      <c r="AB42" s="10">
        <v>0.04</v>
      </c>
      <c r="AC42" s="5">
        <v>5.6749999999999998</v>
      </c>
      <c r="AL42" s="5" t="str">
        <f t="shared" si="10"/>
        <v/>
      </c>
      <c r="AN42" s="5" t="str">
        <f t="shared" si="11"/>
        <v/>
      </c>
      <c r="AP42" s="5" t="str">
        <f t="shared" si="12"/>
        <v/>
      </c>
      <c r="AS42" s="5">
        <f t="shared" si="13"/>
        <v>82836.087500000009</v>
      </c>
      <c r="AT42" s="11">
        <f t="shared" si="6"/>
        <v>6.4658487765036607</v>
      </c>
      <c r="AU42" s="5">
        <f t="shared" si="14"/>
        <v>6465.8487765036607</v>
      </c>
    </row>
    <row r="43" spans="1:47" x14ac:dyDescent="0.25">
      <c r="A43" s="1" t="s">
        <v>108</v>
      </c>
      <c r="B43" s="1" t="s">
        <v>109</v>
      </c>
      <c r="C43" s="1" t="s">
        <v>110</v>
      </c>
      <c r="D43" s="1" t="s">
        <v>51</v>
      </c>
      <c r="E43" s="1" t="s">
        <v>86</v>
      </c>
      <c r="F43" s="1" t="s">
        <v>111</v>
      </c>
      <c r="G43" s="1" t="s">
        <v>112</v>
      </c>
      <c r="H43" s="1" t="s">
        <v>55</v>
      </c>
      <c r="I43" s="2">
        <v>156.37</v>
      </c>
      <c r="J43" s="2">
        <v>35.69</v>
      </c>
      <c r="K43" s="2">
        <f t="shared" si="8"/>
        <v>34.630000000000003</v>
      </c>
      <c r="L43" s="2">
        <f t="shared" si="9"/>
        <v>0</v>
      </c>
      <c r="N43" s="4">
        <v>0.6</v>
      </c>
      <c r="O43" s="5">
        <v>1442.25</v>
      </c>
      <c r="P43" s="6">
        <v>17.329999999999998</v>
      </c>
      <c r="Q43" s="5">
        <v>35634.8125</v>
      </c>
      <c r="R43" s="7">
        <v>11.59</v>
      </c>
      <c r="S43" s="5">
        <v>15233.606250000001</v>
      </c>
      <c r="Z43" s="9">
        <v>2.23</v>
      </c>
      <c r="AA43" s="5">
        <v>351.22500000000002</v>
      </c>
      <c r="AB43" s="10">
        <v>2.88</v>
      </c>
      <c r="AC43" s="5">
        <v>408.6</v>
      </c>
      <c r="AL43" s="5" t="str">
        <f t="shared" si="10"/>
        <v/>
      </c>
      <c r="AN43" s="5" t="str">
        <f t="shared" si="11"/>
        <v/>
      </c>
      <c r="AP43" s="5" t="str">
        <f t="shared" si="12"/>
        <v/>
      </c>
      <c r="AS43" s="5">
        <f t="shared" si="13"/>
        <v>53070.493749999994</v>
      </c>
      <c r="AT43" s="11">
        <f t="shared" si="6"/>
        <v>4.1424673404798673</v>
      </c>
      <c r="AU43" s="5">
        <f t="shared" si="14"/>
        <v>4142.4673404798677</v>
      </c>
    </row>
    <row r="44" spans="1:47" x14ac:dyDescent="0.25">
      <c r="A44" s="1" t="s">
        <v>113</v>
      </c>
      <c r="B44" s="1" t="s">
        <v>114</v>
      </c>
      <c r="C44" s="1" t="s">
        <v>115</v>
      </c>
      <c r="D44" s="1" t="s">
        <v>116</v>
      </c>
      <c r="E44" s="1" t="s">
        <v>60</v>
      </c>
      <c r="F44" s="1" t="s">
        <v>111</v>
      </c>
      <c r="G44" s="1" t="s">
        <v>112</v>
      </c>
      <c r="H44" s="1" t="s">
        <v>55</v>
      </c>
      <c r="I44" s="2">
        <v>109.45</v>
      </c>
      <c r="J44" s="2">
        <v>37.15</v>
      </c>
      <c r="K44" s="2">
        <f t="shared" si="8"/>
        <v>7.4</v>
      </c>
      <c r="L44" s="2">
        <f t="shared" si="9"/>
        <v>0</v>
      </c>
      <c r="P44" s="6">
        <v>3.86</v>
      </c>
      <c r="Q44" s="5">
        <v>7937.125</v>
      </c>
      <c r="R44" s="7">
        <v>3.54</v>
      </c>
      <c r="S44" s="5">
        <v>4652.8874999999998</v>
      </c>
      <c r="AL44" s="5" t="str">
        <f t="shared" si="10"/>
        <v/>
      </c>
      <c r="AN44" s="5" t="str">
        <f t="shared" si="11"/>
        <v/>
      </c>
      <c r="AP44" s="5" t="str">
        <f t="shared" si="12"/>
        <v/>
      </c>
      <c r="AS44" s="5">
        <f t="shared" si="13"/>
        <v>12590.012500000001</v>
      </c>
      <c r="AT44" s="11">
        <f t="shared" si="6"/>
        <v>0.98272527561481948</v>
      </c>
      <c r="AU44" s="5">
        <f t="shared" si="14"/>
        <v>982.72527561481945</v>
      </c>
    </row>
    <row r="45" spans="1:47" x14ac:dyDescent="0.25">
      <c r="A45" s="1" t="s">
        <v>113</v>
      </c>
      <c r="B45" s="1" t="s">
        <v>114</v>
      </c>
      <c r="C45" s="1" t="s">
        <v>115</v>
      </c>
      <c r="D45" s="1" t="s">
        <v>116</v>
      </c>
      <c r="E45" s="1" t="s">
        <v>71</v>
      </c>
      <c r="F45" s="1" t="s">
        <v>111</v>
      </c>
      <c r="G45" s="1" t="s">
        <v>112</v>
      </c>
      <c r="H45" s="1" t="s">
        <v>55</v>
      </c>
      <c r="I45" s="2">
        <v>109.45</v>
      </c>
      <c r="J45" s="2">
        <v>21.02</v>
      </c>
      <c r="K45" s="2">
        <f t="shared" si="8"/>
        <v>10.65</v>
      </c>
      <c r="L45" s="2">
        <f t="shared" si="9"/>
        <v>1.62</v>
      </c>
      <c r="N45" s="4">
        <v>3.14</v>
      </c>
      <c r="O45" s="5">
        <v>10201.514999999999</v>
      </c>
      <c r="P45" s="6">
        <v>5.33</v>
      </c>
      <c r="Q45" s="5">
        <v>14216.9125</v>
      </c>
      <c r="R45" s="7">
        <v>2.1800000000000002</v>
      </c>
      <c r="S45" s="5">
        <v>3059.8649999999998</v>
      </c>
      <c r="AM45" s="3">
        <v>0.1</v>
      </c>
      <c r="AN45" s="5">
        <f t="shared" si="11"/>
        <v>732.30000000000007</v>
      </c>
      <c r="AO45" s="2">
        <v>0.28999999999999998</v>
      </c>
      <c r="AP45" s="5">
        <f t="shared" si="12"/>
        <v>0</v>
      </c>
      <c r="AQ45" s="2">
        <v>0.6</v>
      </c>
      <c r="AR45" s="2">
        <v>0.63</v>
      </c>
      <c r="AS45" s="5">
        <f t="shared" si="13"/>
        <v>27478.292499999996</v>
      </c>
      <c r="AT45" s="11">
        <f t="shared" si="6"/>
        <v>2.1448439841093978</v>
      </c>
      <c r="AU45" s="5">
        <f t="shared" si="14"/>
        <v>2144.8439841093978</v>
      </c>
    </row>
    <row r="46" spans="1:47" x14ac:dyDescent="0.25">
      <c r="A46" s="1" t="s">
        <v>113</v>
      </c>
      <c r="B46" s="1" t="s">
        <v>114</v>
      </c>
      <c r="C46" s="1" t="s">
        <v>115</v>
      </c>
      <c r="D46" s="1" t="s">
        <v>116</v>
      </c>
      <c r="E46" s="1" t="s">
        <v>61</v>
      </c>
      <c r="F46" s="1" t="s">
        <v>111</v>
      </c>
      <c r="G46" s="1" t="s">
        <v>112</v>
      </c>
      <c r="H46" s="1" t="s">
        <v>55</v>
      </c>
      <c r="I46" s="2">
        <v>109.45</v>
      </c>
      <c r="J46" s="2">
        <v>36.39</v>
      </c>
      <c r="K46" s="2">
        <f t="shared" si="8"/>
        <v>36.379999999999995</v>
      </c>
      <c r="L46" s="2">
        <f t="shared" si="9"/>
        <v>0</v>
      </c>
      <c r="N46" s="4">
        <v>1</v>
      </c>
      <c r="O46" s="5">
        <v>2471.0549999999998</v>
      </c>
      <c r="P46" s="6">
        <v>26.43</v>
      </c>
      <c r="Q46" s="5">
        <v>56353.587500000001</v>
      </c>
      <c r="R46" s="7">
        <v>8.9499999999999993</v>
      </c>
      <c r="S46" s="5">
        <v>12031.78875</v>
      </c>
      <c r="AL46" s="5" t="str">
        <f t="shared" si="10"/>
        <v/>
      </c>
      <c r="AN46" s="5" t="str">
        <f t="shared" si="11"/>
        <v/>
      </c>
      <c r="AP46" s="5" t="str">
        <f t="shared" si="12"/>
        <v/>
      </c>
      <c r="AS46" s="5">
        <f t="shared" si="13"/>
        <v>70856.431249999994</v>
      </c>
      <c r="AT46" s="11">
        <f t="shared" si="6"/>
        <v>5.5307654324599556</v>
      </c>
      <c r="AU46" s="5">
        <f t="shared" si="14"/>
        <v>5530.7654324599553</v>
      </c>
    </row>
    <row r="47" spans="1:47" x14ac:dyDescent="0.25">
      <c r="A47" s="1" t="s">
        <v>117</v>
      </c>
      <c r="B47" s="1" t="s">
        <v>118</v>
      </c>
      <c r="C47" s="1" t="s">
        <v>119</v>
      </c>
      <c r="D47" s="1" t="s">
        <v>120</v>
      </c>
      <c r="E47" s="1" t="s">
        <v>71</v>
      </c>
      <c r="F47" s="1" t="s">
        <v>121</v>
      </c>
      <c r="G47" s="1" t="s">
        <v>112</v>
      </c>
      <c r="H47" s="1" t="s">
        <v>55</v>
      </c>
      <c r="I47" s="2">
        <v>94.35</v>
      </c>
      <c r="J47" s="2">
        <v>35.869999999999997</v>
      </c>
      <c r="K47" s="2">
        <f t="shared" si="8"/>
        <v>16.03</v>
      </c>
      <c r="L47" s="2">
        <f t="shared" si="9"/>
        <v>0</v>
      </c>
      <c r="P47" s="6">
        <v>6.78</v>
      </c>
      <c r="Q47" s="5">
        <v>13941.375</v>
      </c>
      <c r="R47" s="7">
        <v>9.25</v>
      </c>
      <c r="S47" s="5">
        <v>12157.96875</v>
      </c>
      <c r="AL47" s="5" t="str">
        <f t="shared" si="10"/>
        <v/>
      </c>
      <c r="AN47" s="5" t="str">
        <f t="shared" si="11"/>
        <v/>
      </c>
      <c r="AP47" s="5" t="str">
        <f t="shared" si="12"/>
        <v/>
      </c>
      <c r="AS47" s="5">
        <f t="shared" si="13"/>
        <v>26099.34375</v>
      </c>
      <c r="AT47" s="11">
        <f t="shared" si="6"/>
        <v>2.0372088415388521</v>
      </c>
      <c r="AU47" s="5">
        <f t="shared" si="14"/>
        <v>2037.2088415388523</v>
      </c>
    </row>
    <row r="48" spans="1:47" x14ac:dyDescent="0.25">
      <c r="A48" s="1" t="s">
        <v>122</v>
      </c>
      <c r="B48" s="1" t="s">
        <v>123</v>
      </c>
      <c r="C48" s="1" t="s">
        <v>124</v>
      </c>
      <c r="D48" s="1" t="s">
        <v>51</v>
      </c>
      <c r="E48" s="1" t="s">
        <v>71</v>
      </c>
      <c r="F48" s="1" t="s">
        <v>121</v>
      </c>
      <c r="G48" s="1" t="s">
        <v>112</v>
      </c>
      <c r="H48" s="1" t="s">
        <v>55</v>
      </c>
      <c r="I48" s="2">
        <v>6.71</v>
      </c>
      <c r="J48" s="2">
        <v>2.06</v>
      </c>
      <c r="K48" s="2">
        <f t="shared" si="8"/>
        <v>1.42</v>
      </c>
      <c r="L48" s="2">
        <f t="shared" si="9"/>
        <v>0</v>
      </c>
      <c r="Z48" s="9">
        <v>1.19</v>
      </c>
      <c r="AA48" s="5">
        <v>187.42500000000001</v>
      </c>
      <c r="AB48" s="10">
        <v>0.23</v>
      </c>
      <c r="AC48" s="5">
        <v>32.631250000000001</v>
      </c>
      <c r="AL48" s="5" t="str">
        <f t="shared" si="10"/>
        <v/>
      </c>
      <c r="AN48" s="5" t="str">
        <f t="shared" si="11"/>
        <v/>
      </c>
      <c r="AP48" s="5" t="str">
        <f t="shared" si="12"/>
        <v/>
      </c>
      <c r="AS48" s="5">
        <f t="shared" si="13"/>
        <v>220.05625000000001</v>
      </c>
      <c r="AT48" s="11">
        <f t="shared" si="6"/>
        <v>1.7176697714320267E-2</v>
      </c>
      <c r="AU48" s="5">
        <f t="shared" si="14"/>
        <v>17.176697714320269</v>
      </c>
    </row>
    <row r="49" spans="1:47" x14ac:dyDescent="0.25">
      <c r="B49" s="29" t="s">
        <v>130</v>
      </c>
    </row>
    <row r="50" spans="1:47" x14ac:dyDescent="0.25">
      <c r="B50" s="1" t="s">
        <v>125</v>
      </c>
      <c r="C50" s="1" t="s">
        <v>132</v>
      </c>
      <c r="D50" s="1" t="s">
        <v>131</v>
      </c>
      <c r="J50" s="2">
        <v>20.09</v>
      </c>
      <c r="K50" s="2">
        <f t="shared" si="8"/>
        <v>21.35</v>
      </c>
      <c r="L50" s="2">
        <f t="shared" si="9"/>
        <v>0</v>
      </c>
      <c r="AG50" s="9">
        <v>21.35</v>
      </c>
      <c r="AH50" s="5">
        <v>35120.75</v>
      </c>
      <c r="AL50" s="5" t="str">
        <f t="shared" si="10"/>
        <v/>
      </c>
      <c r="AN50" s="5" t="str">
        <f t="shared" si="11"/>
        <v/>
      </c>
      <c r="AP50" s="5" t="str">
        <f t="shared" si="12"/>
        <v/>
      </c>
      <c r="AS50" s="5">
        <f t="shared" si="13"/>
        <v>35120.75</v>
      </c>
      <c r="AT50" s="11">
        <f>(AS50/$AS$55)*100</f>
        <v>2.7413831974788878</v>
      </c>
      <c r="AU50" s="5">
        <f t="shared" si="14"/>
        <v>2741.3831974788877</v>
      </c>
    </row>
    <row r="51" spans="1:47" x14ac:dyDescent="0.25">
      <c r="B51" s="29" t="s">
        <v>129</v>
      </c>
    </row>
    <row r="52" spans="1:47" x14ac:dyDescent="0.25">
      <c r="B52" s="1" t="s">
        <v>127</v>
      </c>
      <c r="C52" s="1" t="s">
        <v>133</v>
      </c>
      <c r="D52" s="1" t="s">
        <v>51</v>
      </c>
      <c r="J52" s="2">
        <v>3.24</v>
      </c>
      <c r="K52" s="2">
        <f t="shared" si="8"/>
        <v>1.82</v>
      </c>
      <c r="L52" s="2">
        <f t="shared" si="9"/>
        <v>0</v>
      </c>
      <c r="AG52" s="9">
        <v>1.82</v>
      </c>
      <c r="AH52" s="5">
        <v>3513.72</v>
      </c>
      <c r="AL52" s="5" t="str">
        <f t="shared" si="10"/>
        <v/>
      </c>
      <c r="AN52" s="5" t="str">
        <f t="shared" si="11"/>
        <v/>
      </c>
      <c r="AP52" s="5" t="str">
        <f t="shared" si="12"/>
        <v/>
      </c>
      <c r="AS52" s="5">
        <f t="shared" si="13"/>
        <v>3513.72</v>
      </c>
      <c r="AT52" s="11">
        <f>(AS52/$AS$55)*100</f>
        <v>0.27426672177118988</v>
      </c>
      <c r="AU52" s="5">
        <f t="shared" si="14"/>
        <v>274.26672177118985</v>
      </c>
    </row>
    <row r="53" spans="1:47" x14ac:dyDescent="0.25">
      <c r="B53" s="29" t="s">
        <v>128</v>
      </c>
    </row>
    <row r="54" spans="1:47" ht="15.75" thickBot="1" x14ac:dyDescent="0.3">
      <c r="B54" s="1" t="s">
        <v>127</v>
      </c>
      <c r="C54" s="1" t="s">
        <v>134</v>
      </c>
      <c r="D54" s="1" t="s">
        <v>135</v>
      </c>
      <c r="J54" s="2">
        <v>6.08</v>
      </c>
      <c r="K54" s="2">
        <f t="shared" si="8"/>
        <v>4.42</v>
      </c>
      <c r="L54" s="2">
        <f t="shared" si="9"/>
        <v>0</v>
      </c>
      <c r="AG54" s="9">
        <v>4.42</v>
      </c>
      <c r="AH54" s="5">
        <v>7948.64</v>
      </c>
      <c r="AL54" s="5" t="str">
        <f t="shared" si="10"/>
        <v/>
      </c>
      <c r="AN54" s="5" t="str">
        <f t="shared" si="11"/>
        <v/>
      </c>
      <c r="AP54" s="5" t="str">
        <f t="shared" si="12"/>
        <v/>
      </c>
      <c r="AS54" s="5">
        <f t="shared" si="13"/>
        <v>7948.64</v>
      </c>
      <c r="AT54" s="11">
        <f>(AS54/$AS$55)*100</f>
        <v>0.62043857659100643</v>
      </c>
      <c r="AU54" s="5">
        <f t="shared" si="14"/>
        <v>620.43857659100638</v>
      </c>
    </row>
    <row r="55" spans="1:47" ht="15.75" thickTop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>
        <f t="shared" ref="K55:AU55" si="15">SUM(K3:K54)</f>
        <v>814.4599999999997</v>
      </c>
      <c r="L55" s="20">
        <f t="shared" si="15"/>
        <v>11.36</v>
      </c>
      <c r="M55" s="21">
        <f t="shared" si="15"/>
        <v>0</v>
      </c>
      <c r="N55" s="22">
        <f t="shared" si="15"/>
        <v>68.84999999999998</v>
      </c>
      <c r="O55" s="23">
        <f t="shared" si="15"/>
        <v>168219.23249999998</v>
      </c>
      <c r="P55" s="24">
        <f t="shared" si="15"/>
        <v>323.21999999999997</v>
      </c>
      <c r="Q55" s="23">
        <f t="shared" si="15"/>
        <v>673660.4</v>
      </c>
      <c r="R55" s="25">
        <f t="shared" si="15"/>
        <v>257.98</v>
      </c>
      <c r="S55" s="23">
        <f t="shared" si="15"/>
        <v>348514.40484999999</v>
      </c>
      <c r="T55" s="26">
        <f t="shared" si="15"/>
        <v>96.71</v>
      </c>
      <c r="U55" s="23">
        <f t="shared" si="15"/>
        <v>38140.006249999999</v>
      </c>
      <c r="V55" s="20">
        <f t="shared" si="15"/>
        <v>0</v>
      </c>
      <c r="W55" s="23">
        <f t="shared" si="15"/>
        <v>0</v>
      </c>
      <c r="X55" s="20">
        <f t="shared" si="15"/>
        <v>0</v>
      </c>
      <c r="Y55" s="23">
        <f t="shared" si="15"/>
        <v>0</v>
      </c>
      <c r="Z55" s="27">
        <f t="shared" si="15"/>
        <v>20.779999999999998</v>
      </c>
      <c r="AA55" s="23">
        <f t="shared" si="15"/>
        <v>3272.8627999999999</v>
      </c>
      <c r="AB55" s="28">
        <f t="shared" si="15"/>
        <v>19.329999999999998</v>
      </c>
      <c r="AC55" s="23">
        <f t="shared" si="15"/>
        <v>2742.4437500000004</v>
      </c>
      <c r="AD55" s="20">
        <f t="shared" si="15"/>
        <v>0</v>
      </c>
      <c r="AE55" s="20">
        <f t="shared" si="15"/>
        <v>0</v>
      </c>
      <c r="AF55" s="23">
        <f t="shared" si="15"/>
        <v>0</v>
      </c>
      <c r="AG55" s="27">
        <f t="shared" si="15"/>
        <v>27.590000000000003</v>
      </c>
      <c r="AH55" s="23">
        <f t="shared" si="15"/>
        <v>46583.11</v>
      </c>
      <c r="AI55" s="20">
        <f t="shared" si="15"/>
        <v>0</v>
      </c>
      <c r="AJ55" s="23">
        <f t="shared" si="15"/>
        <v>0</v>
      </c>
      <c r="AK55" s="21">
        <f t="shared" si="15"/>
        <v>0</v>
      </c>
      <c r="AL55" s="23">
        <f t="shared" si="15"/>
        <v>0</v>
      </c>
      <c r="AM55" s="21">
        <f t="shared" si="15"/>
        <v>0.1</v>
      </c>
      <c r="AN55" s="23">
        <f t="shared" si="15"/>
        <v>732.30000000000007</v>
      </c>
      <c r="AO55" s="20">
        <f t="shared" si="15"/>
        <v>0.28999999999999998</v>
      </c>
      <c r="AP55" s="23">
        <f t="shared" si="15"/>
        <v>0</v>
      </c>
      <c r="AQ55" s="20">
        <f t="shared" si="15"/>
        <v>0.6</v>
      </c>
      <c r="AR55" s="20">
        <f t="shared" si="15"/>
        <v>10.370000000000001</v>
      </c>
      <c r="AS55" s="23">
        <f t="shared" si="15"/>
        <v>1281132.4601499997</v>
      </c>
      <c r="AT55" s="20">
        <f t="shared" si="15"/>
        <v>100.00000000000004</v>
      </c>
      <c r="AU55" s="23">
        <f t="shared" si="15"/>
        <v>100000.00000000003</v>
      </c>
    </row>
    <row r="58" spans="1:47" x14ac:dyDescent="0.25">
      <c r="B58" s="29" t="s">
        <v>126</v>
      </c>
      <c r="C58" s="1">
        <f>SUM(K55,L55)</f>
        <v>825.81999999999971</v>
      </c>
    </row>
  </sheetData>
  <conditionalFormatting sqref="I49:I53">
    <cfRule type="notContainsText" dxfId="3" priority="35" operator="notContains" text="#########">
      <formula>ISERROR(SEARCH("#########",I49))</formula>
    </cfRule>
  </conditionalFormatting>
  <conditionalFormatting sqref="I64:I88">
    <cfRule type="notContainsText" dxfId="2" priority="39" operator="notContains" text="#########">
      <formula>ISERROR(SEARCH("#########",I64))</formula>
    </cfRule>
  </conditionalFormatting>
  <conditionalFormatting sqref="J67">
    <cfRule type="notContainsText" dxfId="1" priority="67" operator="notContains" text="#########">
      <formula>ISERROR(SEARCH("#########",J67))</formula>
    </cfRule>
  </conditionalFormatting>
  <conditionalFormatting sqref="J79:J80">
    <cfRule type="notContainsText" dxfId="0" priority="68" operator="notContains" text="#########">
      <formula>ISERROR(SEARCH("#########",J79))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David Orthengren</cp:lastModifiedBy>
  <dcterms:created xsi:type="dcterms:W3CDTF">2024-03-18T20:50:46Z</dcterms:created>
  <dcterms:modified xsi:type="dcterms:W3CDTF">2024-05-01T20:45:32Z</dcterms:modified>
</cp:coreProperties>
</file>