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JBN\9700\9740\9740_0036\GIS\Data\3_Tabular_Reports\Group_2\CD9\Tabular\"/>
    </mc:Choice>
  </mc:AlternateContent>
  <xr:revisionPtr revIDLastSave="0" documentId="13_ncr:1_{096C06C7-EF79-4192-8780-C6F8DC11DA12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56" i="1" l="1"/>
  <c r="AP56" i="1"/>
  <c r="AN56" i="1"/>
  <c r="AL56" i="1"/>
  <c r="L56" i="1"/>
  <c r="K56" i="1"/>
  <c r="AR64" i="1"/>
  <c r="AQ64" i="1"/>
  <c r="AO64" i="1"/>
  <c r="AM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AS58" i="1"/>
  <c r="AP58" i="1"/>
  <c r="AN58" i="1"/>
  <c r="AL58" i="1"/>
  <c r="L58" i="1"/>
  <c r="K58" i="1"/>
  <c r="AS61" i="1"/>
  <c r="AP61" i="1"/>
  <c r="AN61" i="1"/>
  <c r="AL61" i="1"/>
  <c r="L61" i="1"/>
  <c r="K61" i="1"/>
  <c r="AS60" i="1"/>
  <c r="AP60" i="1"/>
  <c r="AN60" i="1"/>
  <c r="AL60" i="1"/>
  <c r="L60" i="1"/>
  <c r="K60" i="1"/>
  <c r="AS63" i="1"/>
  <c r="AP63" i="1"/>
  <c r="AN63" i="1"/>
  <c r="AL63" i="1"/>
  <c r="L63" i="1"/>
  <c r="K63" i="1"/>
  <c r="AS55" i="1"/>
  <c r="AP55" i="1"/>
  <c r="AN55" i="1"/>
  <c r="AL55" i="1"/>
  <c r="L55" i="1"/>
  <c r="K55" i="1"/>
  <c r="AS54" i="1"/>
  <c r="AP54" i="1"/>
  <c r="AN54" i="1"/>
  <c r="AL54" i="1"/>
  <c r="L54" i="1"/>
  <c r="K54" i="1"/>
  <c r="AS53" i="1"/>
  <c r="AP53" i="1"/>
  <c r="AN53" i="1"/>
  <c r="AL53" i="1"/>
  <c r="L53" i="1"/>
  <c r="K53" i="1"/>
  <c r="AS52" i="1"/>
  <c r="AP52" i="1"/>
  <c r="AN52" i="1"/>
  <c r="AL52" i="1"/>
  <c r="L52" i="1"/>
  <c r="K52" i="1"/>
  <c r="AS51" i="1"/>
  <c r="AP51" i="1"/>
  <c r="AN51" i="1"/>
  <c r="AL51" i="1"/>
  <c r="L51" i="1"/>
  <c r="K51" i="1"/>
  <c r="AS50" i="1"/>
  <c r="AP50" i="1"/>
  <c r="AN50" i="1"/>
  <c r="AL50" i="1"/>
  <c r="L50" i="1"/>
  <c r="K50" i="1"/>
  <c r="AS49" i="1"/>
  <c r="AP49" i="1"/>
  <c r="AN49" i="1"/>
  <c r="AL49" i="1"/>
  <c r="L49" i="1"/>
  <c r="K49" i="1"/>
  <c r="AS48" i="1"/>
  <c r="AP48" i="1"/>
  <c r="AN48" i="1"/>
  <c r="AL48" i="1"/>
  <c r="L48" i="1"/>
  <c r="K48" i="1"/>
  <c r="AS47" i="1"/>
  <c r="AP47" i="1"/>
  <c r="AN47" i="1"/>
  <c r="AL47" i="1"/>
  <c r="L47" i="1"/>
  <c r="K47" i="1"/>
  <c r="AS46" i="1"/>
  <c r="AP46" i="1"/>
  <c r="AN46" i="1"/>
  <c r="AL46" i="1"/>
  <c r="L46" i="1"/>
  <c r="K46" i="1"/>
  <c r="AS45" i="1"/>
  <c r="AP45" i="1"/>
  <c r="AN45" i="1"/>
  <c r="AL45" i="1"/>
  <c r="L45" i="1"/>
  <c r="K45" i="1"/>
  <c r="AS44" i="1"/>
  <c r="AP44" i="1"/>
  <c r="AL44" i="1"/>
  <c r="L44" i="1"/>
  <c r="K44" i="1"/>
  <c r="AS43" i="1"/>
  <c r="AP43" i="1"/>
  <c r="AN43" i="1"/>
  <c r="AL43" i="1"/>
  <c r="L43" i="1"/>
  <c r="K43" i="1"/>
  <c r="AS42" i="1"/>
  <c r="AP42" i="1"/>
  <c r="AN42" i="1"/>
  <c r="AL42" i="1"/>
  <c r="L42" i="1"/>
  <c r="K42" i="1"/>
  <c r="AS41" i="1"/>
  <c r="AP41" i="1"/>
  <c r="AN41" i="1"/>
  <c r="AL41" i="1"/>
  <c r="L41" i="1"/>
  <c r="K41" i="1"/>
  <c r="AS40" i="1"/>
  <c r="AP40" i="1"/>
  <c r="AN40" i="1"/>
  <c r="AL40" i="1"/>
  <c r="L40" i="1"/>
  <c r="K40" i="1"/>
  <c r="AS39" i="1"/>
  <c r="AP39" i="1"/>
  <c r="AN39" i="1"/>
  <c r="AL39" i="1"/>
  <c r="L39" i="1"/>
  <c r="K39" i="1"/>
  <c r="AS38" i="1"/>
  <c r="AP38" i="1"/>
  <c r="AN38" i="1"/>
  <c r="AL38" i="1"/>
  <c r="L38" i="1"/>
  <c r="K38" i="1"/>
  <c r="AS37" i="1"/>
  <c r="AP37" i="1"/>
  <c r="AN37" i="1"/>
  <c r="AL37" i="1"/>
  <c r="L37" i="1"/>
  <c r="K37" i="1"/>
  <c r="AS36" i="1"/>
  <c r="AP36" i="1"/>
  <c r="AN36" i="1"/>
  <c r="AL36" i="1"/>
  <c r="L36" i="1"/>
  <c r="K36" i="1"/>
  <c r="AS35" i="1"/>
  <c r="AP35" i="1"/>
  <c r="AN35" i="1"/>
  <c r="AL35" i="1"/>
  <c r="L35" i="1"/>
  <c r="K35" i="1"/>
  <c r="AS34" i="1"/>
  <c r="AP34" i="1"/>
  <c r="AL34" i="1"/>
  <c r="L34" i="1"/>
  <c r="K34" i="1"/>
  <c r="AS33" i="1"/>
  <c r="AP33" i="1"/>
  <c r="AN33" i="1"/>
  <c r="AL33" i="1"/>
  <c r="L33" i="1"/>
  <c r="K33" i="1"/>
  <c r="AS32" i="1"/>
  <c r="AP32" i="1"/>
  <c r="AN32" i="1"/>
  <c r="AL32" i="1"/>
  <c r="L32" i="1"/>
  <c r="K32" i="1"/>
  <c r="AS31" i="1"/>
  <c r="AP31" i="1"/>
  <c r="AN31" i="1"/>
  <c r="AL31" i="1"/>
  <c r="L31" i="1"/>
  <c r="K31" i="1"/>
  <c r="AS30" i="1"/>
  <c r="AP30" i="1"/>
  <c r="AN30" i="1"/>
  <c r="AL30" i="1"/>
  <c r="L30" i="1"/>
  <c r="K30" i="1"/>
  <c r="AS29" i="1"/>
  <c r="AP29" i="1"/>
  <c r="AN29" i="1"/>
  <c r="AL29" i="1"/>
  <c r="L29" i="1"/>
  <c r="K29" i="1"/>
  <c r="AS28" i="1"/>
  <c r="AP28" i="1"/>
  <c r="AN28" i="1"/>
  <c r="AL28" i="1"/>
  <c r="L28" i="1"/>
  <c r="K28" i="1"/>
  <c r="AS27" i="1"/>
  <c r="AP27" i="1"/>
  <c r="AN27" i="1"/>
  <c r="AL27" i="1"/>
  <c r="L27" i="1"/>
  <c r="K27" i="1"/>
  <c r="AS26" i="1"/>
  <c r="AP26" i="1"/>
  <c r="AN26" i="1"/>
  <c r="AL26" i="1"/>
  <c r="L26" i="1"/>
  <c r="K26" i="1"/>
  <c r="AS25" i="1"/>
  <c r="AP25" i="1"/>
  <c r="AN25" i="1"/>
  <c r="AL25" i="1"/>
  <c r="L25" i="1"/>
  <c r="K25" i="1"/>
  <c r="AS24" i="1"/>
  <c r="AP24" i="1"/>
  <c r="AN24" i="1"/>
  <c r="AL24" i="1"/>
  <c r="L24" i="1"/>
  <c r="K24" i="1"/>
  <c r="AS23" i="1"/>
  <c r="AP23" i="1"/>
  <c r="AN23" i="1"/>
  <c r="AL23" i="1"/>
  <c r="L23" i="1"/>
  <c r="K23" i="1"/>
  <c r="AS22" i="1"/>
  <c r="AP22" i="1"/>
  <c r="AN22" i="1"/>
  <c r="AL22" i="1"/>
  <c r="L22" i="1"/>
  <c r="K22" i="1"/>
  <c r="AS21" i="1"/>
  <c r="AP21" i="1"/>
  <c r="AN21" i="1"/>
  <c r="AL21" i="1"/>
  <c r="L21" i="1"/>
  <c r="K21" i="1"/>
  <c r="AS20" i="1"/>
  <c r="AP20" i="1"/>
  <c r="AN20" i="1"/>
  <c r="AL20" i="1"/>
  <c r="L20" i="1"/>
  <c r="K20" i="1"/>
  <c r="AS19" i="1"/>
  <c r="AP19" i="1"/>
  <c r="AN19" i="1"/>
  <c r="AL19" i="1"/>
  <c r="L19" i="1"/>
  <c r="K19" i="1"/>
  <c r="AS18" i="1"/>
  <c r="AP18" i="1"/>
  <c r="AN18" i="1"/>
  <c r="AL18" i="1"/>
  <c r="L18" i="1"/>
  <c r="K18" i="1"/>
  <c r="AS17" i="1"/>
  <c r="AP17" i="1"/>
  <c r="AN17" i="1"/>
  <c r="AL17" i="1"/>
  <c r="L17" i="1"/>
  <c r="K17" i="1"/>
  <c r="AS16" i="1"/>
  <c r="AP16" i="1"/>
  <c r="AN16" i="1"/>
  <c r="AL16" i="1"/>
  <c r="L16" i="1"/>
  <c r="K16" i="1"/>
  <c r="AS15" i="1"/>
  <c r="AP15" i="1"/>
  <c r="AN15" i="1"/>
  <c r="AL15" i="1"/>
  <c r="L15" i="1"/>
  <c r="K15" i="1"/>
  <c r="AS14" i="1"/>
  <c r="AP14" i="1"/>
  <c r="AN14" i="1"/>
  <c r="AL14" i="1"/>
  <c r="L14" i="1"/>
  <c r="K14" i="1"/>
  <c r="AS13" i="1"/>
  <c r="AP13" i="1"/>
  <c r="AN13" i="1"/>
  <c r="AL13" i="1"/>
  <c r="L13" i="1"/>
  <c r="K13" i="1"/>
  <c r="AS12" i="1"/>
  <c r="AP12" i="1"/>
  <c r="AN12" i="1"/>
  <c r="AL12" i="1"/>
  <c r="L12" i="1"/>
  <c r="K12" i="1"/>
  <c r="AS11" i="1"/>
  <c r="AP11" i="1"/>
  <c r="AN11" i="1"/>
  <c r="AL11" i="1"/>
  <c r="L11" i="1"/>
  <c r="K11" i="1"/>
  <c r="AS10" i="1"/>
  <c r="AP10" i="1"/>
  <c r="AN10" i="1"/>
  <c r="AL10" i="1"/>
  <c r="L10" i="1"/>
  <c r="K10" i="1"/>
  <c r="AS9" i="1"/>
  <c r="AP9" i="1"/>
  <c r="AN9" i="1"/>
  <c r="AL9" i="1"/>
  <c r="L9" i="1"/>
  <c r="K9" i="1"/>
  <c r="AS8" i="1"/>
  <c r="AP8" i="1"/>
  <c r="AN8" i="1"/>
  <c r="AL8" i="1"/>
  <c r="L8" i="1"/>
  <c r="K8" i="1"/>
  <c r="AS7" i="1"/>
  <c r="AP7" i="1"/>
  <c r="AN7" i="1"/>
  <c r="AL7" i="1"/>
  <c r="L7" i="1"/>
  <c r="K7" i="1"/>
  <c r="AS6" i="1"/>
  <c r="AP6" i="1"/>
  <c r="AN6" i="1"/>
  <c r="AL6" i="1"/>
  <c r="L6" i="1"/>
  <c r="K6" i="1"/>
  <c r="AS5" i="1"/>
  <c r="AP5" i="1"/>
  <c r="AN5" i="1"/>
  <c r="AL5" i="1"/>
  <c r="L5" i="1"/>
  <c r="K5" i="1"/>
  <c r="AS4" i="1"/>
  <c r="AP4" i="1"/>
  <c r="AN4" i="1"/>
  <c r="AL4" i="1"/>
  <c r="L4" i="1"/>
  <c r="K4" i="1"/>
  <c r="AS3" i="1"/>
  <c r="AP3" i="1"/>
  <c r="AN3" i="1"/>
  <c r="AL3" i="1"/>
  <c r="L3" i="1"/>
  <c r="K3" i="1"/>
  <c r="AP64" i="1" l="1"/>
  <c r="L64" i="1"/>
  <c r="AN64" i="1"/>
  <c r="K64" i="1"/>
  <c r="AS64" i="1"/>
  <c r="AT56" i="1" s="1"/>
  <c r="AU56" i="1" s="1"/>
  <c r="AL64" i="1"/>
  <c r="C67" i="1" l="1"/>
  <c r="AT20" i="1"/>
  <c r="AU20" i="1" s="1"/>
  <c r="AT37" i="1"/>
  <c r="AU37" i="1" s="1"/>
  <c r="AT45" i="1"/>
  <c r="AU45" i="1" s="1"/>
  <c r="AT51" i="1"/>
  <c r="AU51" i="1" s="1"/>
  <c r="AT47" i="1"/>
  <c r="AU47" i="1" s="1"/>
  <c r="AT26" i="1"/>
  <c r="AU26" i="1" s="1"/>
  <c r="AT28" i="1"/>
  <c r="AU28" i="1" s="1"/>
  <c r="AT36" i="1"/>
  <c r="AU36" i="1" s="1"/>
  <c r="AT33" i="1"/>
  <c r="AU33" i="1" s="1"/>
  <c r="AT3" i="1"/>
  <c r="AU3" i="1" s="1"/>
  <c r="AT44" i="1"/>
  <c r="AU44" i="1" s="1"/>
  <c r="AT14" i="1"/>
  <c r="AU14" i="1" s="1"/>
  <c r="AT43" i="1"/>
  <c r="AU43" i="1" s="1"/>
  <c r="AT6" i="1"/>
  <c r="AU6" i="1" s="1"/>
  <c r="AT30" i="1"/>
  <c r="AU30" i="1" s="1"/>
  <c r="AT63" i="1"/>
  <c r="AU63" i="1" s="1"/>
  <c r="AT53" i="1"/>
  <c r="AU53" i="1" s="1"/>
  <c r="AT11" i="1"/>
  <c r="AU11" i="1" s="1"/>
  <c r="AT5" i="1"/>
  <c r="AU5" i="1" s="1"/>
  <c r="AT48" i="1"/>
  <c r="AU48" i="1" s="1"/>
  <c r="AT49" i="1"/>
  <c r="AU49" i="1" s="1"/>
  <c r="AT22" i="1"/>
  <c r="AU22" i="1" s="1"/>
  <c r="AT29" i="1"/>
  <c r="AU29" i="1" s="1"/>
  <c r="AT55" i="1"/>
  <c r="AU55" i="1" s="1"/>
  <c r="AT52" i="1"/>
  <c r="AU52" i="1" s="1"/>
  <c r="AT25" i="1"/>
  <c r="AU25" i="1" s="1"/>
  <c r="AT42" i="1"/>
  <c r="AU42" i="1" s="1"/>
  <c r="AT15" i="1"/>
  <c r="AU15" i="1" s="1"/>
  <c r="AT39" i="1"/>
  <c r="AU39" i="1" s="1"/>
  <c r="AT41" i="1"/>
  <c r="AU41" i="1" s="1"/>
  <c r="AT58" i="1"/>
  <c r="AU58" i="1" s="1"/>
  <c r="AT40" i="1"/>
  <c r="AU40" i="1" s="1"/>
  <c r="AT17" i="1"/>
  <c r="AU17" i="1" s="1"/>
  <c r="AT24" i="1"/>
  <c r="AU24" i="1" s="1"/>
  <c r="AT21" i="1"/>
  <c r="AU21" i="1" s="1"/>
  <c r="AT32" i="1"/>
  <c r="AU32" i="1" s="1"/>
  <c r="AT46" i="1"/>
  <c r="AU46" i="1" s="1"/>
  <c r="AT19" i="1"/>
  <c r="AU19" i="1" s="1"/>
  <c r="AT27" i="1"/>
  <c r="AU27" i="1" s="1"/>
  <c r="AT35" i="1"/>
  <c r="AU35" i="1" s="1"/>
  <c r="AT10" i="1"/>
  <c r="AU10" i="1" s="1"/>
  <c r="AT16" i="1"/>
  <c r="AU16" i="1" s="1"/>
  <c r="AT7" i="1"/>
  <c r="AU7" i="1" s="1"/>
  <c r="AT60" i="1"/>
  <c r="AU60" i="1" s="1"/>
  <c r="AT31" i="1"/>
  <c r="AU31" i="1" s="1"/>
  <c r="AT13" i="1"/>
  <c r="AU13" i="1" s="1"/>
  <c r="AT61" i="1"/>
  <c r="AU61" i="1" s="1"/>
  <c r="AT38" i="1"/>
  <c r="AU38" i="1" s="1"/>
  <c r="AT12" i="1"/>
  <c r="AU12" i="1" s="1"/>
  <c r="AT18" i="1"/>
  <c r="AU18" i="1" s="1"/>
  <c r="AT54" i="1"/>
  <c r="AU54" i="1" s="1"/>
  <c r="AT34" i="1"/>
  <c r="AU34" i="1" s="1"/>
  <c r="AT4" i="1"/>
  <c r="AU4" i="1" s="1"/>
  <c r="AT9" i="1"/>
  <c r="AU9" i="1" s="1"/>
  <c r="AT50" i="1"/>
  <c r="AU50" i="1" s="1"/>
  <c r="AT23" i="1"/>
  <c r="AU23" i="1" s="1"/>
  <c r="AT8" i="1"/>
  <c r="AU8" i="1" s="1"/>
  <c r="AU64" i="1" l="1"/>
  <c r="AT64" i="1"/>
</calcChain>
</file>

<file path=xl/sharedStrings.xml><?xml version="1.0" encoding="utf-8"?>
<sst xmlns="http://schemas.openxmlformats.org/spreadsheetml/2006/main" count="505" uniqueCount="167">
  <si>
    <t>$1.00</t>
  </si>
  <si>
    <t>$100,000.00</t>
  </si>
  <si>
    <t>PIN</t>
  </si>
  <si>
    <t>NAME</t>
  </si>
  <si>
    <t>OWNER ADDRESS</t>
  </si>
  <si>
    <t>CITY STATE ZIP</t>
  </si>
  <si>
    <t>DESCRIPTION</t>
  </si>
  <si>
    <t>SEC</t>
  </si>
  <si>
    <t>TWP</t>
  </si>
  <si>
    <t>RANGE</t>
  </si>
  <si>
    <t>PARCEL ACRES</t>
  </si>
  <si>
    <t>ACRES IN TRACT</t>
  </si>
  <si>
    <t>TOTAL BENEFITTED ACRES</t>
  </si>
  <si>
    <t>ACRES IN WATERSHED NOT BENEFITTED</t>
  </si>
  <si>
    <t>NONCONVERTED WETLAND ACRES</t>
  </si>
  <si>
    <t>CLASS 1 ACRES</t>
  </si>
  <si>
    <t>RED = CLASS 1 BENEFIT</t>
  </si>
  <si>
    <t>CLASS 2 ACRES</t>
  </si>
  <si>
    <t>YELLOW = CLASS 2 BENEFIT</t>
  </si>
  <si>
    <t>CLASS 3 ACRES</t>
  </si>
  <si>
    <t>GREEN = CLASS 3 BENEFIT</t>
  </si>
  <si>
    <t>CLASS 4 ACRES</t>
  </si>
  <si>
    <t>BLUE = CLASS 4 BENEFIT</t>
  </si>
  <si>
    <t>URBAN RESIDENTIAL ACRES</t>
  </si>
  <si>
    <t>URBAN RESIDENTIAL BENEFIT</t>
  </si>
  <si>
    <t>INDUSTRIAL ACRES</t>
  </si>
  <si>
    <t>INDUSTRIAL BENEFIT</t>
  </si>
  <si>
    <t>RESIDENTIAL ACRES</t>
  </si>
  <si>
    <t>RESIDENTIAL BENEFIT</t>
  </si>
  <si>
    <t>WOODLOT ACRES</t>
  </si>
  <si>
    <t>WOODLOT BENEFIT</t>
  </si>
  <si>
    <t>FEDERAL LAND ACRES</t>
  </si>
  <si>
    <t>CREP ACRES</t>
  </si>
  <si>
    <t>CREP BENEFIT</t>
  </si>
  <si>
    <t>ROAD ACRES</t>
  </si>
  <si>
    <t>ROAD BENEFIT</t>
  </si>
  <si>
    <t>RECREATIONAL TRAIL ACRES</t>
  </si>
  <si>
    <t>RECREATIONAL TRAIL BENEFIT</t>
  </si>
  <si>
    <t>CLASS A GRASS STRIP ACRES</t>
  </si>
  <si>
    <t>CLASS A GRASS STRIP DAMAGES</t>
  </si>
  <si>
    <t>CLASS B GRASS STRIP ACRES</t>
  </si>
  <si>
    <t>CLASS B GRASS STRIP DAMAGES</t>
  </si>
  <si>
    <t>WETLAND BUFFER STRIP</t>
  </si>
  <si>
    <t>WETLAND BUFFER STRIP DAMAGES</t>
  </si>
  <si>
    <t>DITCH ACRES</t>
  </si>
  <si>
    <t>NON-BENEFITTED ACRES</t>
  </si>
  <si>
    <t>TOTAL PARCEL BENEFITS</t>
  </si>
  <si>
    <t>PERCENT TOTAL BENEFITS</t>
  </si>
  <si>
    <t>NOTIONAL ASSESSMENT ON $100,000 REPAIR</t>
  </si>
  <si>
    <t>11-0128-000</t>
  </si>
  <si>
    <t>MAGNUSON/WESLEY &amp; BONNIE</t>
  </si>
  <si>
    <t>250 135TH AVENUE NE</t>
  </si>
  <si>
    <t>MURDOCK MN 56271</t>
  </si>
  <si>
    <t>SWNE</t>
  </si>
  <si>
    <t>21</t>
  </si>
  <si>
    <t>122</t>
  </si>
  <si>
    <t>37</t>
  </si>
  <si>
    <t>SENE</t>
  </si>
  <si>
    <t>11-0129-200</t>
  </si>
  <si>
    <t>MAGNUSON/AUSTIN &amp; JOANNA</t>
  </si>
  <si>
    <t>225 110TH STREET SE</t>
  </si>
  <si>
    <t>BENSON MN 56215</t>
  </si>
  <si>
    <t>SENW</t>
  </si>
  <si>
    <t>11-0130-000</t>
  </si>
  <si>
    <t>GRONSETH FAMILY LLLP</t>
  </si>
  <si>
    <t>425 140TH AVENUE NE</t>
  </si>
  <si>
    <t>NESW</t>
  </si>
  <si>
    <t>SWSW</t>
  </si>
  <si>
    <t>11-0132-000</t>
  </si>
  <si>
    <t>HOLT/DENNIS F &amp; DAVID C</t>
  </si>
  <si>
    <t>1445 HWY 9 NE</t>
  </si>
  <si>
    <t>NWSE</t>
  </si>
  <si>
    <t>NESE</t>
  </si>
  <si>
    <t>SESE</t>
  </si>
  <si>
    <t>SWSE</t>
  </si>
  <si>
    <t>SESW</t>
  </si>
  <si>
    <t>11-0133-100</t>
  </si>
  <si>
    <t>HOLT/DAVID &amp; CATHERINE</t>
  </si>
  <si>
    <t>410 150TH AVE NE</t>
  </si>
  <si>
    <t>11-0136-000</t>
  </si>
  <si>
    <t>FOSSO/RYAN</t>
  </si>
  <si>
    <t>8500 75TH AVENUE NW</t>
  </si>
  <si>
    <t>PENNOCK MN 56279</t>
  </si>
  <si>
    <t>NWSW</t>
  </si>
  <si>
    <t>22</t>
  </si>
  <si>
    <t>11-0170-000</t>
  </si>
  <si>
    <t>CARLSON/MICHAEL</t>
  </si>
  <si>
    <t>535 170TH AVENUE NE</t>
  </si>
  <si>
    <t>SUNBURG MN 56289</t>
  </si>
  <si>
    <t>NWNE</t>
  </si>
  <si>
    <t>27</t>
  </si>
  <si>
    <t>11-0171-000</t>
  </si>
  <si>
    <t>DERUYTER/STEVEN D</t>
  </si>
  <si>
    <t>1940 FULHAM STREET, #109</t>
  </si>
  <si>
    <t>ROSEVILLE MN 55113</t>
  </si>
  <si>
    <t>NENW</t>
  </si>
  <si>
    <t>11-0172-000</t>
  </si>
  <si>
    <t>GRONSETH FAMILY FARM PART. LLP</t>
  </si>
  <si>
    <t>390 150TH AVENUE NE</t>
  </si>
  <si>
    <t>NWNW</t>
  </si>
  <si>
    <t>SWNW</t>
  </si>
  <si>
    <t>11-0173-000</t>
  </si>
  <si>
    <t>NETLAND/CAROL &amp; MARIE</t>
  </si>
  <si>
    <t>302 SOUTH 15TH STREET PO BOX 172</t>
  </si>
  <si>
    <t>KERKHOVEN MN 56252</t>
  </si>
  <si>
    <t>11-0174-000</t>
  </si>
  <si>
    <t>11-0175-000</t>
  </si>
  <si>
    <t>11-0176-000</t>
  </si>
  <si>
    <t>FORSMAN/DAVID D &amp; ROSE M</t>
  </si>
  <si>
    <t>1580 30TH ST NE</t>
  </si>
  <si>
    <t>11-0178-000</t>
  </si>
  <si>
    <t>390 150TH AVE NE</t>
  </si>
  <si>
    <t>NENE</t>
  </si>
  <si>
    <t>28</t>
  </si>
  <si>
    <t>11-0178-050</t>
  </si>
  <si>
    <t>GRONSETH/TERRY/&amp; D HESTER</t>
  </si>
  <si>
    <t>370 150TH AVENUE NE</t>
  </si>
  <si>
    <t>11-0178-100</t>
  </si>
  <si>
    <t>UNITED STATES OF AMERICA</t>
  </si>
  <si>
    <t>11-0179-000</t>
  </si>
  <si>
    <t>COLLINS/AARON &amp; KELLY</t>
  </si>
  <si>
    <t>1465 HWY 9 NE</t>
  </si>
  <si>
    <t>11-0179-100</t>
  </si>
  <si>
    <t>HOLT/DAVID &amp; DENNIS</t>
  </si>
  <si>
    <t>410 150TH AVENUE NE</t>
  </si>
  <si>
    <t>11-0180-000</t>
  </si>
  <si>
    <t>11-0180-100</t>
  </si>
  <si>
    <t>HOLT/DENNIS</t>
  </si>
  <si>
    <t>11-0181-000</t>
  </si>
  <si>
    <t>11-0182-000</t>
  </si>
  <si>
    <t>JAC 123 LLC</t>
  </si>
  <si>
    <t>330 150TH AVENUE NE</t>
  </si>
  <si>
    <t>11-0182-100</t>
  </si>
  <si>
    <t>11-0182-200</t>
  </si>
  <si>
    <t>RICE/ALLAN J &amp; MARCIA</t>
  </si>
  <si>
    <t>11-0183-000</t>
  </si>
  <si>
    <t>SONDROL/STEVE</t>
  </si>
  <si>
    <t>1460 30TH STREET NE</t>
  </si>
  <si>
    <t>11-0183-100</t>
  </si>
  <si>
    <t>SONDROL/STEVEN M &amp; JEANNE R</t>
  </si>
  <si>
    <t>1460 30TH ST NE</t>
  </si>
  <si>
    <t>11-0211-000</t>
  </si>
  <si>
    <t>HANSON/KATHERINE</t>
  </si>
  <si>
    <t>14290 255TH AVENUE NW</t>
  </si>
  <si>
    <t>33</t>
  </si>
  <si>
    <t>11-0212-000</t>
  </si>
  <si>
    <t>11-0213-000</t>
  </si>
  <si>
    <t>JOHNSON/BRADLEY/ETAL</t>
  </si>
  <si>
    <t>6374 MINERAL POINT</t>
  </si>
  <si>
    <t>LINO LAKES MN 55038</t>
  </si>
  <si>
    <t>11-0214-000</t>
  </si>
  <si>
    <t>URKE/JOHN/ETAL</t>
  </si>
  <si>
    <t>320 140TH AVE NE</t>
  </si>
  <si>
    <t>11-0215-000</t>
  </si>
  <si>
    <t>FORSELL/JAMES/ETAL</t>
  </si>
  <si>
    <t>1540 20TH ST NE</t>
  </si>
  <si>
    <t>30TH ST NE</t>
  </si>
  <si>
    <t>CR 35</t>
  </si>
  <si>
    <t>P.O. BOX 241 1635 HOBAN AVENUE</t>
  </si>
  <si>
    <t>CR 93</t>
  </si>
  <si>
    <t>MN HWY 9 NE</t>
  </si>
  <si>
    <t>1000 HIGHWAY 10 WEST</t>
  </si>
  <si>
    <t>DETROIT LAKES MN 56501</t>
  </si>
  <si>
    <t>TOTAL WATERSHED ACRES:</t>
  </si>
  <si>
    <t>STATE HWYS</t>
  </si>
  <si>
    <t>SWIFT CTY RDS</t>
  </si>
  <si>
    <t>KERKOVEN TWP 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</si>
</sst>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#,##0.00"/>
    <numFmt numFmtId="165" formatCode="#,##0.000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CE4D6"/>
        <bgColor indexed="64"/>
      </patternFill>
    </fill>
    <fill>
      <patternFill patternType="solid">
        <fgColor rgb="FFEA989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164" fontId="1" fillId="0" borderId="0" xfId="0" applyNumberFormat="1" applyFont="1" applyAlignment="1">
      <alignment horizontal="center"/>
    </xf>
    <xf numFmtId="4" fontId="1" fillId="4" borderId="0" xfId="0" applyNumberFormat="1" applyFont="1" applyFill="1" applyAlignment="1">
      <alignment horizontal="center"/>
    </xf>
    <xf numFmtId="4" fontId="1" fillId="5" borderId="0" xfId="0" applyNumberFormat="1" applyFont="1" applyFill="1" applyAlignment="1">
      <alignment horizontal="center"/>
    </xf>
    <xf numFmtId="4" fontId="1" fillId="6" borderId="0" xfId="0" applyNumberFormat="1" applyFont="1" applyFill="1" applyAlignment="1">
      <alignment horizontal="center"/>
    </xf>
    <xf numFmtId="4" fontId="1" fillId="7" borderId="0" xfId="0" applyNumberFormat="1" applyFont="1" applyFill="1" applyAlignment="1">
      <alignment horizontal="center"/>
    </xf>
    <xf numFmtId="4" fontId="1" fillId="8" borderId="0" xfId="0" applyNumberFormat="1" applyFont="1" applyFill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6" borderId="0" xfId="0" applyFont="1" applyFill="1" applyAlignment="1">
      <alignment horizontal="center" wrapText="1"/>
    </xf>
    <xf numFmtId="0" fontId="2" fillId="7" borderId="0" xfId="0" applyFont="1" applyFill="1" applyAlignment="1">
      <alignment horizontal="center" wrapText="1"/>
    </xf>
    <xf numFmtId="0" fontId="2" fillId="8" borderId="0" xfId="0" applyFont="1" applyFill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" fillId="5" borderId="1" xfId="0" applyNumberFormat="1" applyFont="1" applyFill="1" applyBorder="1" applyAlignment="1">
      <alignment horizontal="center"/>
    </xf>
    <xf numFmtId="4" fontId="1" fillId="6" borderId="1" xfId="0" applyNumberFormat="1" applyFont="1" applyFill="1" applyBorder="1" applyAlignment="1">
      <alignment horizontal="center"/>
    </xf>
    <xf numFmtId="4" fontId="1" fillId="7" borderId="1" xfId="0" applyNumberFormat="1" applyFont="1" applyFill="1" applyBorder="1" applyAlignment="1">
      <alignment horizontal="center"/>
    </xf>
    <xf numFmtId="4" fontId="1" fillId="8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">
    <dxf>
      <font>
        <b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7"/>
  <sheetViews>
    <sheetView tabSelected="1" workbookViewId="0">
      <selection activeCell="E52" sqref="E52"/>
    </sheetView>
  </sheetViews>
  <sheetFormatPr defaultRowHeight="15" x14ac:dyDescent="0.25"/>
  <cols>
    <col min="1" max="1" width="14.7109375" style="1" customWidth="1"/>
    <col min="2" max="2" width="35.7109375" style="1" customWidth="1"/>
    <col min="3" max="3" width="30.7109375" style="1" customWidth="1"/>
    <col min="4" max="4" width="25.7109375" style="1" customWidth="1"/>
    <col min="5" max="5" width="20.7109375" style="1" customWidth="1"/>
    <col min="6" max="8" width="9.7109375" style="1" customWidth="1"/>
    <col min="9" max="12" width="17.7109375" style="2" customWidth="1"/>
    <col min="13" max="13" width="20.7109375" style="3" customWidth="1"/>
    <col min="14" max="14" width="13.7109375" style="4" customWidth="1"/>
    <col min="15" max="15" width="13.7109375" style="5" customWidth="1"/>
    <col min="16" max="16" width="13.7109375" style="6" customWidth="1"/>
    <col min="17" max="17" width="13.7109375" style="5" customWidth="1"/>
    <col min="18" max="18" width="13.7109375" style="7" customWidth="1"/>
    <col min="19" max="19" width="13.7109375" style="5" customWidth="1"/>
    <col min="20" max="20" width="13.7109375" style="8" customWidth="1"/>
    <col min="21" max="21" width="13.7109375" style="5" customWidth="1"/>
    <col min="22" max="22" width="17.7109375" style="2" customWidth="1"/>
    <col min="23" max="23" width="17.7109375" style="5" customWidth="1"/>
    <col min="24" max="24" width="17.7109375" style="2" customWidth="1"/>
    <col min="25" max="25" width="17.7109375" style="5" customWidth="1"/>
    <col min="26" max="26" width="17.7109375" style="9" customWidth="1"/>
    <col min="27" max="27" width="17.7109375" style="5" customWidth="1"/>
    <col min="28" max="28" width="17.7109375" style="10" customWidth="1"/>
    <col min="29" max="29" width="17.7109375" style="5" customWidth="1"/>
    <col min="30" max="31" width="17.7109375" style="2" hidden="1" customWidth="1"/>
    <col min="32" max="32" width="17.7109375" style="5" hidden="1" customWidth="1"/>
    <col min="33" max="33" width="17.7109375" style="9" customWidth="1"/>
    <col min="34" max="34" width="17.7109375" style="5" customWidth="1"/>
    <col min="35" max="35" width="19.7109375" style="2" hidden="1" customWidth="1"/>
    <col min="36" max="36" width="19.7109375" style="5" hidden="1" customWidth="1"/>
    <col min="37" max="37" width="17.7109375" style="3" customWidth="1"/>
    <col min="38" max="38" width="17.7109375" style="5" customWidth="1"/>
    <col min="39" max="39" width="17.7109375" style="3" customWidth="1"/>
    <col min="40" max="40" width="17.7109375" style="5" customWidth="1"/>
    <col min="41" max="41" width="17.7109375" style="2" customWidth="1"/>
    <col min="42" max="42" width="17.7109375" style="5" customWidth="1"/>
    <col min="43" max="44" width="17.7109375" style="2" customWidth="1"/>
    <col min="45" max="45" width="17.7109375" style="5" customWidth="1"/>
    <col min="46" max="46" width="17.7109375" style="11" customWidth="1"/>
    <col min="47" max="47" width="17.7109375" style="5" customWidth="1"/>
  </cols>
  <sheetData>
    <row r="1" spans="1:47" x14ac:dyDescent="0.25">
      <c r="AL1" s="5">
        <v>2801.4</v>
      </c>
      <c r="AN1" s="5">
        <v>4669</v>
      </c>
      <c r="AP1" s="5" t="s">
        <v>0</v>
      </c>
      <c r="AU1" s="5" t="s">
        <v>1</v>
      </c>
    </row>
    <row r="2" spans="1:47" ht="68.099999999999994" customHeight="1" x14ac:dyDescent="0.25">
      <c r="A2" s="12" t="s">
        <v>2</v>
      </c>
      <c r="B2" s="12" t="s">
        <v>3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12" t="s">
        <v>9</v>
      </c>
      <c r="I2" s="12" t="s">
        <v>10</v>
      </c>
      <c r="J2" s="12" t="s">
        <v>11</v>
      </c>
      <c r="K2" s="12" t="s">
        <v>12</v>
      </c>
      <c r="L2" s="12" t="s">
        <v>13</v>
      </c>
      <c r="M2" s="13" t="s">
        <v>14</v>
      </c>
      <c r="N2" s="14" t="s">
        <v>15</v>
      </c>
      <c r="O2" s="12" t="s">
        <v>16</v>
      </c>
      <c r="P2" s="15" t="s">
        <v>17</v>
      </c>
      <c r="Q2" s="12" t="s">
        <v>18</v>
      </c>
      <c r="R2" s="16" t="s">
        <v>19</v>
      </c>
      <c r="S2" s="12" t="s">
        <v>20</v>
      </c>
      <c r="T2" s="17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18" t="s">
        <v>27</v>
      </c>
      <c r="AA2" s="12" t="s">
        <v>28</v>
      </c>
      <c r="AB2" s="19" t="s">
        <v>29</v>
      </c>
      <c r="AC2" s="12" t="s">
        <v>30</v>
      </c>
      <c r="AD2" s="12" t="s">
        <v>31</v>
      </c>
      <c r="AE2" s="12" t="s">
        <v>32</v>
      </c>
      <c r="AF2" s="12" t="s">
        <v>33</v>
      </c>
      <c r="AG2" s="18" t="s">
        <v>34</v>
      </c>
      <c r="AH2" s="12" t="s">
        <v>35</v>
      </c>
      <c r="AI2" s="12" t="s">
        <v>36</v>
      </c>
      <c r="AJ2" s="12" t="s">
        <v>37</v>
      </c>
      <c r="AK2" s="13" t="s">
        <v>38</v>
      </c>
      <c r="AL2" s="12" t="s">
        <v>39</v>
      </c>
      <c r="AM2" s="13" t="s">
        <v>40</v>
      </c>
      <c r="AN2" s="12" t="s">
        <v>41</v>
      </c>
      <c r="AO2" s="12" t="s">
        <v>42</v>
      </c>
      <c r="AP2" s="12" t="s">
        <v>43</v>
      </c>
      <c r="AQ2" s="12" t="s">
        <v>44</v>
      </c>
      <c r="AR2" s="12" t="s">
        <v>45</v>
      </c>
      <c r="AS2" s="12" t="s">
        <v>46</v>
      </c>
      <c r="AT2" s="12" t="s">
        <v>47</v>
      </c>
      <c r="AU2" s="12" t="s">
        <v>48</v>
      </c>
    </row>
    <row r="3" spans="1:47" x14ac:dyDescent="0.25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  <c r="F3" s="1" t="s">
        <v>54</v>
      </c>
      <c r="G3" s="1" t="s">
        <v>55</v>
      </c>
      <c r="H3" s="1" t="s">
        <v>56</v>
      </c>
      <c r="I3" s="2">
        <v>160.29776672700001</v>
      </c>
      <c r="J3" s="2">
        <v>40.119999999999997</v>
      </c>
      <c r="K3" s="2">
        <f t="shared" ref="K3:K33" si="0">SUM(N3,P3,R3,T3,V3,X3,Z3,AB3,AE3,AG3,AI3)</f>
        <v>5.98</v>
      </c>
      <c r="L3" s="2">
        <f t="shared" ref="L3:L33" si="1">SUM(M3,AD3,AK3,AM3,AO3,AQ3,AR3)</f>
        <v>10.27</v>
      </c>
      <c r="M3" s="3">
        <v>9.25</v>
      </c>
      <c r="P3" s="6">
        <v>2.8</v>
      </c>
      <c r="Q3" s="5">
        <v>3693.9</v>
      </c>
      <c r="R3" s="7">
        <v>3.18</v>
      </c>
      <c r="S3" s="5">
        <v>3341.3850000000002</v>
      </c>
      <c r="AL3" s="5" t="str">
        <f t="shared" ref="AL3:AL34" si="2">IF(AK3&gt;0,AK3*$AL$1,"")</f>
        <v/>
      </c>
      <c r="AM3" s="3">
        <v>0.13</v>
      </c>
      <c r="AN3" s="5">
        <f t="shared" ref="AN3:AN33" si="3">IF(AM3&gt;0,AM3*$AN$1,"")</f>
        <v>606.97</v>
      </c>
      <c r="AO3" s="2">
        <v>0.27</v>
      </c>
      <c r="AP3" s="5">
        <f t="shared" ref="AP3:AP34" si="4">IF(AO3&gt;0,AO3*$AP$1,"")</f>
        <v>0.27</v>
      </c>
      <c r="AQ3" s="2">
        <v>0.62</v>
      </c>
      <c r="AS3" s="5">
        <f t="shared" ref="AS3:AS33" si="5">SUM(O3,Q3,S3,U3,W3,Y3,AA3,AC3,AF3,AH3,AJ3)</f>
        <v>7035.2849999999999</v>
      </c>
      <c r="AT3" s="11">
        <f t="shared" ref="AT3:AT34" si="6">(AS3/$AS$64)*100</f>
        <v>1.073045171956043</v>
      </c>
      <c r="AU3" s="5">
        <f t="shared" ref="AU3:AU34" si="7">(AT3/100)*$AU$1</f>
        <v>1073.0451719560431</v>
      </c>
    </row>
    <row r="4" spans="1:47" x14ac:dyDescent="0.25">
      <c r="A4" s="1" t="s">
        <v>49</v>
      </c>
      <c r="B4" s="1" t="s">
        <v>50</v>
      </c>
      <c r="C4" s="1" t="s">
        <v>51</v>
      </c>
      <c r="D4" s="1" t="s">
        <v>52</v>
      </c>
      <c r="E4" s="1" t="s">
        <v>57</v>
      </c>
      <c r="F4" s="1" t="s">
        <v>54</v>
      </c>
      <c r="G4" s="1" t="s">
        <v>55</v>
      </c>
      <c r="H4" s="1" t="s">
        <v>56</v>
      </c>
      <c r="I4" s="2">
        <v>160.29776672700001</v>
      </c>
      <c r="J4" s="2">
        <v>38.520000000000003</v>
      </c>
      <c r="K4" s="2">
        <f t="shared" si="0"/>
        <v>2.5500000000000003</v>
      </c>
      <c r="L4" s="2">
        <f t="shared" si="1"/>
        <v>0.01</v>
      </c>
      <c r="M4" s="3">
        <v>0.01</v>
      </c>
      <c r="P4" s="6">
        <v>0.31</v>
      </c>
      <c r="Q4" s="5">
        <v>408.96749999999997</v>
      </c>
      <c r="R4" s="7">
        <v>2.2400000000000002</v>
      </c>
      <c r="S4" s="5">
        <v>2353.6799999999998</v>
      </c>
      <c r="AL4" s="5" t="str">
        <f t="shared" si="2"/>
        <v/>
      </c>
      <c r="AN4" s="5" t="str">
        <f t="shared" si="3"/>
        <v/>
      </c>
      <c r="AP4" s="5" t="str">
        <f t="shared" si="4"/>
        <v/>
      </c>
      <c r="AS4" s="5">
        <f t="shared" si="5"/>
        <v>2762.6475</v>
      </c>
      <c r="AT4" s="11">
        <f t="shared" si="6"/>
        <v>0.42136822626111559</v>
      </c>
      <c r="AU4" s="5">
        <f t="shared" si="7"/>
        <v>421.36822626111558</v>
      </c>
    </row>
    <row r="5" spans="1:47" x14ac:dyDescent="0.25">
      <c r="A5" s="1" t="s">
        <v>58</v>
      </c>
      <c r="B5" s="1" t="s">
        <v>59</v>
      </c>
      <c r="C5" s="1" t="s">
        <v>60</v>
      </c>
      <c r="D5" s="1" t="s">
        <v>61</v>
      </c>
      <c r="E5" s="1" t="s">
        <v>62</v>
      </c>
      <c r="F5" s="1" t="s">
        <v>54</v>
      </c>
      <c r="G5" s="1" t="s">
        <v>55</v>
      </c>
      <c r="H5" s="1" t="s">
        <v>56</v>
      </c>
      <c r="I5" s="2">
        <v>80.037446647500005</v>
      </c>
      <c r="J5" s="2">
        <v>39.99</v>
      </c>
      <c r="K5" s="2">
        <f t="shared" si="0"/>
        <v>1.3</v>
      </c>
      <c r="L5" s="2">
        <f t="shared" si="1"/>
        <v>0</v>
      </c>
      <c r="R5" s="7">
        <v>1.3</v>
      </c>
      <c r="S5" s="5">
        <v>1365.9749999999999</v>
      </c>
      <c r="AL5" s="5" t="str">
        <f t="shared" si="2"/>
        <v/>
      </c>
      <c r="AN5" s="5" t="str">
        <f t="shared" si="3"/>
        <v/>
      </c>
      <c r="AP5" s="5" t="str">
        <f t="shared" si="4"/>
        <v/>
      </c>
      <c r="AS5" s="5">
        <f t="shared" si="5"/>
        <v>1365.9749999999999</v>
      </c>
      <c r="AT5" s="11">
        <f t="shared" si="6"/>
        <v>0.20834307050285181</v>
      </c>
      <c r="AU5" s="5">
        <f t="shared" si="7"/>
        <v>208.34307050285182</v>
      </c>
    </row>
    <row r="6" spans="1:47" x14ac:dyDescent="0.25">
      <c r="A6" s="1" t="s">
        <v>63</v>
      </c>
      <c r="B6" s="1" t="s">
        <v>64</v>
      </c>
      <c r="C6" s="1" t="s">
        <v>65</v>
      </c>
      <c r="D6" s="1" t="s">
        <v>52</v>
      </c>
      <c r="E6" s="1" t="s">
        <v>66</v>
      </c>
      <c r="F6" s="1" t="s">
        <v>54</v>
      </c>
      <c r="G6" s="1" t="s">
        <v>55</v>
      </c>
      <c r="H6" s="1" t="s">
        <v>56</v>
      </c>
      <c r="I6" s="2">
        <v>79.7247572526</v>
      </c>
      <c r="J6" s="2">
        <v>39.880000000000003</v>
      </c>
      <c r="K6" s="2">
        <f t="shared" si="0"/>
        <v>12.399999999999999</v>
      </c>
      <c r="L6" s="2">
        <f t="shared" si="1"/>
        <v>0.05</v>
      </c>
      <c r="M6" s="3">
        <v>0.05</v>
      </c>
      <c r="P6" s="6">
        <v>2.67</v>
      </c>
      <c r="Q6" s="5">
        <v>3522.3975</v>
      </c>
      <c r="R6" s="7">
        <v>9.4499999999999993</v>
      </c>
      <c r="S6" s="5">
        <v>9929.5874999999996</v>
      </c>
      <c r="AB6" s="10">
        <v>0.28000000000000003</v>
      </c>
      <c r="AC6" s="5">
        <v>31.775099999999998</v>
      </c>
      <c r="AL6" s="5" t="str">
        <f t="shared" si="2"/>
        <v/>
      </c>
      <c r="AN6" s="5" t="str">
        <f t="shared" si="3"/>
        <v/>
      </c>
      <c r="AP6" s="5" t="str">
        <f t="shared" si="4"/>
        <v/>
      </c>
      <c r="AS6" s="5">
        <f t="shared" si="5"/>
        <v>13483.760100000001</v>
      </c>
      <c r="AT6" s="11">
        <f t="shared" si="6"/>
        <v>2.0565881375265582</v>
      </c>
      <c r="AU6" s="5">
        <f t="shared" si="7"/>
        <v>2056.5881375265585</v>
      </c>
    </row>
    <row r="7" spans="1:47" x14ac:dyDescent="0.25">
      <c r="A7" s="1" t="s">
        <v>63</v>
      </c>
      <c r="B7" s="1" t="s">
        <v>64</v>
      </c>
      <c r="C7" s="1" t="s">
        <v>65</v>
      </c>
      <c r="D7" s="1" t="s">
        <v>52</v>
      </c>
      <c r="E7" s="1" t="s">
        <v>67</v>
      </c>
      <c r="F7" s="1" t="s">
        <v>54</v>
      </c>
      <c r="G7" s="1" t="s">
        <v>55</v>
      </c>
      <c r="H7" s="1" t="s">
        <v>56</v>
      </c>
      <c r="I7" s="2">
        <v>79.7247572526</v>
      </c>
      <c r="J7" s="2">
        <v>39.64</v>
      </c>
      <c r="K7" s="2">
        <f t="shared" si="0"/>
        <v>0.04</v>
      </c>
      <c r="L7" s="2">
        <f t="shared" si="1"/>
        <v>0</v>
      </c>
      <c r="R7" s="7">
        <v>0.04</v>
      </c>
      <c r="S7" s="5">
        <v>42.03</v>
      </c>
      <c r="AL7" s="5" t="str">
        <f t="shared" si="2"/>
        <v/>
      </c>
      <c r="AN7" s="5" t="str">
        <f t="shared" si="3"/>
        <v/>
      </c>
      <c r="AP7" s="5" t="str">
        <f t="shared" si="4"/>
        <v/>
      </c>
      <c r="AS7" s="5">
        <f t="shared" si="5"/>
        <v>42.03</v>
      </c>
      <c r="AT7" s="11">
        <f t="shared" si="6"/>
        <v>6.4105560154723643E-3</v>
      </c>
      <c r="AU7" s="5">
        <f t="shared" si="7"/>
        <v>6.4105560154723644</v>
      </c>
    </row>
    <row r="8" spans="1:47" x14ac:dyDescent="0.25">
      <c r="A8" s="1" t="s">
        <v>68</v>
      </c>
      <c r="B8" s="1" t="s">
        <v>69</v>
      </c>
      <c r="C8" s="1" t="s">
        <v>70</v>
      </c>
      <c r="D8" s="1" t="s">
        <v>52</v>
      </c>
      <c r="E8" s="1" t="s">
        <v>71</v>
      </c>
      <c r="F8" s="1" t="s">
        <v>54</v>
      </c>
      <c r="G8" s="1" t="s">
        <v>55</v>
      </c>
      <c r="H8" s="1" t="s">
        <v>56</v>
      </c>
      <c r="I8" s="2">
        <v>198.42907136299999</v>
      </c>
      <c r="J8" s="2">
        <v>40.17</v>
      </c>
      <c r="K8" s="2">
        <f t="shared" si="0"/>
        <v>7.6899999999999995</v>
      </c>
      <c r="L8" s="2">
        <f t="shared" si="1"/>
        <v>32.31</v>
      </c>
      <c r="M8" s="3">
        <v>29.78</v>
      </c>
      <c r="N8" s="4">
        <v>0.35</v>
      </c>
      <c r="O8" s="5">
        <v>587.73749999999995</v>
      </c>
      <c r="P8" s="6">
        <v>7.34</v>
      </c>
      <c r="Q8" s="5">
        <v>9683.2950000000001</v>
      </c>
      <c r="AL8" s="5" t="str">
        <f t="shared" si="2"/>
        <v/>
      </c>
      <c r="AM8" s="3">
        <v>0.19</v>
      </c>
      <c r="AN8" s="5">
        <f t="shared" si="3"/>
        <v>887.11</v>
      </c>
      <c r="AO8" s="2">
        <v>0.83</v>
      </c>
      <c r="AP8" s="5">
        <f t="shared" si="4"/>
        <v>0.83</v>
      </c>
      <c r="AQ8" s="2">
        <v>1.51</v>
      </c>
      <c r="AS8" s="5">
        <f t="shared" si="5"/>
        <v>10271.032499999999</v>
      </c>
      <c r="AT8" s="11">
        <f t="shared" si="6"/>
        <v>1.5665721907681927</v>
      </c>
      <c r="AU8" s="5">
        <f t="shared" si="7"/>
        <v>1566.5721907681927</v>
      </c>
    </row>
    <row r="9" spans="1:47" x14ac:dyDescent="0.25">
      <c r="A9" s="1" t="s">
        <v>68</v>
      </c>
      <c r="B9" s="1" t="s">
        <v>69</v>
      </c>
      <c r="C9" s="1" t="s">
        <v>70</v>
      </c>
      <c r="D9" s="1" t="s">
        <v>52</v>
      </c>
      <c r="E9" s="1" t="s">
        <v>72</v>
      </c>
      <c r="F9" s="1" t="s">
        <v>54</v>
      </c>
      <c r="G9" s="1" t="s">
        <v>55</v>
      </c>
      <c r="H9" s="1" t="s">
        <v>56</v>
      </c>
      <c r="I9" s="2">
        <v>198.42907136299999</v>
      </c>
      <c r="J9" s="2">
        <v>38.76</v>
      </c>
      <c r="K9" s="2">
        <f t="shared" si="0"/>
        <v>20.990000000000002</v>
      </c>
      <c r="L9" s="2">
        <f t="shared" si="1"/>
        <v>2.69</v>
      </c>
      <c r="M9" s="3">
        <v>2.69</v>
      </c>
      <c r="N9" s="4">
        <v>0.03</v>
      </c>
      <c r="O9" s="5">
        <v>50.377499999999998</v>
      </c>
      <c r="P9" s="6">
        <v>4.18</v>
      </c>
      <c r="Q9" s="5">
        <v>5514.4649999999992</v>
      </c>
      <c r="R9" s="7">
        <v>12.11</v>
      </c>
      <c r="S9" s="5">
        <v>12724.5825</v>
      </c>
      <c r="T9" s="8">
        <v>4.67</v>
      </c>
      <c r="U9" s="5">
        <v>1472.1007500000001</v>
      </c>
      <c r="AL9" s="5" t="str">
        <f t="shared" si="2"/>
        <v/>
      </c>
      <c r="AN9" s="5" t="str">
        <f t="shared" si="3"/>
        <v/>
      </c>
      <c r="AP9" s="5" t="str">
        <f t="shared" si="4"/>
        <v/>
      </c>
      <c r="AS9" s="5">
        <f t="shared" si="5"/>
        <v>19761.525750000001</v>
      </c>
      <c r="AT9" s="11">
        <f t="shared" si="6"/>
        <v>3.0140939274702476</v>
      </c>
      <c r="AU9" s="5">
        <f t="shared" si="7"/>
        <v>3014.0939274702473</v>
      </c>
    </row>
    <row r="10" spans="1:47" x14ac:dyDescent="0.25">
      <c r="A10" s="1" t="s">
        <v>68</v>
      </c>
      <c r="B10" s="1" t="s">
        <v>69</v>
      </c>
      <c r="C10" s="1" t="s">
        <v>70</v>
      </c>
      <c r="D10" s="1" t="s">
        <v>52</v>
      </c>
      <c r="E10" s="1" t="s">
        <v>73</v>
      </c>
      <c r="F10" s="1" t="s">
        <v>54</v>
      </c>
      <c r="G10" s="1" t="s">
        <v>55</v>
      </c>
      <c r="H10" s="1" t="s">
        <v>56</v>
      </c>
      <c r="I10" s="2">
        <v>198.42907136299999</v>
      </c>
      <c r="J10" s="2">
        <v>34.79</v>
      </c>
      <c r="K10" s="2">
        <f t="shared" si="0"/>
        <v>34.469999999999992</v>
      </c>
      <c r="L10" s="2">
        <f t="shared" si="1"/>
        <v>0.32</v>
      </c>
      <c r="M10" s="3">
        <v>0.32</v>
      </c>
      <c r="P10" s="6">
        <v>12.31</v>
      </c>
      <c r="Q10" s="5">
        <v>16239.967500000001</v>
      </c>
      <c r="R10" s="7">
        <v>16.52</v>
      </c>
      <c r="S10" s="5">
        <v>17358.39</v>
      </c>
      <c r="T10" s="8">
        <v>3.73</v>
      </c>
      <c r="U10" s="5">
        <v>1175.78925</v>
      </c>
      <c r="Z10" s="9">
        <v>1.48</v>
      </c>
      <c r="AA10" s="5">
        <v>186.61320000000001</v>
      </c>
      <c r="AB10" s="10">
        <v>0.43</v>
      </c>
      <c r="AC10" s="5">
        <v>48.797474999999999</v>
      </c>
      <c r="AL10" s="5" t="str">
        <f t="shared" si="2"/>
        <v/>
      </c>
      <c r="AN10" s="5" t="str">
        <f t="shared" si="3"/>
        <v/>
      </c>
      <c r="AP10" s="5" t="str">
        <f t="shared" si="4"/>
        <v/>
      </c>
      <c r="AS10" s="5">
        <f t="shared" si="5"/>
        <v>35009.557424999999</v>
      </c>
      <c r="AT10" s="11">
        <f t="shared" si="6"/>
        <v>5.3397746597634761</v>
      </c>
      <c r="AU10" s="5">
        <f t="shared" si="7"/>
        <v>5339.7746597634768</v>
      </c>
    </row>
    <row r="11" spans="1:47" x14ac:dyDescent="0.25">
      <c r="A11" s="1" t="s">
        <v>68</v>
      </c>
      <c r="B11" s="1" t="s">
        <v>69</v>
      </c>
      <c r="C11" s="1" t="s">
        <v>70</v>
      </c>
      <c r="D11" s="1" t="s">
        <v>52</v>
      </c>
      <c r="E11" s="1" t="s">
        <v>74</v>
      </c>
      <c r="F11" s="1" t="s">
        <v>54</v>
      </c>
      <c r="G11" s="1" t="s">
        <v>55</v>
      </c>
      <c r="H11" s="1" t="s">
        <v>56</v>
      </c>
      <c r="I11" s="2">
        <v>198.42907136299999</v>
      </c>
      <c r="J11" s="2">
        <v>38.090000000000003</v>
      </c>
      <c r="K11" s="2">
        <f t="shared" si="0"/>
        <v>23.700000000000003</v>
      </c>
      <c r="L11" s="2">
        <f t="shared" si="1"/>
        <v>14.379999999999999</v>
      </c>
      <c r="M11" s="3">
        <v>11.36</v>
      </c>
      <c r="N11" s="4">
        <v>0.62</v>
      </c>
      <c r="O11" s="5">
        <v>1041.135</v>
      </c>
      <c r="P11" s="6">
        <v>22.67</v>
      </c>
      <c r="Q11" s="5">
        <v>29907.397499999999</v>
      </c>
      <c r="R11" s="7">
        <v>0.41</v>
      </c>
      <c r="S11" s="5">
        <v>430.80749999999989</v>
      </c>
      <c r="AL11" s="5" t="str">
        <f t="shared" si="2"/>
        <v/>
      </c>
      <c r="AM11" s="3">
        <v>1.02</v>
      </c>
      <c r="AN11" s="5">
        <f t="shared" si="3"/>
        <v>4762.38</v>
      </c>
      <c r="AO11" s="2">
        <v>0.19</v>
      </c>
      <c r="AP11" s="5">
        <f t="shared" si="4"/>
        <v>0.19</v>
      </c>
      <c r="AQ11" s="2">
        <v>1.81</v>
      </c>
      <c r="AS11" s="5">
        <f t="shared" si="5"/>
        <v>31379.339999999997</v>
      </c>
      <c r="AT11" s="11">
        <f t="shared" si="6"/>
        <v>4.78608177012973</v>
      </c>
      <c r="AU11" s="5">
        <f t="shared" si="7"/>
        <v>4786.0817701297301</v>
      </c>
    </row>
    <row r="12" spans="1:47" x14ac:dyDescent="0.25">
      <c r="A12" s="1" t="s">
        <v>68</v>
      </c>
      <c r="B12" s="1" t="s">
        <v>69</v>
      </c>
      <c r="C12" s="1" t="s">
        <v>70</v>
      </c>
      <c r="D12" s="1" t="s">
        <v>52</v>
      </c>
      <c r="E12" s="1" t="s">
        <v>75</v>
      </c>
      <c r="F12" s="1" t="s">
        <v>54</v>
      </c>
      <c r="G12" s="1" t="s">
        <v>55</v>
      </c>
      <c r="H12" s="1" t="s">
        <v>56</v>
      </c>
      <c r="I12" s="2">
        <v>198.42907136299999</v>
      </c>
      <c r="J12" s="2">
        <v>37.89</v>
      </c>
      <c r="K12" s="2">
        <f t="shared" si="0"/>
        <v>31.65</v>
      </c>
      <c r="L12" s="2">
        <f t="shared" si="1"/>
        <v>4.07</v>
      </c>
      <c r="M12" s="3">
        <v>4.07</v>
      </c>
      <c r="P12" s="6">
        <v>0.74</v>
      </c>
      <c r="Q12" s="5">
        <v>976.245</v>
      </c>
      <c r="R12" s="7">
        <v>30.91</v>
      </c>
      <c r="S12" s="5">
        <v>32478.682499999999</v>
      </c>
      <c r="AL12" s="5" t="str">
        <f t="shared" si="2"/>
        <v/>
      </c>
      <c r="AN12" s="5" t="str">
        <f t="shared" si="3"/>
        <v/>
      </c>
      <c r="AP12" s="5" t="str">
        <f t="shared" si="4"/>
        <v/>
      </c>
      <c r="AS12" s="5">
        <f t="shared" si="5"/>
        <v>33454.927499999998</v>
      </c>
      <c r="AT12" s="11">
        <f t="shared" si="6"/>
        <v>5.1026573098338517</v>
      </c>
      <c r="AU12" s="5">
        <f t="shared" si="7"/>
        <v>5102.6573098338513</v>
      </c>
    </row>
    <row r="13" spans="1:47" x14ac:dyDescent="0.25">
      <c r="A13" s="1" t="s">
        <v>76</v>
      </c>
      <c r="B13" s="1" t="s">
        <v>77</v>
      </c>
      <c r="C13" s="1" t="s">
        <v>78</v>
      </c>
      <c r="D13" s="1" t="s">
        <v>52</v>
      </c>
      <c r="E13" s="1" t="s">
        <v>73</v>
      </c>
      <c r="F13" s="1" t="s">
        <v>54</v>
      </c>
      <c r="G13" s="1" t="s">
        <v>55</v>
      </c>
      <c r="H13" s="1" t="s">
        <v>56</v>
      </c>
      <c r="I13" s="2">
        <v>2.5793493775199998</v>
      </c>
      <c r="J13" s="2">
        <v>2.13</v>
      </c>
      <c r="K13" s="2">
        <f t="shared" si="0"/>
        <v>2.12</v>
      </c>
      <c r="L13" s="2">
        <f t="shared" si="1"/>
        <v>0</v>
      </c>
      <c r="R13" s="7">
        <v>0.52</v>
      </c>
      <c r="S13" s="5">
        <v>546.39</v>
      </c>
      <c r="Z13" s="9">
        <v>1.29</v>
      </c>
      <c r="AA13" s="5">
        <v>162.65610000000001</v>
      </c>
      <c r="AB13" s="10">
        <v>0.31</v>
      </c>
      <c r="AC13" s="5">
        <v>35.179575</v>
      </c>
      <c r="AL13" s="5" t="str">
        <f t="shared" si="2"/>
        <v/>
      </c>
      <c r="AN13" s="5" t="str">
        <f t="shared" si="3"/>
        <v/>
      </c>
      <c r="AP13" s="5" t="str">
        <f t="shared" si="4"/>
        <v/>
      </c>
      <c r="AS13" s="5">
        <f t="shared" si="5"/>
        <v>744.22567500000002</v>
      </c>
      <c r="AT13" s="11">
        <f t="shared" si="6"/>
        <v>0.11351178628932264</v>
      </c>
      <c r="AU13" s="5">
        <f t="shared" si="7"/>
        <v>113.51178628932264</v>
      </c>
    </row>
    <row r="14" spans="1:47" x14ac:dyDescent="0.25">
      <c r="A14" s="1" t="s">
        <v>79</v>
      </c>
      <c r="B14" s="1" t="s">
        <v>80</v>
      </c>
      <c r="C14" s="1" t="s">
        <v>81</v>
      </c>
      <c r="D14" s="1" t="s">
        <v>82</v>
      </c>
      <c r="E14" s="1" t="s">
        <v>83</v>
      </c>
      <c r="F14" s="1" t="s">
        <v>84</v>
      </c>
      <c r="G14" s="1" t="s">
        <v>55</v>
      </c>
      <c r="H14" s="1" t="s">
        <v>56</v>
      </c>
      <c r="I14" s="2">
        <v>160.29993562199999</v>
      </c>
      <c r="J14" s="2">
        <v>39.58</v>
      </c>
      <c r="K14" s="2">
        <f t="shared" si="0"/>
        <v>7.89</v>
      </c>
      <c r="L14" s="2">
        <f t="shared" si="1"/>
        <v>0</v>
      </c>
      <c r="T14" s="8">
        <v>7.89</v>
      </c>
      <c r="U14" s="5">
        <v>2487.1252500000001</v>
      </c>
      <c r="AL14" s="5" t="str">
        <f t="shared" si="2"/>
        <v/>
      </c>
      <c r="AN14" s="5" t="str">
        <f t="shared" si="3"/>
        <v/>
      </c>
      <c r="AP14" s="5" t="str">
        <f t="shared" si="4"/>
        <v/>
      </c>
      <c r="AS14" s="5">
        <f t="shared" si="5"/>
        <v>2487.1252500000001</v>
      </c>
      <c r="AT14" s="11">
        <f t="shared" si="6"/>
        <v>0.37934465221557712</v>
      </c>
      <c r="AU14" s="5">
        <f t="shared" si="7"/>
        <v>379.34465221557713</v>
      </c>
    </row>
    <row r="15" spans="1:47" x14ac:dyDescent="0.25">
      <c r="A15" s="1" t="s">
        <v>79</v>
      </c>
      <c r="B15" s="1" t="s">
        <v>80</v>
      </c>
      <c r="C15" s="1" t="s">
        <v>81</v>
      </c>
      <c r="D15" s="1" t="s">
        <v>82</v>
      </c>
      <c r="E15" s="1" t="s">
        <v>66</v>
      </c>
      <c r="F15" s="1" t="s">
        <v>84</v>
      </c>
      <c r="G15" s="1" t="s">
        <v>55</v>
      </c>
      <c r="H15" s="1" t="s">
        <v>56</v>
      </c>
      <c r="I15" s="2">
        <v>160.29993562199999</v>
      </c>
      <c r="J15" s="2">
        <v>41.54</v>
      </c>
      <c r="K15" s="2">
        <f t="shared" si="0"/>
        <v>0.43</v>
      </c>
      <c r="L15" s="2">
        <f t="shared" si="1"/>
        <v>0</v>
      </c>
      <c r="T15" s="8">
        <v>0.43</v>
      </c>
      <c r="U15" s="5">
        <v>135.54675</v>
      </c>
      <c r="AL15" s="5" t="str">
        <f t="shared" si="2"/>
        <v/>
      </c>
      <c r="AN15" s="5" t="str">
        <f t="shared" si="3"/>
        <v/>
      </c>
      <c r="AP15" s="5" t="str">
        <f t="shared" si="4"/>
        <v/>
      </c>
      <c r="AS15" s="5">
        <f t="shared" si="5"/>
        <v>135.54675</v>
      </c>
      <c r="AT15" s="11">
        <f t="shared" si="6"/>
        <v>2.0674043149898371E-2</v>
      </c>
      <c r="AU15" s="5">
        <f t="shared" si="7"/>
        <v>20.674043149898374</v>
      </c>
    </row>
    <row r="16" spans="1:47" x14ac:dyDescent="0.25">
      <c r="A16" s="1" t="s">
        <v>79</v>
      </c>
      <c r="B16" s="1" t="s">
        <v>80</v>
      </c>
      <c r="C16" s="1" t="s">
        <v>81</v>
      </c>
      <c r="D16" s="1" t="s">
        <v>82</v>
      </c>
      <c r="E16" s="1" t="s">
        <v>75</v>
      </c>
      <c r="F16" s="1" t="s">
        <v>84</v>
      </c>
      <c r="G16" s="1" t="s">
        <v>55</v>
      </c>
      <c r="H16" s="1" t="s">
        <v>56</v>
      </c>
      <c r="I16" s="2">
        <v>160.29993562199999</v>
      </c>
      <c r="J16" s="2">
        <v>35.44</v>
      </c>
      <c r="K16" s="2">
        <f t="shared" si="0"/>
        <v>15.82</v>
      </c>
      <c r="L16" s="2">
        <f t="shared" si="1"/>
        <v>0</v>
      </c>
      <c r="T16" s="8">
        <v>15.76</v>
      </c>
      <c r="U16" s="5">
        <v>4967.9459999999999</v>
      </c>
      <c r="AB16" s="10">
        <v>0.06</v>
      </c>
      <c r="AC16" s="5">
        <v>6.8089500000000003</v>
      </c>
      <c r="AL16" s="5" t="str">
        <f t="shared" si="2"/>
        <v/>
      </c>
      <c r="AN16" s="5" t="str">
        <f t="shared" si="3"/>
        <v/>
      </c>
      <c r="AP16" s="5" t="str">
        <f t="shared" si="4"/>
        <v/>
      </c>
      <c r="AS16" s="5">
        <f t="shared" si="5"/>
        <v>4974.7549499999996</v>
      </c>
      <c r="AT16" s="11">
        <f t="shared" si="6"/>
        <v>0.75876624483044053</v>
      </c>
      <c r="AU16" s="5">
        <f t="shared" si="7"/>
        <v>758.76624483044054</v>
      </c>
    </row>
    <row r="17" spans="1:47" x14ac:dyDescent="0.25">
      <c r="A17" s="1" t="s">
        <v>79</v>
      </c>
      <c r="B17" s="1" t="s">
        <v>80</v>
      </c>
      <c r="C17" s="1" t="s">
        <v>81</v>
      </c>
      <c r="D17" s="1" t="s">
        <v>82</v>
      </c>
      <c r="E17" s="1" t="s">
        <v>67</v>
      </c>
      <c r="F17" s="1" t="s">
        <v>84</v>
      </c>
      <c r="G17" s="1" t="s">
        <v>55</v>
      </c>
      <c r="H17" s="1" t="s">
        <v>56</v>
      </c>
      <c r="I17" s="2">
        <v>160.29993562199999</v>
      </c>
      <c r="J17" s="2">
        <v>37.880000000000003</v>
      </c>
      <c r="K17" s="2">
        <f t="shared" si="0"/>
        <v>37.519999999999996</v>
      </c>
      <c r="L17" s="2">
        <f t="shared" si="1"/>
        <v>0.36</v>
      </c>
      <c r="M17" s="3">
        <v>0.36</v>
      </c>
      <c r="R17" s="7">
        <v>21.27</v>
      </c>
      <c r="S17" s="5">
        <v>22349.452499999999</v>
      </c>
      <c r="T17" s="8">
        <v>16.25</v>
      </c>
      <c r="U17" s="5">
        <v>5122.40625</v>
      </c>
      <c r="AL17" s="5" t="str">
        <f t="shared" si="2"/>
        <v/>
      </c>
      <c r="AN17" s="5" t="str">
        <f t="shared" si="3"/>
        <v/>
      </c>
      <c r="AP17" s="5" t="str">
        <f t="shared" si="4"/>
        <v/>
      </c>
      <c r="AS17" s="5">
        <f t="shared" si="5"/>
        <v>27471.858749999999</v>
      </c>
      <c r="AT17" s="11">
        <f t="shared" si="6"/>
        <v>4.1900996756131237</v>
      </c>
      <c r="AU17" s="5">
        <f t="shared" si="7"/>
        <v>4190.0996756131235</v>
      </c>
    </row>
    <row r="18" spans="1:47" x14ac:dyDescent="0.25">
      <c r="A18" s="1" t="s">
        <v>85</v>
      </c>
      <c r="B18" s="1" t="s">
        <v>86</v>
      </c>
      <c r="C18" s="1" t="s">
        <v>87</v>
      </c>
      <c r="D18" s="1" t="s">
        <v>88</v>
      </c>
      <c r="E18" s="1" t="s">
        <v>89</v>
      </c>
      <c r="F18" s="1" t="s">
        <v>90</v>
      </c>
      <c r="G18" s="1" t="s">
        <v>55</v>
      </c>
      <c r="H18" s="1" t="s">
        <v>56</v>
      </c>
      <c r="I18" s="2">
        <v>160.39291141499999</v>
      </c>
      <c r="J18" s="2">
        <v>38.1</v>
      </c>
      <c r="K18" s="2">
        <f t="shared" si="0"/>
        <v>6.09</v>
      </c>
      <c r="L18" s="2">
        <f t="shared" si="1"/>
        <v>0.68</v>
      </c>
      <c r="M18" s="3">
        <v>0.68</v>
      </c>
      <c r="T18" s="8">
        <v>6.09</v>
      </c>
      <c r="U18" s="5">
        <v>1919.7202500000001</v>
      </c>
      <c r="AL18" s="5" t="str">
        <f t="shared" si="2"/>
        <v/>
      </c>
      <c r="AN18" s="5" t="str">
        <f t="shared" si="3"/>
        <v/>
      </c>
      <c r="AP18" s="5" t="str">
        <f t="shared" si="4"/>
        <v/>
      </c>
      <c r="AS18" s="5">
        <f t="shared" si="5"/>
        <v>1919.7202500000001</v>
      </c>
      <c r="AT18" s="11">
        <f t="shared" si="6"/>
        <v>0.29280214600670024</v>
      </c>
      <c r="AU18" s="5">
        <f t="shared" si="7"/>
        <v>292.80214600670024</v>
      </c>
    </row>
    <row r="19" spans="1:47" x14ac:dyDescent="0.25">
      <c r="A19" s="1" t="s">
        <v>85</v>
      </c>
      <c r="B19" s="1" t="s">
        <v>86</v>
      </c>
      <c r="C19" s="1" t="s">
        <v>87</v>
      </c>
      <c r="D19" s="1" t="s">
        <v>88</v>
      </c>
      <c r="E19" s="1" t="s">
        <v>53</v>
      </c>
      <c r="F19" s="1" t="s">
        <v>90</v>
      </c>
      <c r="G19" s="1" t="s">
        <v>55</v>
      </c>
      <c r="H19" s="1" t="s">
        <v>56</v>
      </c>
      <c r="I19" s="2">
        <v>160.39291141499999</v>
      </c>
      <c r="J19" s="2">
        <v>39.83</v>
      </c>
      <c r="K19" s="2">
        <f t="shared" si="0"/>
        <v>11.58</v>
      </c>
      <c r="L19" s="2">
        <f t="shared" si="1"/>
        <v>4.67</v>
      </c>
      <c r="M19" s="3">
        <v>4.67</v>
      </c>
      <c r="R19" s="7">
        <v>8.39</v>
      </c>
      <c r="S19" s="5">
        <v>8815.7925000000014</v>
      </c>
      <c r="T19" s="8">
        <v>3.19</v>
      </c>
      <c r="U19" s="5">
        <v>1005.56775</v>
      </c>
      <c r="AL19" s="5" t="str">
        <f t="shared" si="2"/>
        <v/>
      </c>
      <c r="AN19" s="5" t="str">
        <f t="shared" si="3"/>
        <v/>
      </c>
      <c r="AP19" s="5" t="str">
        <f t="shared" si="4"/>
        <v/>
      </c>
      <c r="AS19" s="5">
        <f t="shared" si="5"/>
        <v>9821.3602500000015</v>
      </c>
      <c r="AT19" s="11">
        <f t="shared" si="6"/>
        <v>1.4979866769155048</v>
      </c>
      <c r="AU19" s="5">
        <f t="shared" si="7"/>
        <v>1497.9866769155049</v>
      </c>
    </row>
    <row r="20" spans="1:47" x14ac:dyDescent="0.25">
      <c r="A20" s="1" t="s">
        <v>91</v>
      </c>
      <c r="B20" s="1" t="s">
        <v>92</v>
      </c>
      <c r="C20" s="1" t="s">
        <v>93</v>
      </c>
      <c r="D20" s="1" t="s">
        <v>94</v>
      </c>
      <c r="E20" s="1" t="s">
        <v>95</v>
      </c>
      <c r="F20" s="1" t="s">
        <v>90</v>
      </c>
      <c r="G20" s="1" t="s">
        <v>55</v>
      </c>
      <c r="H20" s="1" t="s">
        <v>56</v>
      </c>
      <c r="I20" s="2">
        <v>79.458998999599999</v>
      </c>
      <c r="J20" s="2">
        <v>37.65</v>
      </c>
      <c r="K20" s="2">
        <f t="shared" si="0"/>
        <v>31.699999999999996</v>
      </c>
      <c r="L20" s="2">
        <f t="shared" si="1"/>
        <v>1.71</v>
      </c>
      <c r="M20" s="3">
        <v>1.71</v>
      </c>
      <c r="P20" s="6">
        <v>0.33</v>
      </c>
      <c r="Q20" s="5">
        <v>435.35250000000002</v>
      </c>
      <c r="R20" s="7">
        <v>20.61</v>
      </c>
      <c r="S20" s="5">
        <v>21655.9575</v>
      </c>
      <c r="T20" s="8">
        <v>10.76</v>
      </c>
      <c r="U20" s="5">
        <v>3391.8209999999999</v>
      </c>
      <c r="AL20" s="5" t="str">
        <f t="shared" si="2"/>
        <v/>
      </c>
      <c r="AN20" s="5" t="str">
        <f t="shared" si="3"/>
        <v/>
      </c>
      <c r="AP20" s="5" t="str">
        <f t="shared" si="4"/>
        <v/>
      </c>
      <c r="AS20" s="5">
        <f t="shared" si="5"/>
        <v>25483.131000000001</v>
      </c>
      <c r="AT20" s="11">
        <f t="shared" si="6"/>
        <v>3.886772275163461</v>
      </c>
      <c r="AU20" s="5">
        <f t="shared" si="7"/>
        <v>3886.772275163461</v>
      </c>
    </row>
    <row r="21" spans="1:47" x14ac:dyDescent="0.25">
      <c r="A21" s="1" t="s">
        <v>91</v>
      </c>
      <c r="B21" s="1" t="s">
        <v>92</v>
      </c>
      <c r="C21" s="1" t="s">
        <v>93</v>
      </c>
      <c r="D21" s="1" t="s">
        <v>94</v>
      </c>
      <c r="E21" s="1" t="s">
        <v>62</v>
      </c>
      <c r="F21" s="1" t="s">
        <v>90</v>
      </c>
      <c r="G21" s="1" t="s">
        <v>55</v>
      </c>
      <c r="H21" s="1" t="s">
        <v>56</v>
      </c>
      <c r="I21" s="2">
        <v>79.458998999599999</v>
      </c>
      <c r="J21" s="2">
        <v>39.659999999999997</v>
      </c>
      <c r="K21" s="2">
        <f t="shared" si="0"/>
        <v>38.89</v>
      </c>
      <c r="L21" s="2">
        <f t="shared" si="1"/>
        <v>0.78</v>
      </c>
      <c r="M21" s="3">
        <v>0.78</v>
      </c>
      <c r="P21" s="6">
        <v>0.06</v>
      </c>
      <c r="Q21" s="5">
        <v>79.155000000000001</v>
      </c>
      <c r="R21" s="7">
        <v>30.16</v>
      </c>
      <c r="S21" s="5">
        <v>31690.62</v>
      </c>
      <c r="T21" s="8">
        <v>8.67</v>
      </c>
      <c r="U21" s="5">
        <v>2733.0007500000002</v>
      </c>
      <c r="AL21" s="5" t="str">
        <f t="shared" si="2"/>
        <v/>
      </c>
      <c r="AN21" s="5" t="str">
        <f t="shared" si="3"/>
        <v/>
      </c>
      <c r="AP21" s="5" t="str">
        <f t="shared" si="4"/>
        <v/>
      </c>
      <c r="AS21" s="5">
        <f t="shared" si="5"/>
        <v>34502.775750000001</v>
      </c>
      <c r="AT21" s="11">
        <f t="shared" si="6"/>
        <v>5.2624786256163816</v>
      </c>
      <c r="AU21" s="5">
        <f t="shared" si="7"/>
        <v>5262.4786256163816</v>
      </c>
    </row>
    <row r="22" spans="1:47" x14ac:dyDescent="0.25">
      <c r="A22" s="1" t="s">
        <v>96</v>
      </c>
      <c r="B22" s="1" t="s">
        <v>97</v>
      </c>
      <c r="C22" s="1" t="s">
        <v>98</v>
      </c>
      <c r="D22" s="1" t="s">
        <v>52</v>
      </c>
      <c r="E22" s="1" t="s">
        <v>99</v>
      </c>
      <c r="F22" s="1" t="s">
        <v>90</v>
      </c>
      <c r="G22" s="1" t="s">
        <v>55</v>
      </c>
      <c r="H22" s="1" t="s">
        <v>56</v>
      </c>
      <c r="I22" s="2">
        <v>80.183042411399995</v>
      </c>
      <c r="J22" s="2">
        <v>36.04</v>
      </c>
      <c r="K22" s="2">
        <f t="shared" si="0"/>
        <v>35.840000000000003</v>
      </c>
      <c r="L22" s="2">
        <f t="shared" si="1"/>
        <v>0.21</v>
      </c>
      <c r="M22" s="3">
        <v>0.21</v>
      </c>
      <c r="N22" s="4">
        <v>0.02</v>
      </c>
      <c r="O22" s="5">
        <v>33.585000000000001</v>
      </c>
      <c r="P22" s="6">
        <v>26.82</v>
      </c>
      <c r="Q22" s="5">
        <v>35382.285000000003</v>
      </c>
      <c r="R22" s="7">
        <v>8.58</v>
      </c>
      <c r="S22" s="5">
        <v>9015.4349999999995</v>
      </c>
      <c r="T22" s="8">
        <v>0.42</v>
      </c>
      <c r="U22" s="5">
        <v>132.39449999999999</v>
      </c>
      <c r="AL22" s="5" t="str">
        <f t="shared" si="2"/>
        <v/>
      </c>
      <c r="AN22" s="5" t="str">
        <f t="shared" si="3"/>
        <v/>
      </c>
      <c r="AP22" s="5" t="str">
        <f t="shared" si="4"/>
        <v/>
      </c>
      <c r="AS22" s="5">
        <f t="shared" si="5"/>
        <v>44563.699500000002</v>
      </c>
      <c r="AT22" s="11">
        <f t="shared" si="6"/>
        <v>6.7970043278950216</v>
      </c>
      <c r="AU22" s="5">
        <f t="shared" si="7"/>
        <v>6797.0043278950216</v>
      </c>
    </row>
    <row r="23" spans="1:47" x14ac:dyDescent="0.25">
      <c r="A23" s="1" t="s">
        <v>96</v>
      </c>
      <c r="B23" s="1" t="s">
        <v>97</v>
      </c>
      <c r="C23" s="1" t="s">
        <v>98</v>
      </c>
      <c r="D23" s="1" t="s">
        <v>52</v>
      </c>
      <c r="E23" s="1" t="s">
        <v>100</v>
      </c>
      <c r="F23" s="1" t="s">
        <v>90</v>
      </c>
      <c r="G23" s="1" t="s">
        <v>55</v>
      </c>
      <c r="H23" s="1" t="s">
        <v>56</v>
      </c>
      <c r="I23" s="2">
        <v>80.183042411399995</v>
      </c>
      <c r="J23" s="2">
        <v>38.020000000000003</v>
      </c>
      <c r="K23" s="2">
        <f t="shared" si="0"/>
        <v>36.86</v>
      </c>
      <c r="L23" s="2">
        <f t="shared" si="1"/>
        <v>1.1499999999999999</v>
      </c>
      <c r="M23" s="3">
        <v>1.1499999999999999</v>
      </c>
      <c r="N23" s="4">
        <v>0.81</v>
      </c>
      <c r="O23" s="5">
        <v>1360.1925000000001</v>
      </c>
      <c r="P23" s="6">
        <v>17.03</v>
      </c>
      <c r="Q23" s="5">
        <v>22466.827499999999</v>
      </c>
      <c r="R23" s="7">
        <v>19.02</v>
      </c>
      <c r="S23" s="5">
        <v>19985.264999999999</v>
      </c>
      <c r="AL23" s="5" t="str">
        <f t="shared" si="2"/>
        <v/>
      </c>
      <c r="AN23" s="5" t="str">
        <f t="shared" si="3"/>
        <v/>
      </c>
      <c r="AP23" s="5" t="str">
        <f t="shared" si="4"/>
        <v/>
      </c>
      <c r="AS23" s="5">
        <f t="shared" si="5"/>
        <v>43812.285000000003</v>
      </c>
      <c r="AT23" s="11">
        <f t="shared" si="6"/>
        <v>6.6823960779999911</v>
      </c>
      <c r="AU23" s="5">
        <f t="shared" si="7"/>
        <v>6682.3960779999916</v>
      </c>
    </row>
    <row r="24" spans="1:47" x14ac:dyDescent="0.25">
      <c r="A24" s="1" t="s">
        <v>101</v>
      </c>
      <c r="B24" s="1" t="s">
        <v>102</v>
      </c>
      <c r="C24" s="1" t="s">
        <v>103</v>
      </c>
      <c r="D24" s="1" t="s">
        <v>104</v>
      </c>
      <c r="E24" s="1" t="s">
        <v>83</v>
      </c>
      <c r="F24" s="1" t="s">
        <v>90</v>
      </c>
      <c r="G24" s="1" t="s">
        <v>55</v>
      </c>
      <c r="H24" s="1" t="s">
        <v>56</v>
      </c>
      <c r="I24" s="2">
        <v>40.106982971500003</v>
      </c>
      <c r="J24" s="2">
        <v>38.1</v>
      </c>
      <c r="K24" s="2">
        <f t="shared" si="0"/>
        <v>36.440000000000005</v>
      </c>
      <c r="L24" s="2">
        <f t="shared" si="1"/>
        <v>1.67</v>
      </c>
      <c r="M24" s="3">
        <v>1.67</v>
      </c>
      <c r="R24" s="7">
        <v>22.73</v>
      </c>
      <c r="S24" s="5">
        <v>23883.547500000001</v>
      </c>
      <c r="T24" s="8">
        <v>13.4</v>
      </c>
      <c r="U24" s="5">
        <v>4224.0150000000003</v>
      </c>
      <c r="AB24" s="10">
        <v>0.31</v>
      </c>
      <c r="AC24" s="5">
        <v>35.179575</v>
      </c>
      <c r="AL24" s="5" t="str">
        <f t="shared" si="2"/>
        <v/>
      </c>
      <c r="AN24" s="5" t="str">
        <f t="shared" si="3"/>
        <v/>
      </c>
      <c r="AP24" s="5" t="str">
        <f t="shared" si="4"/>
        <v/>
      </c>
      <c r="AS24" s="5">
        <f t="shared" si="5"/>
        <v>28142.742074999998</v>
      </c>
      <c r="AT24" s="11">
        <f t="shared" si="6"/>
        <v>4.2924250416554468</v>
      </c>
      <c r="AU24" s="5">
        <f t="shared" si="7"/>
        <v>4292.4250416554469</v>
      </c>
    </row>
    <row r="25" spans="1:47" x14ac:dyDescent="0.25">
      <c r="A25" s="1" t="s">
        <v>105</v>
      </c>
      <c r="B25" s="1" t="s">
        <v>102</v>
      </c>
      <c r="C25" s="1" t="s">
        <v>103</v>
      </c>
      <c r="D25" s="1" t="s">
        <v>104</v>
      </c>
      <c r="E25" s="1" t="s">
        <v>67</v>
      </c>
      <c r="F25" s="1" t="s">
        <v>90</v>
      </c>
      <c r="G25" s="1" t="s">
        <v>55</v>
      </c>
      <c r="H25" s="1" t="s">
        <v>56</v>
      </c>
      <c r="I25" s="2">
        <v>39.981247513600003</v>
      </c>
      <c r="J25" s="2">
        <v>37.01</v>
      </c>
      <c r="K25" s="2">
        <f t="shared" si="0"/>
        <v>29.41</v>
      </c>
      <c r="L25" s="2">
        <f t="shared" si="1"/>
        <v>0.06</v>
      </c>
      <c r="M25" s="3">
        <v>0.06</v>
      </c>
      <c r="T25" s="8">
        <v>29.41</v>
      </c>
      <c r="U25" s="5">
        <v>9270.7672500000008</v>
      </c>
      <c r="AL25" s="5" t="str">
        <f t="shared" si="2"/>
        <v/>
      </c>
      <c r="AN25" s="5" t="str">
        <f t="shared" si="3"/>
        <v/>
      </c>
      <c r="AP25" s="5" t="str">
        <f t="shared" si="4"/>
        <v/>
      </c>
      <c r="AS25" s="5">
        <f t="shared" si="5"/>
        <v>9270.7672500000008</v>
      </c>
      <c r="AT25" s="11">
        <f t="shared" si="6"/>
        <v>1.4140083931128167</v>
      </c>
      <c r="AU25" s="5">
        <f t="shared" si="7"/>
        <v>1414.0083931128167</v>
      </c>
    </row>
    <row r="26" spans="1:47" x14ac:dyDescent="0.25">
      <c r="A26" s="1" t="s">
        <v>106</v>
      </c>
      <c r="B26" s="1" t="s">
        <v>102</v>
      </c>
      <c r="C26" s="1" t="s">
        <v>103</v>
      </c>
      <c r="D26" s="1" t="s">
        <v>104</v>
      </c>
      <c r="E26" s="1" t="s">
        <v>75</v>
      </c>
      <c r="F26" s="1" t="s">
        <v>90</v>
      </c>
      <c r="G26" s="1" t="s">
        <v>55</v>
      </c>
      <c r="H26" s="1" t="s">
        <v>56</v>
      </c>
      <c r="I26" s="2">
        <v>34.8960399606</v>
      </c>
      <c r="J26" s="2">
        <v>34.25</v>
      </c>
      <c r="K26" s="2">
        <f t="shared" si="0"/>
        <v>12.58</v>
      </c>
      <c r="L26" s="2">
        <f t="shared" si="1"/>
        <v>0.55000000000000004</v>
      </c>
      <c r="M26" s="3">
        <v>0.55000000000000004</v>
      </c>
      <c r="R26" s="7">
        <v>0.31</v>
      </c>
      <c r="S26" s="5">
        <v>325.73250000000002</v>
      </c>
      <c r="T26" s="8">
        <v>12.27</v>
      </c>
      <c r="U26" s="5">
        <v>3867.8107500000001</v>
      </c>
      <c r="AL26" s="5" t="str">
        <f t="shared" si="2"/>
        <v/>
      </c>
      <c r="AN26" s="5" t="str">
        <f t="shared" si="3"/>
        <v/>
      </c>
      <c r="AP26" s="5" t="str">
        <f t="shared" si="4"/>
        <v/>
      </c>
      <c r="AS26" s="5">
        <f t="shared" si="5"/>
        <v>4193.5432499999997</v>
      </c>
      <c r="AT26" s="11">
        <f t="shared" si="6"/>
        <v>0.63961322644375507</v>
      </c>
      <c r="AU26" s="5">
        <f t="shared" si="7"/>
        <v>639.61322644375502</v>
      </c>
    </row>
    <row r="27" spans="1:47" x14ac:dyDescent="0.25">
      <c r="A27" s="1" t="s">
        <v>107</v>
      </c>
      <c r="B27" s="1" t="s">
        <v>108</v>
      </c>
      <c r="C27" s="1" t="s">
        <v>109</v>
      </c>
      <c r="D27" s="1" t="s">
        <v>52</v>
      </c>
      <c r="E27" s="1" t="s">
        <v>66</v>
      </c>
      <c r="F27" s="1" t="s">
        <v>90</v>
      </c>
      <c r="G27" s="1" t="s">
        <v>55</v>
      </c>
      <c r="H27" s="1" t="s">
        <v>56</v>
      </c>
      <c r="I27" s="2">
        <v>160.49871598999999</v>
      </c>
      <c r="J27" s="2">
        <v>39.96</v>
      </c>
      <c r="K27" s="2">
        <f t="shared" si="0"/>
        <v>35.15</v>
      </c>
      <c r="L27" s="2">
        <f t="shared" si="1"/>
        <v>4.8099999999999996</v>
      </c>
      <c r="M27" s="3">
        <v>4.8099999999999996</v>
      </c>
      <c r="R27" s="7">
        <v>30.36</v>
      </c>
      <c r="S27" s="5">
        <v>31900.77</v>
      </c>
      <c r="T27" s="8">
        <v>4.47</v>
      </c>
      <c r="U27" s="5">
        <v>1409.05575</v>
      </c>
      <c r="AB27" s="10">
        <v>0.32</v>
      </c>
      <c r="AC27" s="5">
        <v>36.314399999999999</v>
      </c>
      <c r="AL27" s="5" t="str">
        <f t="shared" si="2"/>
        <v/>
      </c>
      <c r="AN27" s="5" t="str">
        <f t="shared" si="3"/>
        <v/>
      </c>
      <c r="AP27" s="5" t="str">
        <f t="shared" si="4"/>
        <v/>
      </c>
      <c r="AS27" s="5">
        <f t="shared" si="5"/>
        <v>33346.140150000007</v>
      </c>
      <c r="AT27" s="11">
        <f t="shared" si="6"/>
        <v>5.0860646997708079</v>
      </c>
      <c r="AU27" s="5">
        <f t="shared" si="7"/>
        <v>5086.0646997708081</v>
      </c>
    </row>
    <row r="28" spans="1:47" x14ac:dyDescent="0.25">
      <c r="A28" s="1" t="s">
        <v>107</v>
      </c>
      <c r="B28" s="1" t="s">
        <v>108</v>
      </c>
      <c r="C28" s="1" t="s">
        <v>109</v>
      </c>
      <c r="D28" s="1" t="s">
        <v>52</v>
      </c>
      <c r="E28" s="1" t="s">
        <v>71</v>
      </c>
      <c r="F28" s="1" t="s">
        <v>90</v>
      </c>
      <c r="G28" s="1" t="s">
        <v>55</v>
      </c>
      <c r="H28" s="1" t="s">
        <v>56</v>
      </c>
      <c r="I28" s="2">
        <v>160.49871598999999</v>
      </c>
      <c r="J28" s="2">
        <v>40.14</v>
      </c>
      <c r="K28" s="2">
        <f t="shared" si="0"/>
        <v>37.17</v>
      </c>
      <c r="L28" s="2">
        <f t="shared" si="1"/>
        <v>0.24</v>
      </c>
      <c r="M28" s="3">
        <v>0.24</v>
      </c>
      <c r="R28" s="7">
        <v>19.8</v>
      </c>
      <c r="S28" s="5">
        <v>20804.849999999999</v>
      </c>
      <c r="T28" s="8">
        <v>14.32</v>
      </c>
      <c r="U28" s="5">
        <v>4514.0220000000008</v>
      </c>
      <c r="Z28" s="9">
        <v>0.36</v>
      </c>
      <c r="AA28" s="5">
        <v>45.392400000000002</v>
      </c>
      <c r="AB28" s="10">
        <v>2.69</v>
      </c>
      <c r="AC28" s="5">
        <v>305.26792499999999</v>
      </c>
      <c r="AL28" s="5" t="str">
        <f t="shared" si="2"/>
        <v/>
      </c>
      <c r="AN28" s="5" t="str">
        <f t="shared" si="3"/>
        <v/>
      </c>
      <c r="AP28" s="5" t="str">
        <f t="shared" si="4"/>
        <v/>
      </c>
      <c r="AS28" s="5">
        <f t="shared" si="5"/>
        <v>25669.532325</v>
      </c>
      <c r="AT28" s="11">
        <f t="shared" si="6"/>
        <v>3.9152028279893183</v>
      </c>
      <c r="AU28" s="5">
        <f t="shared" si="7"/>
        <v>3915.2028279893184</v>
      </c>
    </row>
    <row r="29" spans="1:47" x14ac:dyDescent="0.25">
      <c r="A29" s="1" t="s">
        <v>107</v>
      </c>
      <c r="B29" s="1" t="s">
        <v>108</v>
      </c>
      <c r="C29" s="1" t="s">
        <v>109</v>
      </c>
      <c r="D29" s="1" t="s">
        <v>52</v>
      </c>
      <c r="E29" s="1" t="s">
        <v>72</v>
      </c>
      <c r="F29" s="1" t="s">
        <v>90</v>
      </c>
      <c r="G29" s="1" t="s">
        <v>55</v>
      </c>
      <c r="H29" s="1" t="s">
        <v>56</v>
      </c>
      <c r="I29" s="2">
        <v>160.49871598999999</v>
      </c>
      <c r="J29" s="2">
        <v>40.24</v>
      </c>
      <c r="K29" s="2">
        <f t="shared" si="0"/>
        <v>0.08</v>
      </c>
      <c r="L29" s="2">
        <f t="shared" si="1"/>
        <v>0</v>
      </c>
      <c r="T29" s="8">
        <v>0.08</v>
      </c>
      <c r="U29" s="5">
        <v>25.218</v>
      </c>
      <c r="AL29" s="5" t="str">
        <f t="shared" si="2"/>
        <v/>
      </c>
      <c r="AN29" s="5" t="str">
        <f t="shared" si="3"/>
        <v/>
      </c>
      <c r="AP29" s="5" t="str">
        <f t="shared" si="4"/>
        <v/>
      </c>
      <c r="AS29" s="5">
        <f t="shared" si="5"/>
        <v>25.218</v>
      </c>
      <c r="AT29" s="11">
        <f t="shared" si="6"/>
        <v>3.8463336092834179E-3</v>
      </c>
      <c r="AU29" s="5">
        <f t="shared" si="7"/>
        <v>3.8463336092834179</v>
      </c>
    </row>
    <row r="30" spans="1:47" x14ac:dyDescent="0.25">
      <c r="A30" s="1" t="s">
        <v>107</v>
      </c>
      <c r="B30" s="1" t="s">
        <v>108</v>
      </c>
      <c r="C30" s="1" t="s">
        <v>109</v>
      </c>
      <c r="D30" s="1" t="s">
        <v>52</v>
      </c>
      <c r="E30" s="1" t="s">
        <v>74</v>
      </c>
      <c r="F30" s="1" t="s">
        <v>90</v>
      </c>
      <c r="G30" s="1" t="s">
        <v>55</v>
      </c>
      <c r="H30" s="1" t="s">
        <v>56</v>
      </c>
      <c r="I30" s="2">
        <v>160.49871598999999</v>
      </c>
      <c r="J30" s="2">
        <v>39.22</v>
      </c>
      <c r="K30" s="2">
        <f t="shared" si="0"/>
        <v>15.100000000000001</v>
      </c>
      <c r="L30" s="2">
        <f t="shared" si="1"/>
        <v>0</v>
      </c>
      <c r="T30" s="8">
        <v>14.81</v>
      </c>
      <c r="U30" s="5">
        <v>4668.4822500000009</v>
      </c>
      <c r="Z30" s="9">
        <v>0.16</v>
      </c>
      <c r="AA30" s="5">
        <v>20.174399999999999</v>
      </c>
      <c r="AB30" s="10">
        <v>0.13</v>
      </c>
      <c r="AC30" s="5">
        <v>14.752725</v>
      </c>
      <c r="AL30" s="5" t="str">
        <f t="shared" si="2"/>
        <v/>
      </c>
      <c r="AN30" s="5" t="str">
        <f t="shared" si="3"/>
        <v/>
      </c>
      <c r="AP30" s="5" t="str">
        <f t="shared" si="4"/>
        <v/>
      </c>
      <c r="AS30" s="5">
        <f t="shared" si="5"/>
        <v>4703.4093750000011</v>
      </c>
      <c r="AT30" s="11">
        <f t="shared" si="6"/>
        <v>0.71737971120950195</v>
      </c>
      <c r="AU30" s="5">
        <f t="shared" si="7"/>
        <v>717.37971120950203</v>
      </c>
    </row>
    <row r="31" spans="1:47" x14ac:dyDescent="0.25">
      <c r="A31" s="1" t="s">
        <v>110</v>
      </c>
      <c r="B31" s="1" t="s">
        <v>97</v>
      </c>
      <c r="C31" s="1" t="s">
        <v>111</v>
      </c>
      <c r="D31" s="1" t="s">
        <v>52</v>
      </c>
      <c r="E31" s="1" t="s">
        <v>112</v>
      </c>
      <c r="F31" s="1" t="s">
        <v>113</v>
      </c>
      <c r="G31" s="1" t="s">
        <v>55</v>
      </c>
      <c r="H31" s="1" t="s">
        <v>56</v>
      </c>
      <c r="I31" s="2">
        <v>57.818737410099999</v>
      </c>
      <c r="J31" s="2">
        <v>35.92</v>
      </c>
      <c r="K31" s="2">
        <f t="shared" si="0"/>
        <v>6.6</v>
      </c>
      <c r="L31" s="2">
        <f t="shared" si="1"/>
        <v>29.33</v>
      </c>
      <c r="M31" s="3">
        <v>27.53</v>
      </c>
      <c r="P31" s="6">
        <v>0.04</v>
      </c>
      <c r="Q31" s="5">
        <v>52.77</v>
      </c>
      <c r="Z31" s="9">
        <v>2.0299999999999998</v>
      </c>
      <c r="AA31" s="5">
        <v>255.96270000000001</v>
      </c>
      <c r="AB31" s="10">
        <v>4.53</v>
      </c>
      <c r="AC31" s="5">
        <v>514.07572500000003</v>
      </c>
      <c r="AL31" s="5" t="str">
        <f t="shared" si="2"/>
        <v/>
      </c>
      <c r="AN31" s="5" t="str">
        <f t="shared" si="3"/>
        <v/>
      </c>
      <c r="AO31" s="2">
        <v>0.72</v>
      </c>
      <c r="AP31" s="5">
        <f t="shared" si="4"/>
        <v>0.72</v>
      </c>
      <c r="AQ31" s="2">
        <v>1.08</v>
      </c>
      <c r="AS31" s="5">
        <f t="shared" si="5"/>
        <v>822.80842500000006</v>
      </c>
      <c r="AT31" s="11">
        <f t="shared" si="6"/>
        <v>0.12549748985165576</v>
      </c>
      <c r="AU31" s="5">
        <f t="shared" si="7"/>
        <v>125.49748985165577</v>
      </c>
    </row>
    <row r="32" spans="1:47" x14ac:dyDescent="0.25">
      <c r="A32" s="1" t="s">
        <v>110</v>
      </c>
      <c r="B32" s="1" t="s">
        <v>97</v>
      </c>
      <c r="C32" s="1" t="s">
        <v>111</v>
      </c>
      <c r="D32" s="1" t="s">
        <v>52</v>
      </c>
      <c r="E32" s="1" t="s">
        <v>57</v>
      </c>
      <c r="F32" s="1" t="s">
        <v>113</v>
      </c>
      <c r="G32" s="1" t="s">
        <v>55</v>
      </c>
      <c r="H32" s="1" t="s">
        <v>56</v>
      </c>
      <c r="I32" s="2">
        <v>57.818737410099999</v>
      </c>
      <c r="J32" s="2">
        <v>17.57</v>
      </c>
      <c r="K32" s="2">
        <f t="shared" si="0"/>
        <v>2.7200000000000006</v>
      </c>
      <c r="L32" s="2">
        <f t="shared" si="1"/>
        <v>14.860000000000001</v>
      </c>
      <c r="M32" s="3">
        <v>14.48</v>
      </c>
      <c r="R32" s="7">
        <v>1.85</v>
      </c>
      <c r="S32" s="5">
        <v>1943.8875</v>
      </c>
      <c r="T32" s="8">
        <v>0.2</v>
      </c>
      <c r="U32" s="5">
        <v>63.045000000000009</v>
      </c>
      <c r="Z32" s="9">
        <v>0.39</v>
      </c>
      <c r="AA32" s="5">
        <v>49.1751</v>
      </c>
      <c r="AB32" s="10">
        <v>0.28000000000000003</v>
      </c>
      <c r="AC32" s="5">
        <v>31.775099999999998</v>
      </c>
      <c r="AL32" s="5" t="str">
        <f t="shared" si="2"/>
        <v/>
      </c>
      <c r="AN32" s="5" t="str">
        <f t="shared" si="3"/>
        <v/>
      </c>
      <c r="AO32" s="2">
        <v>0.15</v>
      </c>
      <c r="AP32" s="5">
        <f t="shared" si="4"/>
        <v>0.15</v>
      </c>
      <c r="AQ32" s="2">
        <v>0.23</v>
      </c>
      <c r="AS32" s="5">
        <f t="shared" si="5"/>
        <v>2087.8827000000001</v>
      </c>
      <c r="AT32" s="11">
        <f t="shared" si="6"/>
        <v>0.31845084468440832</v>
      </c>
      <c r="AU32" s="5">
        <f t="shared" si="7"/>
        <v>318.45084468440837</v>
      </c>
    </row>
    <row r="33" spans="1:47" x14ac:dyDescent="0.25">
      <c r="A33" s="1" t="s">
        <v>114</v>
      </c>
      <c r="B33" s="1" t="s">
        <v>115</v>
      </c>
      <c r="C33" s="1" t="s">
        <v>116</v>
      </c>
      <c r="D33" s="1" t="s">
        <v>52</v>
      </c>
      <c r="E33" s="1" t="s">
        <v>57</v>
      </c>
      <c r="F33" s="1" t="s">
        <v>113</v>
      </c>
      <c r="G33" s="1" t="s">
        <v>55</v>
      </c>
      <c r="H33" s="1" t="s">
        <v>56</v>
      </c>
      <c r="I33" s="2">
        <v>7.0851876046399997</v>
      </c>
      <c r="J33" s="2">
        <v>6.52</v>
      </c>
      <c r="K33" s="2">
        <f t="shared" si="0"/>
        <v>4.0999999999999996</v>
      </c>
      <c r="L33" s="2">
        <f t="shared" si="1"/>
        <v>2.4</v>
      </c>
      <c r="M33" s="3">
        <v>1.02</v>
      </c>
      <c r="Z33" s="9">
        <v>1.74</v>
      </c>
      <c r="AA33" s="5">
        <v>219.39660000000001</v>
      </c>
      <c r="AB33" s="10">
        <v>2.36</v>
      </c>
      <c r="AC33" s="5">
        <v>267.81869999999998</v>
      </c>
      <c r="AK33" s="3">
        <v>0.22</v>
      </c>
      <c r="AL33" s="5">
        <f t="shared" si="2"/>
        <v>616.30799999999999</v>
      </c>
      <c r="AN33" s="5" t="str">
        <f t="shared" si="3"/>
        <v/>
      </c>
      <c r="AO33" s="2">
        <v>0.33</v>
      </c>
      <c r="AP33" s="5">
        <f t="shared" si="4"/>
        <v>0.33</v>
      </c>
      <c r="AQ33" s="2">
        <v>0.83</v>
      </c>
      <c r="AS33" s="5">
        <f t="shared" si="5"/>
        <v>487.21529999999996</v>
      </c>
      <c r="AT33" s="11">
        <f t="shared" si="6"/>
        <v>7.4311705263982203E-2</v>
      </c>
      <c r="AU33" s="5">
        <f t="shared" si="7"/>
        <v>74.311705263982205</v>
      </c>
    </row>
    <row r="34" spans="1:47" x14ac:dyDescent="0.25">
      <c r="A34" s="1" t="s">
        <v>117</v>
      </c>
      <c r="B34" s="1" t="s">
        <v>118</v>
      </c>
      <c r="E34" s="1" t="s">
        <v>57</v>
      </c>
      <c r="F34" s="1" t="s">
        <v>113</v>
      </c>
      <c r="G34" s="1" t="s">
        <v>55</v>
      </c>
      <c r="H34" s="1" t="s">
        <v>56</v>
      </c>
      <c r="I34" s="2">
        <v>14.937102815299999</v>
      </c>
      <c r="J34" s="2">
        <v>13.83</v>
      </c>
      <c r="K34" s="2">
        <f t="shared" ref="K34:K63" si="8">SUM(N34,P34,R34,T34,V34,X34,Z34,AB34,AE34,AG34,AI34)</f>
        <v>0</v>
      </c>
      <c r="L34" s="2">
        <f t="shared" ref="L34:L63" si="9">SUM(M34,AD34,AK34,AM34,AO34,AQ34,AR34)</f>
        <v>13.819999999999999</v>
      </c>
      <c r="M34" s="3">
        <v>7.0000000000000007E-2</v>
      </c>
      <c r="AL34" s="5" t="str">
        <f t="shared" si="2"/>
        <v/>
      </c>
      <c r="AM34" s="3">
        <v>0.57999999999999996</v>
      </c>
      <c r="AP34" s="5" t="str">
        <f t="shared" si="4"/>
        <v/>
      </c>
      <c r="AQ34" s="2">
        <v>0.88</v>
      </c>
      <c r="AR34" s="2">
        <v>12.29</v>
      </c>
      <c r="AS34" s="5">
        <f t="shared" ref="AS34:AS63" si="10">SUM(O34,Q34,S34,U34,W34,Y34,AA34,AC34,AF34,AH34,AJ34)</f>
        <v>0</v>
      </c>
      <c r="AT34" s="11">
        <f t="shared" si="6"/>
        <v>0</v>
      </c>
      <c r="AU34" s="5">
        <f t="shared" si="7"/>
        <v>0</v>
      </c>
    </row>
    <row r="35" spans="1:47" x14ac:dyDescent="0.25">
      <c r="A35" s="1" t="s">
        <v>119</v>
      </c>
      <c r="B35" s="1" t="s">
        <v>120</v>
      </c>
      <c r="C35" s="1" t="s">
        <v>121</v>
      </c>
      <c r="D35" s="1" t="s">
        <v>52</v>
      </c>
      <c r="E35" s="1" t="s">
        <v>89</v>
      </c>
      <c r="F35" s="1" t="s">
        <v>113</v>
      </c>
      <c r="G35" s="1" t="s">
        <v>55</v>
      </c>
      <c r="H35" s="1" t="s">
        <v>56</v>
      </c>
      <c r="I35" s="2">
        <v>9.0464445277099994</v>
      </c>
      <c r="J35" s="2">
        <v>7.6</v>
      </c>
      <c r="K35" s="2">
        <f t="shared" si="8"/>
        <v>2.96</v>
      </c>
      <c r="L35" s="2">
        <f t="shared" si="9"/>
        <v>4.6400000000000006</v>
      </c>
      <c r="M35" s="3">
        <v>3.77</v>
      </c>
      <c r="P35" s="6">
        <v>0.03</v>
      </c>
      <c r="Q35" s="5">
        <v>39.577500000000001</v>
      </c>
      <c r="Z35" s="9">
        <v>1.99</v>
      </c>
      <c r="AA35" s="5">
        <v>250.91909999999999</v>
      </c>
      <c r="AB35" s="10">
        <v>0.94</v>
      </c>
      <c r="AC35" s="5">
        <v>106.67355000000001</v>
      </c>
      <c r="AL35" s="5" t="str">
        <f t="shared" ref="AL35:AL56" si="11">IF(AK35&gt;0,AK35*$AL$1,"")</f>
        <v/>
      </c>
      <c r="AN35" s="5" t="str">
        <f t="shared" ref="AN35:AN43" si="12">IF(AM35&gt;0,AM35*$AN$1,"")</f>
        <v/>
      </c>
      <c r="AO35" s="2">
        <v>0.35</v>
      </c>
      <c r="AP35" s="5">
        <f t="shared" ref="AP35:AP56" si="13">IF(AO35&gt;0,AO35*$AP$1,"")</f>
        <v>0.35</v>
      </c>
      <c r="AQ35" s="2">
        <v>0.52</v>
      </c>
      <c r="AS35" s="5">
        <f t="shared" si="10"/>
        <v>397.17015000000004</v>
      </c>
      <c r="AT35" s="11">
        <f t="shared" ref="AT35:AT66" si="14">(AS35/$AS$64)*100</f>
        <v>6.0577718159613637E-2</v>
      </c>
      <c r="AU35" s="5">
        <f t="shared" ref="AU35:AU56" si="15">(AT35/100)*$AU$1</f>
        <v>60.577718159613639</v>
      </c>
    </row>
    <row r="36" spans="1:47" x14ac:dyDescent="0.25">
      <c r="A36" s="1" t="s">
        <v>122</v>
      </c>
      <c r="B36" s="1" t="s">
        <v>123</v>
      </c>
      <c r="C36" s="1" t="s">
        <v>124</v>
      </c>
      <c r="D36" s="1" t="s">
        <v>52</v>
      </c>
      <c r="E36" s="1" t="s">
        <v>89</v>
      </c>
      <c r="F36" s="1" t="s">
        <v>113</v>
      </c>
      <c r="G36" s="1" t="s">
        <v>55</v>
      </c>
      <c r="H36" s="1" t="s">
        <v>56</v>
      </c>
      <c r="I36" s="2">
        <v>30.810993182299999</v>
      </c>
      <c r="J36" s="2">
        <v>30.36</v>
      </c>
      <c r="K36" s="2">
        <f t="shared" si="8"/>
        <v>1.2</v>
      </c>
      <c r="L36" s="2">
        <f t="shared" si="9"/>
        <v>24.259999999999998</v>
      </c>
      <c r="M36" s="3">
        <v>23.81</v>
      </c>
      <c r="P36" s="6">
        <v>0.02</v>
      </c>
      <c r="Q36" s="5">
        <v>26.385000000000002</v>
      </c>
      <c r="Z36" s="9">
        <v>1.18</v>
      </c>
      <c r="AA36" s="5">
        <v>148.78620000000001</v>
      </c>
      <c r="AL36" s="5" t="str">
        <f t="shared" si="11"/>
        <v/>
      </c>
      <c r="AN36" s="5" t="str">
        <f t="shared" si="12"/>
        <v/>
      </c>
      <c r="AO36" s="2">
        <v>0.18</v>
      </c>
      <c r="AP36" s="5">
        <f t="shared" si="13"/>
        <v>0.18</v>
      </c>
      <c r="AQ36" s="2">
        <v>0.27</v>
      </c>
      <c r="AS36" s="5">
        <f t="shared" si="10"/>
        <v>175.1712</v>
      </c>
      <c r="AT36" s="11">
        <f t="shared" si="14"/>
        <v>2.6717696642814953E-2</v>
      </c>
      <c r="AU36" s="5">
        <f t="shared" si="15"/>
        <v>26.717696642814953</v>
      </c>
    </row>
    <row r="37" spans="1:47" x14ac:dyDescent="0.25">
      <c r="A37" s="1" t="s">
        <v>125</v>
      </c>
      <c r="B37" s="1" t="s">
        <v>69</v>
      </c>
      <c r="C37" s="1" t="s">
        <v>70</v>
      </c>
      <c r="D37" s="1" t="s">
        <v>52</v>
      </c>
      <c r="E37" s="1" t="s">
        <v>95</v>
      </c>
      <c r="F37" s="1" t="s">
        <v>113</v>
      </c>
      <c r="G37" s="1" t="s">
        <v>55</v>
      </c>
      <c r="H37" s="1" t="s">
        <v>56</v>
      </c>
      <c r="I37" s="2">
        <v>197.05635651200001</v>
      </c>
      <c r="J37" s="2">
        <v>36.07</v>
      </c>
      <c r="K37" s="2">
        <f t="shared" si="8"/>
        <v>7.0600000000000005</v>
      </c>
      <c r="L37" s="2">
        <f t="shared" si="9"/>
        <v>5.49</v>
      </c>
      <c r="M37" s="3">
        <v>5.49</v>
      </c>
      <c r="P37" s="6">
        <v>1.9</v>
      </c>
      <c r="Q37" s="5">
        <v>2506.5749999999998</v>
      </c>
      <c r="R37" s="7">
        <v>0.6</v>
      </c>
      <c r="S37" s="5">
        <v>630.44999999999993</v>
      </c>
      <c r="Z37" s="9">
        <v>4.16</v>
      </c>
      <c r="AA37" s="5">
        <v>524.53440000000001</v>
      </c>
      <c r="AB37" s="10">
        <v>0.4</v>
      </c>
      <c r="AC37" s="5">
        <v>45.393000000000001</v>
      </c>
      <c r="AL37" s="5" t="str">
        <f t="shared" si="11"/>
        <v/>
      </c>
      <c r="AN37" s="5" t="str">
        <f t="shared" si="12"/>
        <v/>
      </c>
      <c r="AP37" s="5" t="str">
        <f t="shared" si="13"/>
        <v/>
      </c>
      <c r="AS37" s="5">
        <f t="shared" si="10"/>
        <v>3706.9523999999997</v>
      </c>
      <c r="AT37" s="11">
        <f t="shared" si="14"/>
        <v>0.56539676437995989</v>
      </c>
      <c r="AU37" s="5">
        <f t="shared" si="15"/>
        <v>565.3967643799599</v>
      </c>
    </row>
    <row r="38" spans="1:47" x14ac:dyDescent="0.25">
      <c r="A38" s="1" t="s">
        <v>125</v>
      </c>
      <c r="B38" s="1" t="s">
        <v>69</v>
      </c>
      <c r="C38" s="1" t="s">
        <v>70</v>
      </c>
      <c r="D38" s="1" t="s">
        <v>52</v>
      </c>
      <c r="E38" s="1" t="s">
        <v>53</v>
      </c>
      <c r="F38" s="1" t="s">
        <v>113</v>
      </c>
      <c r="G38" s="1" t="s">
        <v>55</v>
      </c>
      <c r="H38" s="1" t="s">
        <v>56</v>
      </c>
      <c r="I38" s="2">
        <v>197.05635651200001</v>
      </c>
      <c r="J38" s="2">
        <v>39.86</v>
      </c>
      <c r="K38" s="2">
        <f t="shared" si="8"/>
        <v>10.96</v>
      </c>
      <c r="L38" s="2">
        <f t="shared" si="9"/>
        <v>0.91</v>
      </c>
      <c r="M38" s="3">
        <v>0.91</v>
      </c>
      <c r="P38" s="6">
        <v>0.39</v>
      </c>
      <c r="Q38" s="5">
        <v>514.50750000000005</v>
      </c>
      <c r="R38" s="7">
        <v>8.39</v>
      </c>
      <c r="S38" s="5">
        <v>8815.7925000000014</v>
      </c>
      <c r="T38" s="8">
        <v>2.1800000000000002</v>
      </c>
      <c r="U38" s="5">
        <v>687.19050000000016</v>
      </c>
      <c r="AL38" s="5" t="str">
        <f t="shared" si="11"/>
        <v/>
      </c>
      <c r="AN38" s="5" t="str">
        <f t="shared" si="12"/>
        <v/>
      </c>
      <c r="AP38" s="5" t="str">
        <f t="shared" si="13"/>
        <v/>
      </c>
      <c r="AS38" s="5">
        <f t="shared" si="10"/>
        <v>10017.490500000002</v>
      </c>
      <c r="AT38" s="11">
        <f t="shared" si="14"/>
        <v>1.5279011178851358</v>
      </c>
      <c r="AU38" s="5">
        <f t="shared" si="15"/>
        <v>1527.9011178851358</v>
      </c>
    </row>
    <row r="39" spans="1:47" x14ac:dyDescent="0.25">
      <c r="A39" s="1" t="s">
        <v>126</v>
      </c>
      <c r="B39" s="1" t="s">
        <v>127</v>
      </c>
      <c r="C39" s="1" t="s">
        <v>70</v>
      </c>
      <c r="D39" s="1" t="s">
        <v>52</v>
      </c>
      <c r="E39" s="1" t="s">
        <v>95</v>
      </c>
      <c r="F39" s="1" t="s">
        <v>113</v>
      </c>
      <c r="G39" s="1" t="s">
        <v>55</v>
      </c>
      <c r="H39" s="1" t="s">
        <v>56</v>
      </c>
      <c r="I39" s="2">
        <v>2.4924085872199999</v>
      </c>
      <c r="J39" s="2">
        <v>1.96</v>
      </c>
      <c r="K39" s="2">
        <f t="shared" si="8"/>
        <v>1.85</v>
      </c>
      <c r="L39" s="2">
        <f t="shared" si="9"/>
        <v>0.09</v>
      </c>
      <c r="M39" s="3">
        <v>0.09</v>
      </c>
      <c r="Z39" s="9">
        <v>1.2</v>
      </c>
      <c r="AA39" s="5">
        <v>151.30799999999999</v>
      </c>
      <c r="AB39" s="10">
        <v>0.65</v>
      </c>
      <c r="AC39" s="5">
        <v>73.763625000000005</v>
      </c>
      <c r="AL39" s="5" t="str">
        <f t="shared" si="11"/>
        <v/>
      </c>
      <c r="AN39" s="5" t="str">
        <f t="shared" si="12"/>
        <v/>
      </c>
      <c r="AP39" s="5" t="str">
        <f t="shared" si="13"/>
        <v/>
      </c>
      <c r="AS39" s="5">
        <f t="shared" si="10"/>
        <v>225.07162499999998</v>
      </c>
      <c r="AT39" s="11">
        <f t="shared" si="14"/>
        <v>3.4328676173111819E-2</v>
      </c>
      <c r="AU39" s="5">
        <f t="shared" si="15"/>
        <v>34.328676173111816</v>
      </c>
    </row>
    <row r="40" spans="1:47" x14ac:dyDescent="0.25">
      <c r="A40" s="1" t="s">
        <v>128</v>
      </c>
      <c r="B40" s="1" t="s">
        <v>50</v>
      </c>
      <c r="C40" s="1" t="s">
        <v>51</v>
      </c>
      <c r="D40" s="1" t="s">
        <v>52</v>
      </c>
      <c r="E40" s="30" t="s">
        <v>75</v>
      </c>
      <c r="F40" s="1" t="s">
        <v>113</v>
      </c>
      <c r="G40" s="1" t="s">
        <v>55</v>
      </c>
      <c r="H40" s="1" t="s">
        <v>56</v>
      </c>
      <c r="I40" s="2">
        <v>79.698431664500006</v>
      </c>
      <c r="J40" s="2">
        <v>38.81</v>
      </c>
      <c r="K40" s="2">
        <f t="shared" si="8"/>
        <v>24.560000000000002</v>
      </c>
      <c r="L40" s="2">
        <f t="shared" si="9"/>
        <v>1.93</v>
      </c>
      <c r="M40" s="3">
        <v>1.93</v>
      </c>
      <c r="R40" s="7">
        <v>13.17</v>
      </c>
      <c r="S40" s="5">
        <v>13838.377500000001</v>
      </c>
      <c r="T40" s="8">
        <v>11.39</v>
      </c>
      <c r="U40" s="5">
        <v>3590.41275</v>
      </c>
      <c r="AL40" s="5" t="str">
        <f t="shared" si="11"/>
        <v/>
      </c>
      <c r="AN40" s="5" t="str">
        <f t="shared" si="12"/>
        <v/>
      </c>
      <c r="AP40" s="5" t="str">
        <f t="shared" si="13"/>
        <v/>
      </c>
      <c r="AS40" s="5">
        <f t="shared" si="10"/>
        <v>17428.790250000002</v>
      </c>
      <c r="AT40" s="11">
        <f t="shared" si="14"/>
        <v>2.6582973157160028</v>
      </c>
      <c r="AU40" s="5">
        <f t="shared" si="15"/>
        <v>2658.2973157160027</v>
      </c>
    </row>
    <row r="41" spans="1:47" x14ac:dyDescent="0.25">
      <c r="A41" s="1" t="s">
        <v>129</v>
      </c>
      <c r="B41" s="1" t="s">
        <v>130</v>
      </c>
      <c r="C41" s="1" t="s">
        <v>131</v>
      </c>
      <c r="D41" s="1" t="s">
        <v>52</v>
      </c>
      <c r="E41" s="1" t="s">
        <v>71</v>
      </c>
      <c r="F41" s="1" t="s">
        <v>113</v>
      </c>
      <c r="G41" s="1" t="s">
        <v>55</v>
      </c>
      <c r="H41" s="1" t="s">
        <v>56</v>
      </c>
      <c r="I41" s="2">
        <v>96.887613421799998</v>
      </c>
      <c r="J41" s="2">
        <v>17.02</v>
      </c>
      <c r="K41" s="2">
        <f t="shared" si="8"/>
        <v>8.9699999999999989</v>
      </c>
      <c r="L41" s="2">
        <f t="shared" si="9"/>
        <v>5.68</v>
      </c>
      <c r="M41" s="3">
        <v>5.68</v>
      </c>
      <c r="R41" s="7">
        <v>2.62</v>
      </c>
      <c r="S41" s="5">
        <v>2752.9650000000001</v>
      </c>
      <c r="T41" s="8">
        <v>6.35</v>
      </c>
      <c r="U41" s="5">
        <v>2001.67875</v>
      </c>
      <c r="AL41" s="5" t="str">
        <f t="shared" si="11"/>
        <v/>
      </c>
      <c r="AN41" s="5" t="str">
        <f t="shared" si="12"/>
        <v/>
      </c>
      <c r="AP41" s="5" t="str">
        <f t="shared" si="13"/>
        <v/>
      </c>
      <c r="AS41" s="5">
        <f t="shared" si="10"/>
        <v>4754.6437500000002</v>
      </c>
      <c r="AT41" s="11">
        <f t="shared" si="14"/>
        <v>0.72519414925031112</v>
      </c>
      <c r="AU41" s="5">
        <f t="shared" si="15"/>
        <v>725.19414925031106</v>
      </c>
    </row>
    <row r="42" spans="1:47" x14ac:dyDescent="0.25">
      <c r="A42" s="1" t="s">
        <v>129</v>
      </c>
      <c r="B42" s="1" t="s">
        <v>130</v>
      </c>
      <c r="C42" s="1" t="s">
        <v>131</v>
      </c>
      <c r="D42" s="1" t="s">
        <v>52</v>
      </c>
      <c r="E42" s="1" t="s">
        <v>66</v>
      </c>
      <c r="F42" s="1" t="s">
        <v>113</v>
      </c>
      <c r="G42" s="1" t="s">
        <v>55</v>
      </c>
      <c r="H42" s="1" t="s">
        <v>56</v>
      </c>
      <c r="I42" s="2">
        <v>96.887613421799998</v>
      </c>
      <c r="J42" s="2">
        <v>39.94</v>
      </c>
      <c r="K42" s="2">
        <f t="shared" si="8"/>
        <v>3.34</v>
      </c>
      <c r="L42" s="2">
        <f t="shared" si="9"/>
        <v>0</v>
      </c>
      <c r="R42" s="7">
        <v>1.33</v>
      </c>
      <c r="S42" s="5">
        <v>1397.4974999999999</v>
      </c>
      <c r="T42" s="8">
        <v>2.0099999999999998</v>
      </c>
      <c r="U42" s="5">
        <v>633.60225000000003</v>
      </c>
      <c r="AL42" s="5" t="str">
        <f t="shared" si="11"/>
        <v/>
      </c>
      <c r="AN42" s="5" t="str">
        <f t="shared" si="12"/>
        <v/>
      </c>
      <c r="AP42" s="5" t="str">
        <f t="shared" si="13"/>
        <v/>
      </c>
      <c r="AS42" s="5">
        <f t="shared" si="10"/>
        <v>2031.0997499999999</v>
      </c>
      <c r="AT42" s="11">
        <f t="shared" si="14"/>
        <v>0.30979011944770191</v>
      </c>
      <c r="AU42" s="5">
        <f t="shared" si="15"/>
        <v>309.7901194477019</v>
      </c>
    </row>
    <row r="43" spans="1:47" x14ac:dyDescent="0.25">
      <c r="A43" s="1" t="s">
        <v>132</v>
      </c>
      <c r="B43" s="1" t="s">
        <v>118</v>
      </c>
      <c r="E43" s="1" t="s">
        <v>71</v>
      </c>
      <c r="F43" s="1" t="s">
        <v>113</v>
      </c>
      <c r="G43" s="1" t="s">
        <v>55</v>
      </c>
      <c r="H43" s="1" t="s">
        <v>56</v>
      </c>
      <c r="I43" s="2">
        <v>47.8784298689</v>
      </c>
      <c r="J43" s="2">
        <v>9.19</v>
      </c>
      <c r="K43" s="2">
        <f t="shared" si="8"/>
        <v>0</v>
      </c>
      <c r="L43" s="2">
        <f t="shared" si="9"/>
        <v>9.18</v>
      </c>
      <c r="AL43" s="5" t="str">
        <f t="shared" si="11"/>
        <v/>
      </c>
      <c r="AN43" s="5" t="str">
        <f t="shared" si="12"/>
        <v/>
      </c>
      <c r="AP43" s="5" t="str">
        <f t="shared" si="13"/>
        <v/>
      </c>
      <c r="AR43" s="2">
        <v>9.18</v>
      </c>
      <c r="AS43" s="5">
        <f t="shared" si="10"/>
        <v>0</v>
      </c>
      <c r="AT43" s="11">
        <f t="shared" si="14"/>
        <v>0</v>
      </c>
      <c r="AU43" s="5">
        <f t="shared" si="15"/>
        <v>0</v>
      </c>
    </row>
    <row r="44" spans="1:47" x14ac:dyDescent="0.25">
      <c r="A44" s="1" t="s">
        <v>132</v>
      </c>
      <c r="B44" s="1" t="s">
        <v>118</v>
      </c>
      <c r="E44" s="1" t="s">
        <v>72</v>
      </c>
      <c r="F44" s="1" t="s">
        <v>113</v>
      </c>
      <c r="G44" s="1" t="s">
        <v>55</v>
      </c>
      <c r="H44" s="1" t="s">
        <v>56</v>
      </c>
      <c r="I44" s="2">
        <v>47.8784298689</v>
      </c>
      <c r="J44" s="2">
        <v>36.74</v>
      </c>
      <c r="K44" s="2">
        <f t="shared" si="8"/>
        <v>0</v>
      </c>
      <c r="L44" s="2">
        <f t="shared" si="9"/>
        <v>36.74</v>
      </c>
      <c r="AL44" s="5" t="str">
        <f t="shared" si="11"/>
        <v/>
      </c>
      <c r="AM44" s="3">
        <v>0.33</v>
      </c>
      <c r="AP44" s="5" t="str">
        <f t="shared" si="13"/>
        <v/>
      </c>
      <c r="AQ44" s="2">
        <v>0.46</v>
      </c>
      <c r="AR44" s="2">
        <v>35.950000000000003</v>
      </c>
      <c r="AS44" s="5">
        <f t="shared" si="10"/>
        <v>0</v>
      </c>
      <c r="AT44" s="11">
        <f t="shared" si="14"/>
        <v>0</v>
      </c>
      <c r="AU44" s="5">
        <f t="shared" si="15"/>
        <v>0</v>
      </c>
    </row>
    <row r="45" spans="1:47" x14ac:dyDescent="0.25">
      <c r="A45" s="1" t="s">
        <v>133</v>
      </c>
      <c r="B45" s="1" t="s">
        <v>134</v>
      </c>
      <c r="C45" s="1" t="s">
        <v>131</v>
      </c>
      <c r="D45" s="1" t="s">
        <v>52</v>
      </c>
      <c r="E45" s="1" t="s">
        <v>71</v>
      </c>
      <c r="F45" s="1" t="s">
        <v>113</v>
      </c>
      <c r="G45" s="1" t="s">
        <v>55</v>
      </c>
      <c r="H45" s="1" t="s">
        <v>56</v>
      </c>
      <c r="I45" s="2">
        <v>15.196652671600001</v>
      </c>
      <c r="J45" s="2">
        <v>13.82</v>
      </c>
      <c r="K45" s="2">
        <f t="shared" si="8"/>
        <v>8.7000000000000011</v>
      </c>
      <c r="L45" s="2">
        <f t="shared" si="9"/>
        <v>4.5</v>
      </c>
      <c r="M45" s="3">
        <v>4.5</v>
      </c>
      <c r="R45" s="7">
        <v>0.03</v>
      </c>
      <c r="S45" s="5">
        <v>31.522500000000001</v>
      </c>
      <c r="Z45" s="9">
        <v>6.95</v>
      </c>
      <c r="AA45" s="5">
        <v>876.32550000000003</v>
      </c>
      <c r="AB45" s="10">
        <v>1.72</v>
      </c>
      <c r="AC45" s="5">
        <v>195.18989999999999</v>
      </c>
      <c r="AL45" s="5" t="str">
        <f t="shared" si="11"/>
        <v/>
      </c>
      <c r="AN45" s="5" t="str">
        <f t="shared" ref="AN45:AN56" si="16">IF(AM45&gt;0,AM45*$AN$1,"")</f>
        <v/>
      </c>
      <c r="AP45" s="5" t="str">
        <f t="shared" si="13"/>
        <v/>
      </c>
      <c r="AS45" s="5">
        <f t="shared" si="10"/>
        <v>1103.0379</v>
      </c>
      <c r="AT45" s="11">
        <f t="shared" si="14"/>
        <v>0.16823902558027609</v>
      </c>
      <c r="AU45" s="5">
        <f t="shared" si="15"/>
        <v>168.23902558027609</v>
      </c>
    </row>
    <row r="46" spans="1:47" x14ac:dyDescent="0.25">
      <c r="A46" s="1" t="s">
        <v>133</v>
      </c>
      <c r="B46" s="1" t="s">
        <v>134</v>
      </c>
      <c r="C46" s="1" t="s">
        <v>131</v>
      </c>
      <c r="D46" s="1" t="s">
        <v>52</v>
      </c>
      <c r="E46" s="1" t="s">
        <v>72</v>
      </c>
      <c r="F46" s="1" t="s">
        <v>113</v>
      </c>
      <c r="G46" s="1" t="s">
        <v>55</v>
      </c>
      <c r="H46" s="1" t="s">
        <v>56</v>
      </c>
      <c r="I46" s="2">
        <v>15.196652671600001</v>
      </c>
      <c r="J46" s="2">
        <v>1.31</v>
      </c>
      <c r="K46" s="2">
        <f t="shared" si="8"/>
        <v>1.23</v>
      </c>
      <c r="L46" s="2">
        <f t="shared" si="9"/>
        <v>0.08</v>
      </c>
      <c r="Z46" s="9">
        <v>1.23</v>
      </c>
      <c r="AA46" s="5">
        <v>155.0907</v>
      </c>
      <c r="AL46" s="5" t="str">
        <f t="shared" si="11"/>
        <v/>
      </c>
      <c r="AN46" s="5" t="str">
        <f t="shared" si="16"/>
        <v/>
      </c>
      <c r="AP46" s="5" t="str">
        <f t="shared" si="13"/>
        <v/>
      </c>
      <c r="AR46" s="2">
        <v>0.08</v>
      </c>
      <c r="AS46" s="5">
        <f t="shared" si="10"/>
        <v>155.0907</v>
      </c>
      <c r="AT46" s="11">
        <f t="shared" si="14"/>
        <v>2.3654951697093023E-2</v>
      </c>
      <c r="AU46" s="5">
        <f t="shared" si="15"/>
        <v>23.654951697093022</v>
      </c>
    </row>
    <row r="47" spans="1:47" x14ac:dyDescent="0.25">
      <c r="A47" s="1" t="s">
        <v>135</v>
      </c>
      <c r="B47" s="1" t="s">
        <v>136</v>
      </c>
      <c r="C47" s="1" t="s">
        <v>137</v>
      </c>
      <c r="D47" s="1" t="s">
        <v>52</v>
      </c>
      <c r="E47" s="1" t="s">
        <v>73</v>
      </c>
      <c r="F47" s="1" t="s">
        <v>113</v>
      </c>
      <c r="G47" s="1" t="s">
        <v>55</v>
      </c>
      <c r="H47" s="1" t="s">
        <v>56</v>
      </c>
      <c r="I47" s="2">
        <v>77.703734118499995</v>
      </c>
      <c r="J47" s="2">
        <v>37.159999999999997</v>
      </c>
      <c r="K47" s="2">
        <f t="shared" si="8"/>
        <v>37.159999999999997</v>
      </c>
      <c r="L47" s="2">
        <f t="shared" si="9"/>
        <v>0</v>
      </c>
      <c r="R47" s="7">
        <v>21.96</v>
      </c>
      <c r="S47" s="5">
        <v>23074.47</v>
      </c>
      <c r="T47" s="8">
        <v>15.12</v>
      </c>
      <c r="U47" s="5">
        <v>4766.2020000000002</v>
      </c>
      <c r="Z47" s="9">
        <v>0.08</v>
      </c>
      <c r="AA47" s="5">
        <v>10.087199999999999</v>
      </c>
      <c r="AL47" s="5" t="str">
        <f t="shared" si="11"/>
        <v/>
      </c>
      <c r="AN47" s="5" t="str">
        <f t="shared" si="16"/>
        <v/>
      </c>
      <c r="AP47" s="5" t="str">
        <f t="shared" si="13"/>
        <v/>
      </c>
      <c r="AS47" s="5">
        <f t="shared" si="10"/>
        <v>27850.759200000004</v>
      </c>
      <c r="AT47" s="11">
        <f t="shared" si="14"/>
        <v>4.2478908380926077</v>
      </c>
      <c r="AU47" s="5">
        <f t="shared" si="15"/>
        <v>4247.8908380926077</v>
      </c>
    </row>
    <row r="48" spans="1:47" x14ac:dyDescent="0.25">
      <c r="A48" s="1" t="s">
        <v>135</v>
      </c>
      <c r="B48" s="1" t="s">
        <v>136</v>
      </c>
      <c r="C48" s="1" t="s">
        <v>137</v>
      </c>
      <c r="D48" s="1" t="s">
        <v>52</v>
      </c>
      <c r="E48" s="30" t="s">
        <v>74</v>
      </c>
      <c r="F48" s="1" t="s">
        <v>113</v>
      </c>
      <c r="G48" s="1" t="s">
        <v>55</v>
      </c>
      <c r="H48" s="1" t="s">
        <v>56</v>
      </c>
      <c r="I48" s="2">
        <v>77.703734118499995</v>
      </c>
      <c r="J48" s="2">
        <v>36.549999999999997</v>
      </c>
      <c r="K48" s="2">
        <f t="shared" si="8"/>
        <v>19.829999999999998</v>
      </c>
      <c r="L48" s="2">
        <f t="shared" si="9"/>
        <v>16.73</v>
      </c>
      <c r="M48" s="3">
        <v>16.73</v>
      </c>
      <c r="R48" s="7">
        <v>16.649999999999999</v>
      </c>
      <c r="S48" s="5">
        <v>17494.987499999999</v>
      </c>
      <c r="T48" s="8">
        <v>1.63</v>
      </c>
      <c r="U48" s="5">
        <v>513.81674999999996</v>
      </c>
      <c r="Z48" s="9">
        <v>0.39</v>
      </c>
      <c r="AA48" s="5">
        <v>49.1751</v>
      </c>
      <c r="AB48" s="10">
        <v>1.1599999999999999</v>
      </c>
      <c r="AC48" s="5">
        <v>131.6397</v>
      </c>
      <c r="AL48" s="5" t="str">
        <f t="shared" si="11"/>
        <v/>
      </c>
      <c r="AN48" s="5" t="str">
        <f t="shared" si="16"/>
        <v/>
      </c>
      <c r="AP48" s="5" t="str">
        <f t="shared" si="13"/>
        <v/>
      </c>
      <c r="AS48" s="5">
        <f t="shared" si="10"/>
        <v>18189.619050000001</v>
      </c>
      <c r="AT48" s="11">
        <f t="shared" si="14"/>
        <v>2.7743414660986963</v>
      </c>
      <c r="AU48" s="5">
        <f t="shared" si="15"/>
        <v>2774.3414660986964</v>
      </c>
    </row>
    <row r="49" spans="1:47" x14ac:dyDescent="0.25">
      <c r="A49" s="1" t="s">
        <v>138</v>
      </c>
      <c r="B49" s="1" t="s">
        <v>139</v>
      </c>
      <c r="C49" s="1" t="s">
        <v>140</v>
      </c>
      <c r="D49" s="1" t="s">
        <v>52</v>
      </c>
      <c r="E49" s="30" t="s">
        <v>74</v>
      </c>
      <c r="F49" s="1" t="s">
        <v>113</v>
      </c>
      <c r="G49" s="1" t="s">
        <v>55</v>
      </c>
      <c r="H49" s="1" t="s">
        <v>56</v>
      </c>
      <c r="I49" s="2">
        <v>2.4999993365900002</v>
      </c>
      <c r="J49" s="2">
        <v>2.5</v>
      </c>
      <c r="K49" s="2">
        <f t="shared" si="8"/>
        <v>2.0299999999999998</v>
      </c>
      <c r="L49" s="2">
        <f t="shared" si="9"/>
        <v>0.48</v>
      </c>
      <c r="M49" s="3">
        <v>0.48</v>
      </c>
      <c r="R49" s="7">
        <v>0.57999999999999996</v>
      </c>
      <c r="S49" s="5">
        <v>609.43499999999995</v>
      </c>
      <c r="T49" s="8">
        <v>0.02</v>
      </c>
      <c r="U49" s="5">
        <v>6.3045000000000009</v>
      </c>
      <c r="Z49" s="9">
        <v>1.42</v>
      </c>
      <c r="AA49" s="5">
        <v>179.0478</v>
      </c>
      <c r="AB49" s="10">
        <v>0.01</v>
      </c>
      <c r="AC49" s="5">
        <v>1.134825</v>
      </c>
      <c r="AL49" s="5" t="str">
        <f t="shared" si="11"/>
        <v/>
      </c>
      <c r="AN49" s="5" t="str">
        <f t="shared" si="16"/>
        <v/>
      </c>
      <c r="AP49" s="5" t="str">
        <f t="shared" si="13"/>
        <v/>
      </c>
      <c r="AS49" s="5">
        <f t="shared" si="10"/>
        <v>795.92212499999994</v>
      </c>
      <c r="AT49" s="11">
        <f t="shared" si="14"/>
        <v>0.12139670155285026</v>
      </c>
      <c r="AU49" s="5">
        <f t="shared" si="15"/>
        <v>121.39670155285026</v>
      </c>
    </row>
    <row r="50" spans="1:47" x14ac:dyDescent="0.25">
      <c r="A50" s="1" t="s">
        <v>141</v>
      </c>
      <c r="B50" s="1" t="s">
        <v>142</v>
      </c>
      <c r="C50" s="1" t="s">
        <v>143</v>
      </c>
      <c r="D50" s="1" t="s">
        <v>88</v>
      </c>
      <c r="E50" s="1" t="s">
        <v>112</v>
      </c>
      <c r="F50" s="1" t="s">
        <v>144</v>
      </c>
      <c r="G50" s="1" t="s">
        <v>55</v>
      </c>
      <c r="H50" s="1" t="s">
        <v>56</v>
      </c>
      <c r="I50" s="2">
        <v>79.830048654199999</v>
      </c>
      <c r="J50" s="2">
        <v>36.950000000000003</v>
      </c>
      <c r="K50" s="2">
        <f t="shared" si="8"/>
        <v>20.66</v>
      </c>
      <c r="L50" s="2">
        <f t="shared" si="9"/>
        <v>0</v>
      </c>
      <c r="R50" s="7">
        <v>6.91</v>
      </c>
      <c r="S50" s="5">
        <v>7260.6824999999999</v>
      </c>
      <c r="T50" s="8">
        <v>13.75</v>
      </c>
      <c r="U50" s="5">
        <v>4334.34375</v>
      </c>
      <c r="AL50" s="5" t="str">
        <f t="shared" si="11"/>
        <v/>
      </c>
      <c r="AN50" s="5" t="str">
        <f t="shared" si="16"/>
        <v/>
      </c>
      <c r="AP50" s="5" t="str">
        <f t="shared" si="13"/>
        <v/>
      </c>
      <c r="AS50" s="5">
        <f t="shared" si="10"/>
        <v>11595.026249999999</v>
      </c>
      <c r="AT50" s="11">
        <f t="shared" si="14"/>
        <v>1.7685121407684381</v>
      </c>
      <c r="AU50" s="5">
        <f t="shared" si="15"/>
        <v>1768.512140768438</v>
      </c>
    </row>
    <row r="51" spans="1:47" x14ac:dyDescent="0.25">
      <c r="A51" s="1" t="s">
        <v>145</v>
      </c>
      <c r="B51" s="1" t="s">
        <v>136</v>
      </c>
      <c r="C51" s="1" t="s">
        <v>137</v>
      </c>
      <c r="D51" s="1" t="s">
        <v>52</v>
      </c>
      <c r="E51" s="30" t="s">
        <v>95</v>
      </c>
      <c r="F51" s="1" t="s">
        <v>144</v>
      </c>
      <c r="G51" s="1" t="s">
        <v>55</v>
      </c>
      <c r="H51" s="1" t="s">
        <v>56</v>
      </c>
      <c r="I51" s="2">
        <v>39.897829701399999</v>
      </c>
      <c r="J51" s="2">
        <v>38.93</v>
      </c>
      <c r="K51" s="2">
        <f t="shared" si="8"/>
        <v>28.22</v>
      </c>
      <c r="L51" s="2">
        <f t="shared" si="9"/>
        <v>0.56999999999999995</v>
      </c>
      <c r="M51" s="3">
        <v>0.56999999999999995</v>
      </c>
      <c r="R51" s="7">
        <v>16.02</v>
      </c>
      <c r="S51" s="5">
        <v>16833.014999999999</v>
      </c>
      <c r="T51" s="8">
        <v>12.2</v>
      </c>
      <c r="U51" s="5">
        <v>3845.7449999999999</v>
      </c>
      <c r="AL51" s="5" t="str">
        <f t="shared" si="11"/>
        <v/>
      </c>
      <c r="AN51" s="5" t="str">
        <f t="shared" si="16"/>
        <v/>
      </c>
      <c r="AP51" s="5" t="str">
        <f t="shared" si="13"/>
        <v/>
      </c>
      <c r="AS51" s="5">
        <f t="shared" si="10"/>
        <v>20678.759999999998</v>
      </c>
      <c r="AT51" s="11">
        <f t="shared" si="14"/>
        <v>3.1539935596124025</v>
      </c>
      <c r="AU51" s="5">
        <f t="shared" si="15"/>
        <v>3153.9935596124024</v>
      </c>
    </row>
    <row r="52" spans="1:47" x14ac:dyDescent="0.25">
      <c r="A52" s="1" t="s">
        <v>146</v>
      </c>
      <c r="B52" s="1" t="s">
        <v>147</v>
      </c>
      <c r="C52" s="1" t="s">
        <v>148</v>
      </c>
      <c r="D52" s="1" t="s">
        <v>149</v>
      </c>
      <c r="E52" s="1" t="s">
        <v>53</v>
      </c>
      <c r="F52" s="1" t="s">
        <v>144</v>
      </c>
      <c r="G52" s="1" t="s">
        <v>55</v>
      </c>
      <c r="H52" s="1" t="s">
        <v>56</v>
      </c>
      <c r="I52" s="2">
        <v>156.52354752299999</v>
      </c>
      <c r="J52" s="2">
        <v>39.94</v>
      </c>
      <c r="K52" s="2">
        <f t="shared" si="8"/>
        <v>3.42</v>
      </c>
      <c r="L52" s="2">
        <f t="shared" si="9"/>
        <v>0</v>
      </c>
      <c r="T52" s="8">
        <v>3.42</v>
      </c>
      <c r="U52" s="5">
        <v>1078.0695000000001</v>
      </c>
      <c r="AL52" s="5" t="str">
        <f t="shared" si="11"/>
        <v/>
      </c>
      <c r="AN52" s="5" t="str">
        <f t="shared" si="16"/>
        <v/>
      </c>
      <c r="AP52" s="5" t="str">
        <f t="shared" si="13"/>
        <v/>
      </c>
      <c r="AS52" s="5">
        <f t="shared" si="10"/>
        <v>1078.0695000000001</v>
      </c>
      <c r="AT52" s="11">
        <f t="shared" si="14"/>
        <v>0.16443076179686614</v>
      </c>
      <c r="AU52" s="5">
        <f t="shared" si="15"/>
        <v>164.43076179686614</v>
      </c>
    </row>
    <row r="53" spans="1:47" x14ac:dyDescent="0.25">
      <c r="A53" s="1" t="s">
        <v>146</v>
      </c>
      <c r="B53" s="1" t="s">
        <v>147</v>
      </c>
      <c r="C53" s="1" t="s">
        <v>148</v>
      </c>
      <c r="D53" s="1" t="s">
        <v>149</v>
      </c>
      <c r="E53" s="1" t="s">
        <v>66</v>
      </c>
      <c r="F53" s="1" t="s">
        <v>144</v>
      </c>
      <c r="G53" s="1" t="s">
        <v>55</v>
      </c>
      <c r="H53" s="1" t="s">
        <v>56</v>
      </c>
      <c r="I53" s="2">
        <v>156.52354752299999</v>
      </c>
      <c r="J53" s="2">
        <v>40.29</v>
      </c>
      <c r="K53" s="2">
        <f t="shared" si="8"/>
        <v>4.72</v>
      </c>
      <c r="L53" s="2">
        <f t="shared" si="9"/>
        <v>0.09</v>
      </c>
      <c r="T53" s="8">
        <v>4.72</v>
      </c>
      <c r="U53" s="5">
        <v>1487.8620000000001</v>
      </c>
      <c r="AL53" s="5" t="str">
        <f t="shared" si="11"/>
        <v/>
      </c>
      <c r="AN53" s="5" t="str">
        <f t="shared" si="16"/>
        <v/>
      </c>
      <c r="AP53" s="5" t="str">
        <f t="shared" si="13"/>
        <v/>
      </c>
      <c r="AR53" s="2">
        <v>0.09</v>
      </c>
      <c r="AS53" s="5">
        <f t="shared" si="10"/>
        <v>1487.8620000000001</v>
      </c>
      <c r="AT53" s="11">
        <f t="shared" si="14"/>
        <v>0.22693368294772168</v>
      </c>
      <c r="AU53" s="5">
        <f t="shared" si="15"/>
        <v>226.93368294772168</v>
      </c>
    </row>
    <row r="54" spans="1:47" x14ac:dyDescent="0.25">
      <c r="A54" s="1" t="s">
        <v>150</v>
      </c>
      <c r="B54" s="1" t="s">
        <v>151</v>
      </c>
      <c r="C54" s="1" t="s">
        <v>152</v>
      </c>
      <c r="D54" s="1" t="s">
        <v>52</v>
      </c>
      <c r="E54" s="1" t="s">
        <v>89</v>
      </c>
      <c r="F54" s="1" t="s">
        <v>144</v>
      </c>
      <c r="G54" s="1" t="s">
        <v>55</v>
      </c>
      <c r="H54" s="1" t="s">
        <v>56</v>
      </c>
      <c r="I54" s="2">
        <v>79.358547215399994</v>
      </c>
      <c r="J54" s="2">
        <v>38.76</v>
      </c>
      <c r="K54" s="2">
        <f t="shared" si="8"/>
        <v>27.65</v>
      </c>
      <c r="L54" s="2">
        <f t="shared" si="9"/>
        <v>2.6</v>
      </c>
      <c r="M54" s="3">
        <v>2.6</v>
      </c>
      <c r="R54" s="7">
        <v>10.59</v>
      </c>
      <c r="S54" s="5">
        <v>11127.442499999999</v>
      </c>
      <c r="T54" s="8">
        <v>14.61</v>
      </c>
      <c r="U54" s="5">
        <v>4605.4372499999999</v>
      </c>
      <c r="Z54" s="9">
        <v>2.4500000000000002</v>
      </c>
      <c r="AA54" s="5">
        <v>308.9205</v>
      </c>
      <c r="AL54" s="5" t="str">
        <f t="shared" si="11"/>
        <v/>
      </c>
      <c r="AN54" s="5" t="str">
        <f t="shared" si="16"/>
        <v/>
      </c>
      <c r="AP54" s="5" t="str">
        <f t="shared" si="13"/>
        <v/>
      </c>
      <c r="AS54" s="5">
        <f t="shared" si="10"/>
        <v>16041.80025</v>
      </c>
      <c r="AT54" s="11">
        <f t="shared" si="14"/>
        <v>2.4467489672054143</v>
      </c>
      <c r="AU54" s="5">
        <f t="shared" si="15"/>
        <v>2446.7489672054144</v>
      </c>
    </row>
    <row r="55" spans="1:47" x14ac:dyDescent="0.25">
      <c r="A55" s="1" t="s">
        <v>153</v>
      </c>
      <c r="B55" s="1" t="s">
        <v>154</v>
      </c>
      <c r="C55" s="1" t="s">
        <v>155</v>
      </c>
      <c r="D55" s="1" t="s">
        <v>52</v>
      </c>
      <c r="E55" s="1" t="s">
        <v>62</v>
      </c>
      <c r="F55" s="1" t="s">
        <v>144</v>
      </c>
      <c r="G55" s="1" t="s">
        <v>55</v>
      </c>
      <c r="H55" s="1" t="s">
        <v>56</v>
      </c>
      <c r="I55" s="2">
        <v>79.869566029500007</v>
      </c>
      <c r="J55" s="2">
        <v>39.96</v>
      </c>
      <c r="K55" s="2">
        <f t="shared" si="8"/>
        <v>30.540000000000003</v>
      </c>
      <c r="L55" s="2">
        <f t="shared" si="9"/>
        <v>4.6099999999999994</v>
      </c>
      <c r="M55" s="3">
        <v>4.3899999999999997</v>
      </c>
      <c r="R55" s="7">
        <v>3.19</v>
      </c>
      <c r="S55" s="5">
        <v>3351.8924999999999</v>
      </c>
      <c r="T55" s="8">
        <v>27.35</v>
      </c>
      <c r="U55" s="5">
        <v>8621.4037500000013</v>
      </c>
      <c r="AL55" s="5" t="str">
        <f t="shared" si="11"/>
        <v/>
      </c>
      <c r="AN55" s="5" t="str">
        <f t="shared" si="16"/>
        <v/>
      </c>
      <c r="AP55" s="5" t="str">
        <f t="shared" si="13"/>
        <v/>
      </c>
      <c r="AR55" s="2">
        <v>0.22</v>
      </c>
      <c r="AS55" s="5">
        <f t="shared" si="10"/>
        <v>11973.296250000001</v>
      </c>
      <c r="AT55" s="11">
        <f t="shared" si="14"/>
        <v>1.8262071449076898</v>
      </c>
      <c r="AU55" s="5">
        <f t="shared" si="15"/>
        <v>1826.2071449076898</v>
      </c>
    </row>
    <row r="56" spans="1:47" x14ac:dyDescent="0.25">
      <c r="A56" s="1" t="s">
        <v>153</v>
      </c>
      <c r="B56" s="1" t="s">
        <v>154</v>
      </c>
      <c r="C56" s="1" t="s">
        <v>155</v>
      </c>
      <c r="D56" s="1" t="s">
        <v>52</v>
      </c>
      <c r="E56" s="1" t="s">
        <v>100</v>
      </c>
      <c r="F56" s="1" t="s">
        <v>144</v>
      </c>
      <c r="G56" s="1" t="s">
        <v>55</v>
      </c>
      <c r="H56" s="1" t="s">
        <v>56</v>
      </c>
      <c r="I56" s="2">
        <v>79.869566029500007</v>
      </c>
      <c r="J56" s="2">
        <v>39.909999999999997</v>
      </c>
      <c r="K56" s="2">
        <f t="shared" ref="K56" si="17">SUM(N56,P56,R56,T56,V56,X56,Z56,AB56,AE56,AG56,AI56)</f>
        <v>6.1199999999999992</v>
      </c>
      <c r="L56" s="2">
        <f t="shared" ref="L56" si="18">SUM(M56,AD56,AK56,AM56,AO56,AQ56,AR56)</f>
        <v>0</v>
      </c>
      <c r="T56" s="8">
        <v>4.8899999999999997</v>
      </c>
      <c r="U56" s="5">
        <v>1541.4502500000001</v>
      </c>
      <c r="Z56" s="9">
        <v>1.23</v>
      </c>
      <c r="AA56" s="5">
        <v>155.0907</v>
      </c>
      <c r="AL56" s="5" t="str">
        <f t="shared" si="11"/>
        <v/>
      </c>
      <c r="AN56" s="5" t="str">
        <f t="shared" si="16"/>
        <v/>
      </c>
      <c r="AP56" s="5" t="str">
        <f t="shared" si="13"/>
        <v/>
      </c>
      <c r="AS56" s="5">
        <f t="shared" ref="AS56" si="19">SUM(O56,Q56,S56,U56,W56,Y56,AA56,AC56,AF56,AH56,AJ56)</f>
        <v>1696.5409500000001</v>
      </c>
      <c r="AT56" s="11">
        <f t="shared" si="14"/>
        <v>0.258762093564542</v>
      </c>
      <c r="AU56" s="5">
        <f t="shared" si="15"/>
        <v>258.762093564542</v>
      </c>
    </row>
    <row r="57" spans="1:47" x14ac:dyDescent="0.25">
      <c r="B57" s="29" t="s">
        <v>164</v>
      </c>
    </row>
    <row r="58" spans="1:47" x14ac:dyDescent="0.25">
      <c r="B58" s="1" t="s">
        <v>160</v>
      </c>
      <c r="C58" s="1" t="s">
        <v>161</v>
      </c>
      <c r="D58" s="1" t="s">
        <v>162</v>
      </c>
      <c r="E58" s="1" t="s">
        <v>73</v>
      </c>
      <c r="F58" s="1" t="s">
        <v>54</v>
      </c>
      <c r="G58" s="1" t="s">
        <v>55</v>
      </c>
      <c r="H58" s="1" t="s">
        <v>56</v>
      </c>
      <c r="J58" s="2">
        <v>1.81</v>
      </c>
      <c r="K58" s="2">
        <f>SUM(N58,P58,R58,T58,V58,X58,Z58,AB58,AE58,AG58,AI58)</f>
        <v>17.38</v>
      </c>
      <c r="L58" s="2">
        <f>SUM(M58,AD58,AK58,AM58,AO58,AQ58,AR58)</f>
        <v>0</v>
      </c>
      <c r="AG58" s="9">
        <v>17.38</v>
      </c>
      <c r="AH58" s="5">
        <v>18342.849999999999</v>
      </c>
      <c r="AL58" s="5" t="str">
        <f>IF(AK58&gt;0,AK58*$AL$1,"")</f>
        <v/>
      </c>
      <c r="AN58" s="5" t="str">
        <f>IF(AM58&gt;0,AM58*$AN$1,"")</f>
        <v/>
      </c>
      <c r="AP58" s="5" t="str">
        <f>IF(AO58&gt;0,AO58*$AP$1,"")</f>
        <v/>
      </c>
      <c r="AS58" s="5">
        <f>SUM(O58,Q58,S58,U58,W58,Y58,AA58,AC58,AF58,AH58,AJ58)</f>
        <v>18342.849999999999</v>
      </c>
      <c r="AT58" s="11">
        <f>(AS58/$AS$64)*100</f>
        <v>2.797712762512663</v>
      </c>
      <c r="AU58" s="5">
        <f>(AT58/100)*$AU$1</f>
        <v>2797.7127625126627</v>
      </c>
    </row>
    <row r="59" spans="1:47" x14ac:dyDescent="0.25">
      <c r="B59" s="29" t="s">
        <v>165</v>
      </c>
    </row>
    <row r="60" spans="1:47" x14ac:dyDescent="0.25">
      <c r="B60" s="1" t="s">
        <v>157</v>
      </c>
      <c r="C60" s="1" t="s">
        <v>158</v>
      </c>
      <c r="D60" s="1" t="s">
        <v>61</v>
      </c>
      <c r="E60" s="1" t="s">
        <v>73</v>
      </c>
      <c r="F60" s="1" t="s">
        <v>54</v>
      </c>
      <c r="G60" s="1" t="s">
        <v>55</v>
      </c>
      <c r="H60" s="1" t="s">
        <v>56</v>
      </c>
      <c r="J60" s="2">
        <v>7.0000000000000007E-2</v>
      </c>
      <c r="K60" s="2">
        <f>SUM(N60,P60,R60,T60,V60,X60,Z60,AB60,AE60,AG60,AI60)</f>
        <v>16.22</v>
      </c>
      <c r="L60" s="2">
        <f>SUM(M60,AD60,AK60,AM60,AO60,AQ60,AR60)</f>
        <v>0</v>
      </c>
      <c r="AG60" s="9">
        <v>16.22</v>
      </c>
      <c r="AH60" s="5">
        <v>17118.59</v>
      </c>
      <c r="AL60" s="5" t="str">
        <f>IF(AK60&gt;0,AK60*$AL$1,"")</f>
        <v/>
      </c>
      <c r="AN60" s="5" t="str">
        <f>IF(AM60&gt;0,AM60*$AN$1,"")</f>
        <v/>
      </c>
      <c r="AP60" s="5" t="str">
        <f>IF(AO60&gt;0,AO60*$AP$1,"")</f>
        <v/>
      </c>
      <c r="AS60" s="5">
        <f>SUM(O60,Q60,S60,U60,W60,Y60,AA60,AC60,AF60,AH60,AJ60)</f>
        <v>17118.59</v>
      </c>
      <c r="AT60" s="11">
        <f>(AS60/$AS$64)*100</f>
        <v>2.6109845372568419</v>
      </c>
      <c r="AU60" s="5">
        <f>(AT60/100)*$AU$1</f>
        <v>2610.984537256842</v>
      </c>
    </row>
    <row r="61" spans="1:47" x14ac:dyDescent="0.25">
      <c r="B61" s="1" t="s">
        <v>159</v>
      </c>
      <c r="C61" s="1" t="s">
        <v>158</v>
      </c>
      <c r="D61" s="1" t="s">
        <v>61</v>
      </c>
      <c r="E61" s="1" t="s">
        <v>72</v>
      </c>
      <c r="F61" s="1" t="s">
        <v>54</v>
      </c>
      <c r="G61" s="1" t="s">
        <v>55</v>
      </c>
      <c r="H61" s="1" t="s">
        <v>56</v>
      </c>
      <c r="J61" s="2">
        <v>1.55</v>
      </c>
      <c r="K61" s="2">
        <f t="shared" ref="K61" si="20">SUM(N61,P61,R61,T61,V61,X61,Z61,AB61,AE61,AG61,AI61)</f>
        <v>3.28</v>
      </c>
      <c r="L61" s="2">
        <f t="shared" ref="L61" si="21">SUM(M61,AD61,AK61,AM61,AO61,AQ61,AR61)</f>
        <v>0</v>
      </c>
      <c r="AG61" s="9">
        <v>3.28</v>
      </c>
      <c r="AH61" s="5">
        <v>3461.71</v>
      </c>
      <c r="AL61" s="5" t="str">
        <f>IF(AK61&gt;0,AK61*$AL$1,"")</f>
        <v/>
      </c>
      <c r="AN61" s="5" t="str">
        <f>IF(AM61&gt;0,AM61*$AN$1,"")</f>
        <v/>
      </c>
      <c r="AP61" s="5" t="str">
        <f>IF(AO61&gt;0,AO61*$AP$1,"")</f>
        <v/>
      </c>
      <c r="AS61" s="5">
        <f t="shared" ref="AS61" si="22">SUM(O61,Q61,S61,U61,W61,Y61,AA61,AC61,AF61,AH61,AJ61)</f>
        <v>3461.71</v>
      </c>
      <c r="AT61" s="11">
        <f>(AS61/$AS$64)*100</f>
        <v>0.52799157421653198</v>
      </c>
      <c r="AU61" s="5">
        <f>(AT61/100)*$AU$1</f>
        <v>527.99157421653206</v>
      </c>
    </row>
    <row r="62" spans="1:47" x14ac:dyDescent="0.25">
      <c r="B62" s="29" t="s">
        <v>166</v>
      </c>
    </row>
    <row r="63" spans="1:47" ht="15.75" thickBot="1" x14ac:dyDescent="0.3">
      <c r="B63" s="1" t="s">
        <v>156</v>
      </c>
      <c r="E63" s="1" t="s">
        <v>67</v>
      </c>
      <c r="F63" s="1" t="s">
        <v>90</v>
      </c>
      <c r="G63" s="1" t="s">
        <v>55</v>
      </c>
      <c r="H63" s="1" t="s">
        <v>56</v>
      </c>
      <c r="J63" s="2">
        <v>0.95</v>
      </c>
      <c r="K63" s="2">
        <f t="shared" si="8"/>
        <v>5.78</v>
      </c>
      <c r="L63" s="2">
        <f t="shared" si="9"/>
        <v>0</v>
      </c>
      <c r="AG63" s="9">
        <v>5.78</v>
      </c>
      <c r="AH63" s="5">
        <v>6100.21</v>
      </c>
      <c r="AL63" s="5" t="str">
        <f>IF(AK63&gt;0,AK63*$AL$1,"")</f>
        <v/>
      </c>
      <c r="AN63" s="5" t="str">
        <f>IF(AM63&gt;0,AM63*$AN$1,"")</f>
        <v/>
      </c>
      <c r="AP63" s="5" t="str">
        <f>IF(AO63&gt;0,AO63*$AP$1,"")</f>
        <v/>
      </c>
      <c r="AS63" s="5">
        <f t="shared" si="10"/>
        <v>6100.21</v>
      </c>
      <c r="AT63" s="11">
        <f>(AS63/$AS$64)*100</f>
        <v>0.93042440902081047</v>
      </c>
      <c r="AU63" s="5">
        <f>(AT63/100)*$AU$1</f>
        <v>930.42440902081046</v>
      </c>
    </row>
    <row r="64" spans="1:47" ht="15.75" thickTop="1" x14ac:dyDescent="0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>
        <f t="shared" ref="K64:AU64" si="23">SUM(K3:K63)</f>
        <v>838.70000000000027</v>
      </c>
      <c r="L64" s="20">
        <f t="shared" si="23"/>
        <v>259.98</v>
      </c>
      <c r="M64" s="21">
        <f t="shared" si="23"/>
        <v>188.46999999999997</v>
      </c>
      <c r="N64" s="22">
        <f t="shared" si="23"/>
        <v>1.83</v>
      </c>
      <c r="O64" s="23">
        <f t="shared" si="23"/>
        <v>3073.0275000000001</v>
      </c>
      <c r="P64" s="24">
        <f t="shared" si="23"/>
        <v>99.640000000000015</v>
      </c>
      <c r="Q64" s="23">
        <f t="shared" si="23"/>
        <v>131450.06999999998</v>
      </c>
      <c r="R64" s="25">
        <f t="shared" si="23"/>
        <v>361.79999999999995</v>
      </c>
      <c r="S64" s="23">
        <f t="shared" si="23"/>
        <v>380161.35000000003</v>
      </c>
      <c r="T64" s="26">
        <f t="shared" si="23"/>
        <v>286.45999999999998</v>
      </c>
      <c r="U64" s="23">
        <f t="shared" si="23"/>
        <v>90299.353499999968</v>
      </c>
      <c r="V64" s="20">
        <f t="shared" si="23"/>
        <v>0</v>
      </c>
      <c r="W64" s="23">
        <f t="shared" si="23"/>
        <v>0</v>
      </c>
      <c r="X64" s="20">
        <f t="shared" si="23"/>
        <v>0</v>
      </c>
      <c r="Y64" s="23">
        <f t="shared" si="23"/>
        <v>0</v>
      </c>
      <c r="Z64" s="27">
        <f t="shared" si="23"/>
        <v>29.729999999999997</v>
      </c>
      <c r="AA64" s="23">
        <f t="shared" si="23"/>
        <v>3748.6557000000003</v>
      </c>
      <c r="AB64" s="28">
        <f t="shared" si="23"/>
        <v>16.580000000000002</v>
      </c>
      <c r="AC64" s="23">
        <f t="shared" si="23"/>
        <v>1881.5398500000003</v>
      </c>
      <c r="AD64" s="20">
        <f t="shared" si="23"/>
        <v>0</v>
      </c>
      <c r="AE64" s="20">
        <f t="shared" si="23"/>
        <v>0</v>
      </c>
      <c r="AF64" s="23">
        <f t="shared" si="23"/>
        <v>0</v>
      </c>
      <c r="AG64" s="27">
        <f t="shared" si="23"/>
        <v>42.66</v>
      </c>
      <c r="AH64" s="23">
        <f t="shared" si="23"/>
        <v>45023.360000000001</v>
      </c>
      <c r="AI64" s="20">
        <f t="shared" si="23"/>
        <v>0</v>
      </c>
      <c r="AJ64" s="23">
        <f t="shared" si="23"/>
        <v>0</v>
      </c>
      <c r="AK64" s="21">
        <f t="shared" si="23"/>
        <v>0.22</v>
      </c>
      <c r="AL64" s="23">
        <f t="shared" si="23"/>
        <v>616.30799999999999</v>
      </c>
      <c r="AM64" s="21">
        <f t="shared" si="23"/>
        <v>2.25</v>
      </c>
      <c r="AN64" s="23">
        <f t="shared" si="23"/>
        <v>6256.46</v>
      </c>
      <c r="AO64" s="20">
        <f t="shared" si="23"/>
        <v>3.02</v>
      </c>
      <c r="AP64" s="23">
        <f t="shared" si="23"/>
        <v>3.02</v>
      </c>
      <c r="AQ64" s="20">
        <f t="shared" si="23"/>
        <v>8.2100000000000009</v>
      </c>
      <c r="AR64" s="20">
        <f t="shared" si="23"/>
        <v>57.81</v>
      </c>
      <c r="AS64" s="23">
        <f t="shared" si="23"/>
        <v>655637.35654999979</v>
      </c>
      <c r="AT64" s="20">
        <f t="shared" si="23"/>
        <v>100</v>
      </c>
      <c r="AU64" s="23">
        <f t="shared" si="23"/>
        <v>100000.00000000001</v>
      </c>
    </row>
    <row r="67" spans="2:3" x14ac:dyDescent="0.25">
      <c r="B67" s="29" t="s">
        <v>163</v>
      </c>
      <c r="C67" s="1">
        <f>SUM(K64,L64)</f>
        <v>1098.6800000000003</v>
      </c>
    </row>
  </sheetData>
  <conditionalFormatting sqref="I58:I63">
    <cfRule type="notContainsText" dxfId="0" priority="6" operator="notContains" text="#########">
      <formula>ISERROR(SEARCH("#########",I58))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F471694366554EA47E0857EFF9B72E" ma:contentTypeVersion="19" ma:contentTypeDescription="Create a new document." ma:contentTypeScope="" ma:versionID="0fbd8f6025a9b2a0983ccf399f09d47e">
  <xsd:schema xmlns:xsd="http://www.w3.org/2001/XMLSchema" xmlns:xs="http://www.w3.org/2001/XMLSchema" xmlns:p="http://schemas.microsoft.com/office/2006/metadata/properties" xmlns:ns1="http://schemas.microsoft.com/sharepoint/v3" xmlns:ns2="86e58739-8685-4d29-a2ec-7c9c68f6c483" xmlns:ns3="0443536a-32f8-43be-b347-138dc7c4b70d" targetNamespace="http://schemas.microsoft.com/office/2006/metadata/properties" ma:root="true" ma:fieldsID="ad955e70c58d24ae632375257380caf2" ns1:_="" ns2:_="" ns3:_="">
    <xsd:import namespace="http://schemas.microsoft.com/sharepoint/v3"/>
    <xsd:import namespace="86e58739-8685-4d29-a2ec-7c9c68f6c483"/>
    <xsd:import namespace="0443536a-32f8-43be-b347-138dc7c4b70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e58739-8685-4d29-a2ec-7c9c68f6c4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bccc17c-46ff-49d2-8759-2bb659646c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43536a-32f8-43be-b347-138dc7c4b70d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914a0cd-eb9a-4db4-97f4-816251a3ff74}" ma:internalName="TaxCatchAll" ma:showField="CatchAllData" ma:web="0443536a-32f8-43be-b347-138dc7c4b7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6A8CD1C-6D25-4126-ADEC-A4AF00D580CD}"/>
</file>

<file path=customXml/itemProps2.xml><?xml version="1.0" encoding="utf-8"?>
<ds:datastoreItem xmlns:ds="http://schemas.openxmlformats.org/officeDocument/2006/customXml" ds:itemID="{16F6E9F4-55FF-47AE-A0F7-CDCF129657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Megan Otten</cp:lastModifiedBy>
  <dcterms:created xsi:type="dcterms:W3CDTF">2024-01-22T23:59:40Z</dcterms:created>
  <dcterms:modified xsi:type="dcterms:W3CDTF">2024-01-23T14:56:59Z</dcterms:modified>
</cp:coreProperties>
</file>