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94/"/>
    </mc:Choice>
  </mc:AlternateContent>
  <xr:revisionPtr revIDLastSave="0" documentId="8_{5E5F90D5-025D-4357-99B1-6E5B56ABAF6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Sheet1!$A$2:$AU$84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6" i="1" l="1"/>
  <c r="K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80" i="1"/>
  <c r="L82" i="1"/>
  <c r="L83" i="1"/>
  <c r="K4" i="1"/>
  <c r="K5" i="1"/>
  <c r="K6" i="1"/>
  <c r="K7" i="1"/>
  <c r="K8" i="1"/>
  <c r="K9" i="1"/>
  <c r="K10" i="1"/>
  <c r="K11" i="1"/>
  <c r="K12" i="1"/>
  <c r="K13" i="1"/>
  <c r="K84" i="1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80" i="1"/>
  <c r="K82" i="1"/>
  <c r="K83" i="1"/>
  <c r="AS19" i="1"/>
  <c r="AP19" i="1"/>
  <c r="AN19" i="1"/>
  <c r="AL19" i="1"/>
  <c r="AR84" i="1" l="1"/>
  <c r="AQ84" i="1"/>
  <c r="AO84" i="1"/>
  <c r="AM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AS78" i="1"/>
  <c r="AP78" i="1"/>
  <c r="AN78" i="1"/>
  <c r="AL78" i="1"/>
  <c r="AS77" i="1"/>
  <c r="AP77" i="1"/>
  <c r="AN77" i="1"/>
  <c r="AL77" i="1"/>
  <c r="AS75" i="1"/>
  <c r="AP75" i="1"/>
  <c r="AN75" i="1"/>
  <c r="AL75" i="1"/>
  <c r="AS74" i="1"/>
  <c r="AP74" i="1"/>
  <c r="AN74" i="1"/>
  <c r="AL74" i="1"/>
  <c r="AS73" i="1"/>
  <c r="AP73" i="1"/>
  <c r="AN73" i="1"/>
  <c r="AL73" i="1"/>
  <c r="AS72" i="1"/>
  <c r="AP72" i="1"/>
  <c r="AN72" i="1"/>
  <c r="AL72" i="1"/>
  <c r="AS71" i="1"/>
  <c r="AP71" i="1"/>
  <c r="AN71" i="1"/>
  <c r="AL71" i="1"/>
  <c r="AS70" i="1"/>
  <c r="AP70" i="1"/>
  <c r="AN70" i="1"/>
  <c r="AL70" i="1"/>
  <c r="AS69" i="1"/>
  <c r="AP69" i="1"/>
  <c r="AN69" i="1"/>
  <c r="AL69" i="1"/>
  <c r="AS68" i="1"/>
  <c r="AP68" i="1"/>
  <c r="AN68" i="1"/>
  <c r="AL68" i="1"/>
  <c r="AS67" i="1"/>
  <c r="AP67" i="1"/>
  <c r="AN67" i="1"/>
  <c r="AL67" i="1"/>
  <c r="AS66" i="1"/>
  <c r="AP66" i="1"/>
  <c r="AN66" i="1"/>
  <c r="AL66" i="1"/>
  <c r="AS65" i="1"/>
  <c r="AP65" i="1"/>
  <c r="AN65" i="1"/>
  <c r="AL65" i="1"/>
  <c r="AS64" i="1"/>
  <c r="AP64" i="1"/>
  <c r="AN64" i="1"/>
  <c r="AL64" i="1"/>
  <c r="AS63" i="1"/>
  <c r="AP63" i="1"/>
  <c r="AN63" i="1"/>
  <c r="AL63" i="1"/>
  <c r="AS62" i="1"/>
  <c r="AP62" i="1"/>
  <c r="AN62" i="1"/>
  <c r="AL62" i="1"/>
  <c r="AS61" i="1"/>
  <c r="AP61" i="1"/>
  <c r="AN61" i="1"/>
  <c r="AL61" i="1"/>
  <c r="AS60" i="1"/>
  <c r="AP60" i="1"/>
  <c r="AN60" i="1"/>
  <c r="AL60" i="1"/>
  <c r="AS59" i="1"/>
  <c r="AP59" i="1"/>
  <c r="AN59" i="1"/>
  <c r="AL59" i="1"/>
  <c r="AS58" i="1"/>
  <c r="AP58" i="1"/>
  <c r="AN58" i="1"/>
  <c r="AL58" i="1"/>
  <c r="AS57" i="1"/>
  <c r="AP57" i="1"/>
  <c r="AN57" i="1"/>
  <c r="AL57" i="1"/>
  <c r="AS56" i="1"/>
  <c r="AP56" i="1"/>
  <c r="AN56" i="1"/>
  <c r="AL56" i="1"/>
  <c r="AS55" i="1"/>
  <c r="AP55" i="1"/>
  <c r="AN55" i="1"/>
  <c r="AL55" i="1"/>
  <c r="AS54" i="1"/>
  <c r="AP54" i="1"/>
  <c r="AN54" i="1"/>
  <c r="AL54" i="1"/>
  <c r="AS53" i="1"/>
  <c r="AP53" i="1"/>
  <c r="AN53" i="1"/>
  <c r="AL53" i="1"/>
  <c r="AS52" i="1"/>
  <c r="AP52" i="1"/>
  <c r="AN52" i="1"/>
  <c r="AL52" i="1"/>
  <c r="AS51" i="1"/>
  <c r="AP51" i="1"/>
  <c r="AN51" i="1"/>
  <c r="AL51" i="1"/>
  <c r="AS50" i="1"/>
  <c r="AP50" i="1"/>
  <c r="AN50" i="1"/>
  <c r="AL50" i="1"/>
  <c r="AS49" i="1"/>
  <c r="AP49" i="1"/>
  <c r="AN49" i="1"/>
  <c r="AL49" i="1"/>
  <c r="AS48" i="1"/>
  <c r="AP48" i="1"/>
  <c r="AN48" i="1"/>
  <c r="AL48" i="1"/>
  <c r="AS47" i="1"/>
  <c r="AP47" i="1"/>
  <c r="AN47" i="1"/>
  <c r="AL47" i="1"/>
  <c r="AS46" i="1"/>
  <c r="AP46" i="1"/>
  <c r="AN46" i="1"/>
  <c r="AL46" i="1"/>
  <c r="AS45" i="1"/>
  <c r="AP45" i="1"/>
  <c r="AN45" i="1"/>
  <c r="AL45" i="1"/>
  <c r="AS44" i="1"/>
  <c r="AP44" i="1"/>
  <c r="AN44" i="1"/>
  <c r="AL44" i="1"/>
  <c r="AS43" i="1"/>
  <c r="AP43" i="1"/>
  <c r="AN43" i="1"/>
  <c r="AL43" i="1"/>
  <c r="AS42" i="1"/>
  <c r="AP42" i="1"/>
  <c r="AN42" i="1"/>
  <c r="AL42" i="1"/>
  <c r="AS41" i="1"/>
  <c r="AP41" i="1"/>
  <c r="AN41" i="1"/>
  <c r="AL41" i="1"/>
  <c r="AS40" i="1"/>
  <c r="AP40" i="1"/>
  <c r="AN40" i="1"/>
  <c r="AL40" i="1"/>
  <c r="AS39" i="1"/>
  <c r="AP39" i="1"/>
  <c r="AN39" i="1"/>
  <c r="AL39" i="1"/>
  <c r="AS38" i="1"/>
  <c r="AP38" i="1"/>
  <c r="AN38" i="1"/>
  <c r="AL38" i="1"/>
  <c r="AS37" i="1"/>
  <c r="AP37" i="1"/>
  <c r="AN37" i="1"/>
  <c r="AL37" i="1"/>
  <c r="AS36" i="1"/>
  <c r="AP36" i="1"/>
  <c r="AN36" i="1"/>
  <c r="AL36" i="1"/>
  <c r="AS35" i="1"/>
  <c r="AP35" i="1"/>
  <c r="AN35" i="1"/>
  <c r="AL35" i="1"/>
  <c r="AS34" i="1"/>
  <c r="AP34" i="1"/>
  <c r="AN34" i="1"/>
  <c r="AL34" i="1"/>
  <c r="AS33" i="1"/>
  <c r="AP33" i="1"/>
  <c r="AN33" i="1"/>
  <c r="AL33" i="1"/>
  <c r="AS32" i="1"/>
  <c r="AP32" i="1"/>
  <c r="AN32" i="1"/>
  <c r="AL32" i="1"/>
  <c r="AS31" i="1"/>
  <c r="AP31" i="1"/>
  <c r="AN31" i="1"/>
  <c r="AL31" i="1"/>
  <c r="AS30" i="1"/>
  <c r="AP30" i="1"/>
  <c r="AN30" i="1"/>
  <c r="AL30" i="1"/>
  <c r="AS29" i="1"/>
  <c r="AP29" i="1"/>
  <c r="AN29" i="1"/>
  <c r="AL29" i="1"/>
  <c r="AS28" i="1"/>
  <c r="AP28" i="1"/>
  <c r="AN28" i="1"/>
  <c r="AL28" i="1"/>
  <c r="AS27" i="1"/>
  <c r="AP27" i="1"/>
  <c r="AN27" i="1"/>
  <c r="AL27" i="1"/>
  <c r="AS26" i="1"/>
  <c r="AP26" i="1"/>
  <c r="AN26" i="1"/>
  <c r="AL26" i="1"/>
  <c r="AS25" i="1"/>
  <c r="AP25" i="1"/>
  <c r="AN25" i="1"/>
  <c r="AL25" i="1"/>
  <c r="AS24" i="1"/>
  <c r="AP24" i="1"/>
  <c r="AN24" i="1"/>
  <c r="AL24" i="1"/>
  <c r="AS23" i="1"/>
  <c r="AP23" i="1"/>
  <c r="AN23" i="1"/>
  <c r="AL23" i="1"/>
  <c r="AS83" i="1"/>
  <c r="AP83" i="1"/>
  <c r="AN83" i="1"/>
  <c r="AL83" i="1"/>
  <c r="AS80" i="1"/>
  <c r="AP80" i="1"/>
  <c r="AN80" i="1"/>
  <c r="AL80" i="1"/>
  <c r="AS82" i="1"/>
  <c r="AP82" i="1"/>
  <c r="AN82" i="1"/>
  <c r="AL82" i="1"/>
  <c r="AS22" i="1"/>
  <c r="AP22" i="1"/>
  <c r="AN22" i="1"/>
  <c r="AL22" i="1"/>
  <c r="AS21" i="1"/>
  <c r="AP21" i="1"/>
  <c r="AN21" i="1"/>
  <c r="AL21" i="1"/>
  <c r="AS20" i="1"/>
  <c r="AP20" i="1"/>
  <c r="AN20" i="1"/>
  <c r="AL20" i="1"/>
  <c r="AS18" i="1"/>
  <c r="AP18" i="1"/>
  <c r="AN18" i="1"/>
  <c r="AL18" i="1"/>
  <c r="AS17" i="1"/>
  <c r="AP17" i="1"/>
  <c r="AN17" i="1"/>
  <c r="AL17" i="1"/>
  <c r="AP16" i="1"/>
  <c r="AN16" i="1"/>
  <c r="AL16" i="1"/>
  <c r="AS15" i="1"/>
  <c r="AP15" i="1"/>
  <c r="AN15" i="1"/>
  <c r="AL15" i="1"/>
  <c r="AS14" i="1"/>
  <c r="AP14" i="1"/>
  <c r="AN14" i="1"/>
  <c r="AL14" i="1"/>
  <c r="AS13" i="1"/>
  <c r="AP13" i="1"/>
  <c r="AN13" i="1"/>
  <c r="AL13" i="1"/>
  <c r="AS12" i="1"/>
  <c r="AP12" i="1"/>
  <c r="AN12" i="1"/>
  <c r="AL12" i="1"/>
  <c r="AS11" i="1"/>
  <c r="AP11" i="1"/>
  <c r="AN11" i="1"/>
  <c r="AL11" i="1"/>
  <c r="AS10" i="1"/>
  <c r="AP10" i="1"/>
  <c r="AN10" i="1"/>
  <c r="AL10" i="1"/>
  <c r="AS9" i="1"/>
  <c r="AP9" i="1"/>
  <c r="AN9" i="1"/>
  <c r="AL9" i="1"/>
  <c r="AS8" i="1"/>
  <c r="AP8" i="1"/>
  <c r="AN8" i="1"/>
  <c r="AL8" i="1"/>
  <c r="AS7" i="1"/>
  <c r="AP7" i="1"/>
  <c r="AN7" i="1"/>
  <c r="AL7" i="1"/>
  <c r="AS6" i="1"/>
  <c r="AP6" i="1"/>
  <c r="AN6" i="1"/>
  <c r="AL6" i="1"/>
  <c r="AS5" i="1"/>
  <c r="AP5" i="1"/>
  <c r="AN5" i="1"/>
  <c r="AL5" i="1"/>
  <c r="AS4" i="1"/>
  <c r="AP4" i="1"/>
  <c r="AN4" i="1"/>
  <c r="AL4" i="1"/>
  <c r="AS3" i="1"/>
  <c r="AP3" i="1"/>
  <c r="AN3" i="1"/>
  <c r="AL3" i="1"/>
  <c r="L3" i="1"/>
  <c r="AS84" i="1" l="1"/>
  <c r="AT19" i="1" s="1"/>
  <c r="AU19" i="1" s="1"/>
  <c r="AN84" i="1"/>
  <c r="L84" i="1"/>
  <c r="AP84" i="1"/>
  <c r="AL84" i="1"/>
  <c r="AT18" i="1" l="1"/>
  <c r="AU18" i="1" s="1"/>
  <c r="AT4" i="1"/>
  <c r="AU4" i="1" s="1"/>
  <c r="AT14" i="1"/>
  <c r="AU14" i="1" s="1"/>
  <c r="AT52" i="1"/>
  <c r="AU52" i="1" s="1"/>
  <c r="AT48" i="1"/>
  <c r="AU48" i="1" s="1"/>
  <c r="AT67" i="1"/>
  <c r="AU67" i="1" s="1"/>
  <c r="AT3" i="1"/>
  <c r="AT30" i="1"/>
  <c r="AU30" i="1" s="1"/>
  <c r="AT37" i="1"/>
  <c r="AU37" i="1" s="1"/>
  <c r="AT55" i="1"/>
  <c r="AU55" i="1" s="1"/>
  <c r="AT75" i="1"/>
  <c r="AU75" i="1" s="1"/>
  <c r="AT25" i="1"/>
  <c r="AU25" i="1" s="1"/>
  <c r="AT15" i="1"/>
  <c r="AU15" i="1" s="1"/>
  <c r="AT6" i="1"/>
  <c r="AU6" i="1" s="1"/>
  <c r="AT60" i="1"/>
  <c r="AU60" i="1" s="1"/>
  <c r="AT39" i="1"/>
  <c r="AU39" i="1" s="1"/>
  <c r="AT56" i="1"/>
  <c r="AU56" i="1" s="1"/>
  <c r="AT74" i="1"/>
  <c r="AU74" i="1" s="1"/>
  <c r="AT63" i="1"/>
  <c r="AU63" i="1" s="1"/>
  <c r="AT64" i="1"/>
  <c r="AU64" i="1" s="1"/>
  <c r="AT43" i="1"/>
  <c r="AU43" i="1" s="1"/>
  <c r="AT82" i="1"/>
  <c r="AU82" i="1" s="1"/>
  <c r="AT7" i="1"/>
  <c r="AU7" i="1" s="1"/>
  <c r="AT80" i="1"/>
  <c r="AU80" i="1" s="1"/>
  <c r="AT47" i="1"/>
  <c r="AU47" i="1" s="1"/>
  <c r="AT65" i="1"/>
  <c r="AU65" i="1" s="1"/>
  <c r="AT8" i="1"/>
  <c r="AU8" i="1" s="1"/>
  <c r="AT45" i="1"/>
  <c r="AU45" i="1" s="1"/>
  <c r="AT35" i="1"/>
  <c r="AU35" i="1" s="1"/>
  <c r="AT41" i="1"/>
  <c r="AU41" i="1" s="1"/>
  <c r="AT16" i="1"/>
  <c r="AU16" i="1" s="1"/>
  <c r="AT10" i="1"/>
  <c r="AU10" i="1" s="1"/>
  <c r="AT68" i="1"/>
  <c r="AU68" i="1" s="1"/>
  <c r="AT54" i="1"/>
  <c r="AU54" i="1" s="1"/>
  <c r="AT31" i="1"/>
  <c r="AU31" i="1" s="1"/>
  <c r="AT44" i="1"/>
  <c r="AU44" i="1" s="1"/>
  <c r="AT62" i="1"/>
  <c r="AU62" i="1" s="1"/>
  <c r="AT5" i="1"/>
  <c r="AU5" i="1" s="1"/>
  <c r="AT29" i="1"/>
  <c r="AU29" i="1" s="1"/>
  <c r="AT72" i="1"/>
  <c r="AU72" i="1" s="1"/>
  <c r="AT49" i="1"/>
  <c r="AU49" i="1" s="1"/>
  <c r="AT21" i="1"/>
  <c r="AU21" i="1" s="1"/>
  <c r="AT46" i="1"/>
  <c r="AU46" i="1" s="1"/>
  <c r="AT83" i="1"/>
  <c r="AU83" i="1" s="1"/>
  <c r="AT27" i="1"/>
  <c r="AU27" i="1" s="1"/>
  <c r="AT34" i="1"/>
  <c r="AU34" i="1" s="1"/>
  <c r="AT77" i="1"/>
  <c r="AU77" i="1" s="1"/>
  <c r="AT33" i="1"/>
  <c r="AU33" i="1" s="1"/>
  <c r="AT32" i="1"/>
  <c r="AU32" i="1" s="1"/>
  <c r="AT50" i="1"/>
  <c r="AU50" i="1" s="1"/>
  <c r="AT78" i="1"/>
  <c r="AU78" i="1" s="1"/>
  <c r="AT70" i="1"/>
  <c r="AU70" i="1" s="1"/>
  <c r="AT38" i="1"/>
  <c r="AU38" i="1" s="1"/>
  <c r="AT12" i="1"/>
  <c r="AU12" i="1" s="1"/>
  <c r="AT24" i="1"/>
  <c r="AU24" i="1" s="1"/>
  <c r="AT20" i="1"/>
  <c r="AU20" i="1" s="1"/>
  <c r="AT40" i="1"/>
  <c r="AU40" i="1" s="1"/>
  <c r="AT13" i="1"/>
  <c r="AU13" i="1" s="1"/>
  <c r="AT36" i="1"/>
  <c r="AU36" i="1" s="1"/>
  <c r="AT53" i="1"/>
  <c r="AU53" i="1" s="1"/>
  <c r="AT71" i="1"/>
  <c r="AU71" i="1" s="1"/>
  <c r="AT57" i="1"/>
  <c r="AU57" i="1" s="1"/>
  <c r="AT73" i="1"/>
  <c r="AU73" i="1" s="1"/>
  <c r="AT9" i="1"/>
  <c r="AU9" i="1" s="1"/>
  <c r="AT61" i="1"/>
  <c r="AU61" i="1" s="1"/>
  <c r="AT11" i="1"/>
  <c r="AU11" i="1" s="1"/>
  <c r="AT51" i="1"/>
  <c r="AU51" i="1" s="1"/>
  <c r="AT69" i="1"/>
  <c r="AU69" i="1" s="1"/>
  <c r="AT22" i="1"/>
  <c r="AU22" i="1" s="1"/>
  <c r="AT23" i="1"/>
  <c r="AU23" i="1" s="1"/>
  <c r="AT42" i="1"/>
  <c r="AU42" i="1" s="1"/>
  <c r="AT59" i="1"/>
  <c r="AU59" i="1" s="1"/>
  <c r="AT28" i="1"/>
  <c r="AU28" i="1" s="1"/>
  <c r="AT66" i="1"/>
  <c r="AU66" i="1" s="1"/>
  <c r="AT58" i="1"/>
  <c r="AU58" i="1" s="1"/>
  <c r="AT17" i="1"/>
  <c r="AU17" i="1" s="1"/>
  <c r="C87" i="1"/>
  <c r="AT26" i="1"/>
  <c r="AU26" i="1" s="1"/>
  <c r="AU3" i="1" l="1"/>
  <c r="AU84" i="1" s="1"/>
  <c r="AT84" i="1"/>
</calcChain>
</file>

<file path=xl/sharedStrings.xml><?xml version="1.0" encoding="utf-8"?>
<sst xmlns="http://schemas.openxmlformats.org/spreadsheetml/2006/main" count="662" uniqueCount="186">
  <si>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</si>
  <si>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</si>
  <si>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</si>
  <si>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</si>
  <si>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</si>
  <si>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</si>
  <si>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</si>
  <si>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</si>
  <si>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</si>
  <si>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</si>
  <si>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</si>
  <si>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</si>
  <si>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</si>
  <si>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</si>
  <si>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</si>
  <si>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</si>
  <si>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</si>
  <si>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</si>
  <si>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</si>
  <si>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</si>
  <si>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</si>
  <si>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</si>
  <si>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</si>
  <si>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</si>
  <si>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</si>
  <si>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</si>
  <si>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</si>
  <si>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</si>
  <si>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</si>
  <si>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</si>
  <si>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</si>
  <si>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</si>
  <si>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</si>
  <si>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</si>
  <si>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</si>
  <si>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</si>
  <si>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</si>
  <si>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</si>
  <si>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</si>
  <si>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</si>
  <si>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</si>
  <si>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</si>
  <si>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</si>
  <si>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</si>
  <si>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</si>
  <si>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</si>
  <si>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</si>
  <si>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</si>
  <si>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</si>
  <si>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SESW</t>
  </si>
  <si>
    <t>02</t>
  </si>
  <si>
    <t>117</t>
  </si>
  <si>
    <t>043</t>
  </si>
  <si>
    <t>SWSE</t>
  </si>
  <si>
    <t>NESW</t>
  </si>
  <si>
    <t>08-0038-000</t>
  </si>
  <si>
    <t>JORGENSON, NATHAN J</t>
  </si>
  <si>
    <t>8880 HOLLY LN N</t>
  </si>
  <si>
    <t>MAPLE GROVE MN 55311</t>
  </si>
  <si>
    <t>SWSW</t>
  </si>
  <si>
    <t>06</t>
  </si>
  <si>
    <t>042</t>
  </si>
  <si>
    <t>08-0040-000</t>
  </si>
  <si>
    <t>ANDERSON, WAYNE &amp; SHIRLEY</t>
  </si>
  <si>
    <t>2076 331ST AVE</t>
  </si>
  <si>
    <t>DAWSON, MN 56232</t>
  </si>
  <si>
    <t>NENW</t>
  </si>
  <si>
    <t>07</t>
  </si>
  <si>
    <t>SENW</t>
  </si>
  <si>
    <t>SWNW</t>
  </si>
  <si>
    <t>NWNW</t>
  </si>
  <si>
    <t>08-0040-010</t>
  </si>
  <si>
    <t>ANDERSON, WAYNE ET AL</t>
  </si>
  <si>
    <t>08-0041-000</t>
  </si>
  <si>
    <t>FROILAND FAMILY FARMS</t>
  </si>
  <si>
    <t>8158 WINTERLAND COURT NE</t>
  </si>
  <si>
    <t>BEMIDJI, MN 56601</t>
  </si>
  <si>
    <t>NWSW</t>
  </si>
  <si>
    <t>12-0203-000</t>
  </si>
  <si>
    <t>BERGESON, BRUCE &amp; ANDERSON ET AL</t>
  </si>
  <si>
    <t>3125 230TH ST PO BOX 384</t>
  </si>
  <si>
    <t>DAWSON MN 56232</t>
  </si>
  <si>
    <t>NWNE</t>
  </si>
  <si>
    <t>SESE</t>
  </si>
  <si>
    <t>35</t>
  </si>
  <si>
    <t>118</t>
  </si>
  <si>
    <t>NWSE</t>
  </si>
  <si>
    <t>12-0204-000</t>
  </si>
  <si>
    <t>SCHLOMKA, EUGENE H. LVG TR</t>
  </si>
  <si>
    <t>5465 250TH ST E</t>
  </si>
  <si>
    <t>HAMPTON, MN 55031</t>
  </si>
  <si>
    <t>36</t>
  </si>
  <si>
    <t>12-0208-010</t>
  </si>
  <si>
    <t>JORDAHL, JON K. &amp; JOYCE L. REV TRTS</t>
  </si>
  <si>
    <t>543 S MAPLE LAKE RD SE</t>
  </si>
  <si>
    <t>GLENWOOD, MN 56334</t>
  </si>
  <si>
    <t>220TH ST</t>
  </si>
  <si>
    <t>01</t>
  </si>
  <si>
    <t>NENE</t>
  </si>
  <si>
    <t>317TH AVE</t>
  </si>
  <si>
    <t>NESE</t>
  </si>
  <si>
    <t>SENE</t>
  </si>
  <si>
    <t>SWNE</t>
  </si>
  <si>
    <t>38-0001-000</t>
  </si>
  <si>
    <t>BOTHUN FARMS LLC</t>
  </si>
  <si>
    <t>3263 210TH ST</t>
  </si>
  <si>
    <t>38-0001-030</t>
  </si>
  <si>
    <t>BOTHUN, JOSEPH &amp; TRISTIN</t>
  </si>
  <si>
    <t>3222 210TH ST</t>
  </si>
  <si>
    <t>38-0002-000</t>
  </si>
  <si>
    <t>38-0003-000</t>
  </si>
  <si>
    <t>KOSTAD, JANICE</t>
  </si>
  <si>
    <t>3044 180TH ST</t>
  </si>
  <si>
    <t>38-0003-010</t>
  </si>
  <si>
    <t>38-0005-000</t>
  </si>
  <si>
    <t>BOTHUN, ALDEN &amp; GENEVIEVE REV TRUST</t>
  </si>
  <si>
    <t>38-0005-050</t>
  </si>
  <si>
    <t>BOTHUN, JOSEPH</t>
  </si>
  <si>
    <t>38-0005-060</t>
  </si>
  <si>
    <t>38-0005-070</t>
  </si>
  <si>
    <t>38-0006-000</t>
  </si>
  <si>
    <t>DEJONG, DAVID</t>
  </si>
  <si>
    <t>3919 220TH ST</t>
  </si>
  <si>
    <t>MONTEVIDEO, MN 56265</t>
  </si>
  <si>
    <t>38-0006-010</t>
  </si>
  <si>
    <t>GBT ENTERPRISES, LLC</t>
  </si>
  <si>
    <t>2756 210TH ST</t>
  </si>
  <si>
    <t>38-0007-000</t>
  </si>
  <si>
    <t>MCKINNEY, GERALD &amp; ANGIE</t>
  </si>
  <si>
    <t>3205 220TH ST</t>
  </si>
  <si>
    <t>38-0008-000</t>
  </si>
  <si>
    <t>SOMMERFELD, DENNIS &amp; WANDA REV TRTS</t>
  </si>
  <si>
    <t>3245 230TH ST</t>
  </si>
  <si>
    <t>38-0009-000</t>
  </si>
  <si>
    <t>38-0009-010</t>
  </si>
  <si>
    <t>38-0010-040</t>
  </si>
  <si>
    <t>38-0011-000</t>
  </si>
  <si>
    <t>BERGESON, ANDERSON, MICHELS ETAL</t>
  </si>
  <si>
    <t>PO BOX 384</t>
  </si>
  <si>
    <t>38-0011-010</t>
  </si>
  <si>
    <t>BERGESON, BRUCE &amp; DIANE</t>
  </si>
  <si>
    <t>38-0011-020</t>
  </si>
  <si>
    <t>SCHWEGEL, PRESTON &amp; TERESA</t>
  </si>
  <si>
    <t>2189 317TH AVE</t>
  </si>
  <si>
    <t>38-0067-000</t>
  </si>
  <si>
    <t>BERGESON, DAVID &amp; DAMARIS</t>
  </si>
  <si>
    <t>3061 210TH ST</t>
  </si>
  <si>
    <t>11</t>
  </si>
  <si>
    <t>38-0068-000</t>
  </si>
  <si>
    <t>12</t>
  </si>
  <si>
    <t>38-0069-000</t>
  </si>
  <si>
    <t>MICHAELSON FARM</t>
  </si>
  <si>
    <t>963 3RD ST</t>
  </si>
  <si>
    <t>38-0070-000</t>
  </si>
  <si>
    <t>SWENSON, DEAN W. &amp; PAULA M.</t>
  </si>
  <si>
    <t>16385 COUNTY ROAD 2</t>
  </si>
  <si>
    <t>WALCOTT ND 58077</t>
  </si>
  <si>
    <t>38-0071-000</t>
  </si>
  <si>
    <t>RYBERG, CONSTANCE REVOCABLE TRUST</t>
  </si>
  <si>
    <t>888 CANNON VALLEY DRIVE APT #208</t>
  </si>
  <si>
    <t>NORTHFIELD, MN 55057</t>
  </si>
  <si>
    <t>38-0071-010</t>
  </si>
  <si>
    <t>BOTHUN, GREGORY &amp; TAMARA REV TRUSTS</t>
  </si>
  <si>
    <t>38-0071-020</t>
  </si>
  <si>
    <t>BOTHUN HOGSITE, LLC</t>
  </si>
  <si>
    <t>38-0071-030</t>
  </si>
  <si>
    <t>38-0072-000</t>
  </si>
  <si>
    <t>38-0072-030</t>
  </si>
  <si>
    <t>OCHSENDORF, DERRICK &amp; LOUWAGIE,KIMB</t>
  </si>
  <si>
    <t>2033 331ST AVE</t>
  </si>
  <si>
    <t>CR 27</t>
  </si>
  <si>
    <t>CR 58</t>
  </si>
  <si>
    <t>TOTAL WATERSHED ACRES:</t>
  </si>
  <si>
    <t>LA QUI PARLE CTY RDS</t>
  </si>
  <si>
    <t>CERRO GORDO TWP RDS</t>
  </si>
  <si>
    <t>RIVERSIDE TWP RDS</t>
  </si>
  <si>
    <t>38-0010-000</t>
  </si>
  <si>
    <t>38-0001-020</t>
  </si>
  <si>
    <t>BOTHUN, CORI &amp; BROOK</t>
  </si>
  <si>
    <t>2389 120TH ST N</t>
  </si>
  <si>
    <t>CANBY MN 56220</t>
  </si>
  <si>
    <t>38-0001-050</t>
  </si>
  <si>
    <t>RIVERSIDE TWP C/O LISA MALECEK, 3038 180 TH ST</t>
  </si>
  <si>
    <t>CERRO GORDO TWP C/O TERRY DALE 2242 311TH AVE</t>
  </si>
  <si>
    <t>MADISON MN 56256</t>
  </si>
  <si>
    <t>422 5TH AVE SUITE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</si>
</sst>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\$#,##0.00"/>
    <numFmt numFmtId="165" formatCode="#,##0.00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7" fillId="0" borderId="0" xfId="1" applyNumberFormat="1" applyFont="1" applyFill="1" applyBorder="1" applyAlignment="1">
      <alignment horizontal="center"/>
    </xf>
  </cellXfs>
  <cellStyles count="2">
    <cellStyle name="Currency 2" xfId="1" xr:uid="{6CE2E226-7FA0-481C-9850-BE1E916357B5}"/>
    <cellStyle name="Normal" xfId="0" builtinId="0"/>
  </cellStyles>
  <dxfs count="2">
    <dxf>
      <font>
        <b/>
        <color rgb="FFFF0000"/>
      </font>
    </dxf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7"/>
  <sheetViews>
    <sheetView tabSelected="1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F69" sqref="F69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42.33203125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0" width="17.6640625" style="2" hidden="1" customWidth="1"/>
    <col min="31" max="31" width="17.6640625" style="2" customWidth="1"/>
    <col min="32" max="32" width="17.6640625" style="5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customWidth="1"/>
    <col min="40" max="40" width="17.6640625" style="5" customWidth="1"/>
    <col min="41" max="41" width="17.6640625" style="2" hidden="1" customWidth="1"/>
    <col min="42" max="42" width="17.6640625" style="5" hidden="1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32">
        <v>3219.6</v>
      </c>
      <c r="AN1" s="32">
        <v>5366</v>
      </c>
      <c r="AP1" s="5" t="s">
        <v>0</v>
      </c>
      <c r="AU1" s="5" t="s">
        <v>1</v>
      </c>
    </row>
    <row r="2" spans="1:47" ht="67.95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31" t="s">
        <v>176</v>
      </c>
      <c r="B3" s="31" t="s">
        <v>104</v>
      </c>
      <c r="C3" s="31" t="s">
        <v>105</v>
      </c>
      <c r="D3" s="31" t="s">
        <v>65</v>
      </c>
      <c r="E3" s="31" t="s">
        <v>49</v>
      </c>
      <c r="F3" s="31" t="s">
        <v>50</v>
      </c>
      <c r="G3" s="31" t="s">
        <v>51</v>
      </c>
      <c r="H3" s="31" t="s">
        <v>52</v>
      </c>
      <c r="I3" s="30">
        <v>132.62</v>
      </c>
      <c r="J3" s="2">
        <v>37.49</v>
      </c>
      <c r="K3" s="2">
        <f>SUM(N3,P3,R3,T3,V3,X3,Z3,AB3,AE3,AG3,AI3)</f>
        <v>1.2000000000000002</v>
      </c>
      <c r="L3" s="2">
        <f t="shared" ref="L3:L65" si="0">SUM(M3,AD3,AK3,AM3,AO3,AQ3,AR3)</f>
        <v>0</v>
      </c>
      <c r="R3" s="7">
        <v>0.08</v>
      </c>
      <c r="S3" s="5">
        <v>33.72</v>
      </c>
      <c r="T3" s="8">
        <v>1.1200000000000001</v>
      </c>
      <c r="U3" s="5">
        <v>141.624</v>
      </c>
      <c r="AL3" s="5" t="str">
        <f t="shared" ref="AL3:AL18" si="1">IF(AK3&gt;0,AK3*$AL$1,"")</f>
        <v/>
      </c>
      <c r="AN3" s="5" t="str">
        <f t="shared" ref="AN3:AN18" si="2">IF(AM3&gt;0,AM3*$AN$1,"")</f>
        <v/>
      </c>
      <c r="AP3" s="5" t="str">
        <f t="shared" ref="AP3:AP18" si="3">IF(AO3&gt;0,AO3*$AP$1,"")</f>
        <v/>
      </c>
      <c r="AS3" s="5">
        <f t="shared" ref="AS3:AS22" si="4">SUM(O3,Q3,S3,U3,W3,Y3,AA3,AC3,AF3,AH3,AJ3)</f>
        <v>175.34399999999999</v>
      </c>
      <c r="AT3" s="11">
        <f t="shared" ref="AT3:AT34" si="5">(AS3/$AS$84)*100</f>
        <v>1.7682624235157408E-2</v>
      </c>
      <c r="AU3" s="5">
        <f t="shared" ref="AU3:AU18" si="6">(AT3/100)*$AU$1</f>
        <v>17.682624235157409</v>
      </c>
    </row>
    <row r="4" spans="1:47" x14ac:dyDescent="0.3">
      <c r="A4" s="31" t="s">
        <v>176</v>
      </c>
      <c r="B4" s="31" t="s">
        <v>104</v>
      </c>
      <c r="C4" s="31" t="s">
        <v>105</v>
      </c>
      <c r="D4" s="31" t="s">
        <v>65</v>
      </c>
      <c r="E4" s="31" t="s">
        <v>53</v>
      </c>
      <c r="F4" s="31" t="s">
        <v>50</v>
      </c>
      <c r="G4" s="31" t="s">
        <v>51</v>
      </c>
      <c r="H4" s="31" t="s">
        <v>52</v>
      </c>
      <c r="I4" s="30">
        <v>132.62</v>
      </c>
      <c r="J4" s="2">
        <v>31.68</v>
      </c>
      <c r="K4" s="2">
        <f t="shared" ref="K4:K65" si="7">SUM(N4,P4,R4,T4,V4,X4,Z4,AB4,AE4,AG4,AI4)</f>
        <v>18.490000000000002</v>
      </c>
      <c r="L4" s="2">
        <f t="shared" si="0"/>
        <v>0</v>
      </c>
      <c r="P4" s="6">
        <v>0.53</v>
      </c>
      <c r="Q4" s="5">
        <v>560.21</v>
      </c>
      <c r="R4" s="7">
        <v>17.43</v>
      </c>
      <c r="S4" s="5">
        <v>7346.7449999999999</v>
      </c>
      <c r="T4" s="8">
        <v>0.53</v>
      </c>
      <c r="U4" s="5">
        <v>67.018500000000003</v>
      </c>
      <c r="AL4" s="5" t="str">
        <f t="shared" si="1"/>
        <v/>
      </c>
      <c r="AN4" s="5" t="str">
        <f t="shared" si="2"/>
        <v/>
      </c>
      <c r="AP4" s="5" t="str">
        <f t="shared" si="3"/>
        <v/>
      </c>
      <c r="AS4" s="5">
        <f t="shared" si="4"/>
        <v>7973.9735000000001</v>
      </c>
      <c r="AT4" s="11">
        <f t="shared" si="5"/>
        <v>0.80413802047177518</v>
      </c>
      <c r="AU4" s="5">
        <f t="shared" si="6"/>
        <v>804.13802047177523</v>
      </c>
    </row>
    <row r="5" spans="1:47" x14ac:dyDescent="0.3">
      <c r="A5" s="31" t="s">
        <v>176</v>
      </c>
      <c r="B5" s="31" t="s">
        <v>104</v>
      </c>
      <c r="C5" s="31" t="s">
        <v>105</v>
      </c>
      <c r="D5" s="31" t="s">
        <v>65</v>
      </c>
      <c r="E5" s="31" t="s">
        <v>54</v>
      </c>
      <c r="F5" s="31" t="s">
        <v>50</v>
      </c>
      <c r="G5" s="31" t="s">
        <v>51</v>
      </c>
      <c r="H5" s="31" t="s">
        <v>52</v>
      </c>
      <c r="I5" s="30">
        <v>132.62</v>
      </c>
      <c r="J5" s="2">
        <v>40.64</v>
      </c>
      <c r="K5" s="2">
        <f t="shared" si="7"/>
        <v>1.34</v>
      </c>
      <c r="L5" s="2">
        <f t="shared" si="0"/>
        <v>0</v>
      </c>
      <c r="T5" s="8">
        <v>1.34</v>
      </c>
      <c r="U5" s="5">
        <v>169.44300000000001</v>
      </c>
      <c r="AL5" s="5" t="str">
        <f t="shared" si="1"/>
        <v/>
      </c>
      <c r="AN5" s="5" t="str">
        <f t="shared" si="2"/>
        <v/>
      </c>
      <c r="AP5" s="5" t="str">
        <f t="shared" si="3"/>
        <v/>
      </c>
      <c r="AS5" s="5">
        <f t="shared" si="4"/>
        <v>169.44300000000001</v>
      </c>
      <c r="AT5" s="11">
        <f t="shared" si="5"/>
        <v>1.7087535919551151E-2</v>
      </c>
      <c r="AU5" s="5">
        <f t="shared" si="6"/>
        <v>17.087535919551151</v>
      </c>
    </row>
    <row r="6" spans="1:47" x14ac:dyDescent="0.3">
      <c r="A6" s="1" t="s">
        <v>55</v>
      </c>
      <c r="B6" s="1" t="s">
        <v>56</v>
      </c>
      <c r="C6" s="1" t="s">
        <v>57</v>
      </c>
      <c r="D6" s="1" t="s">
        <v>58</v>
      </c>
      <c r="E6" s="1" t="s">
        <v>59</v>
      </c>
      <c r="F6" s="1" t="s">
        <v>60</v>
      </c>
      <c r="G6" s="1" t="s">
        <v>51</v>
      </c>
      <c r="H6" s="1" t="s">
        <v>61</v>
      </c>
      <c r="I6" s="2">
        <v>266.39999389648438</v>
      </c>
      <c r="J6" s="2">
        <v>35.799999999999997</v>
      </c>
      <c r="K6" s="2">
        <f t="shared" si="7"/>
        <v>3.6899999999999995</v>
      </c>
      <c r="L6" s="2">
        <f t="shared" si="0"/>
        <v>0</v>
      </c>
      <c r="P6" s="6">
        <v>0.11</v>
      </c>
      <c r="Q6" s="5">
        <v>232.54</v>
      </c>
      <c r="R6" s="7">
        <v>3.28</v>
      </c>
      <c r="S6" s="5">
        <v>2765.04</v>
      </c>
      <c r="T6" s="8">
        <v>0.3</v>
      </c>
      <c r="U6" s="5">
        <v>75.87</v>
      </c>
      <c r="AL6" s="5" t="str">
        <f t="shared" si="1"/>
        <v/>
      </c>
      <c r="AN6" s="5" t="str">
        <f t="shared" si="2"/>
        <v/>
      </c>
      <c r="AP6" s="5" t="str">
        <f t="shared" si="3"/>
        <v/>
      </c>
      <c r="AS6" s="5">
        <f t="shared" si="4"/>
        <v>3073.45</v>
      </c>
      <c r="AT6" s="11">
        <f t="shared" si="5"/>
        <v>0.30994309161160083</v>
      </c>
      <c r="AU6" s="5">
        <f t="shared" si="6"/>
        <v>309.94309161160083</v>
      </c>
    </row>
    <row r="7" spans="1:4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51</v>
      </c>
      <c r="H7" s="1" t="s">
        <v>61</v>
      </c>
      <c r="I7" s="2">
        <v>102.699996948242</v>
      </c>
      <c r="J7" s="2">
        <v>36.56</v>
      </c>
      <c r="K7" s="2">
        <f t="shared" si="7"/>
        <v>2.08</v>
      </c>
      <c r="L7" s="2">
        <f t="shared" si="0"/>
        <v>0</v>
      </c>
      <c r="R7" s="7">
        <v>0.14000000000000001</v>
      </c>
      <c r="S7" s="5">
        <v>103.2675</v>
      </c>
      <c r="T7" s="8">
        <v>1.94</v>
      </c>
      <c r="U7" s="5">
        <v>429.29775000000001</v>
      </c>
      <c r="AL7" s="5" t="str">
        <f t="shared" si="1"/>
        <v/>
      </c>
      <c r="AN7" s="5" t="str">
        <f t="shared" si="2"/>
        <v/>
      </c>
      <c r="AP7" s="5" t="str">
        <f t="shared" si="3"/>
        <v/>
      </c>
      <c r="AS7" s="5">
        <f t="shared" si="4"/>
        <v>532.56524999999999</v>
      </c>
      <c r="AT7" s="11">
        <f t="shared" si="5"/>
        <v>5.3706720483464872E-2</v>
      </c>
      <c r="AU7" s="5">
        <f t="shared" si="6"/>
        <v>53.706720483464871</v>
      </c>
    </row>
    <row r="8" spans="1:47" x14ac:dyDescent="0.3">
      <c r="A8" s="1" t="s">
        <v>62</v>
      </c>
      <c r="B8" s="1" t="s">
        <v>63</v>
      </c>
      <c r="C8" s="1" t="s">
        <v>64</v>
      </c>
      <c r="D8" s="1" t="s">
        <v>65</v>
      </c>
      <c r="E8" s="1" t="s">
        <v>68</v>
      </c>
      <c r="F8" s="1" t="s">
        <v>67</v>
      </c>
      <c r="G8" s="1" t="s">
        <v>51</v>
      </c>
      <c r="H8" s="1" t="s">
        <v>61</v>
      </c>
      <c r="I8" s="2">
        <v>102.6999969482422</v>
      </c>
      <c r="J8" s="2">
        <v>17.61</v>
      </c>
      <c r="K8" s="2">
        <f t="shared" si="7"/>
        <v>4.57</v>
      </c>
      <c r="L8" s="2">
        <f t="shared" si="0"/>
        <v>0</v>
      </c>
      <c r="P8" s="6">
        <v>0.81</v>
      </c>
      <c r="Q8" s="5">
        <v>1498.2974999999999</v>
      </c>
      <c r="R8" s="7">
        <v>2.69</v>
      </c>
      <c r="S8" s="5">
        <v>1984.2112500000001</v>
      </c>
      <c r="T8" s="8">
        <v>1.07</v>
      </c>
      <c r="U8" s="5">
        <v>236.777625</v>
      </c>
      <c r="AL8" s="5" t="str">
        <f t="shared" si="1"/>
        <v/>
      </c>
      <c r="AN8" s="5" t="str">
        <f t="shared" si="2"/>
        <v/>
      </c>
      <c r="AP8" s="5" t="str">
        <f t="shared" si="3"/>
        <v/>
      </c>
      <c r="AS8" s="5">
        <f t="shared" si="4"/>
        <v>3719.2863750000001</v>
      </c>
      <c r="AT8" s="11">
        <f t="shared" si="5"/>
        <v>0.37507267652195542</v>
      </c>
      <c r="AU8" s="5">
        <f t="shared" si="6"/>
        <v>375.07267652195543</v>
      </c>
    </row>
    <row r="9" spans="1:47" x14ac:dyDescent="0.3">
      <c r="A9" s="1" t="s">
        <v>62</v>
      </c>
      <c r="B9" s="1" t="s">
        <v>63</v>
      </c>
      <c r="C9" s="1" t="s">
        <v>64</v>
      </c>
      <c r="D9" s="1" t="s">
        <v>65</v>
      </c>
      <c r="E9" s="1" t="s">
        <v>69</v>
      </c>
      <c r="F9" s="1" t="s">
        <v>67</v>
      </c>
      <c r="G9" s="1" t="s">
        <v>51</v>
      </c>
      <c r="H9" s="1" t="s">
        <v>61</v>
      </c>
      <c r="I9" s="2">
        <v>102.6999969482422</v>
      </c>
      <c r="J9" s="2">
        <v>16.149999999999999</v>
      </c>
      <c r="K9" s="2">
        <f t="shared" si="7"/>
        <v>16.149999999999999</v>
      </c>
      <c r="L9" s="2">
        <f t="shared" si="0"/>
        <v>0</v>
      </c>
      <c r="N9" s="4">
        <v>2.5299999999999998</v>
      </c>
      <c r="O9" s="5">
        <v>6090.0262499999999</v>
      </c>
      <c r="P9" s="6">
        <v>11.29</v>
      </c>
      <c r="Q9" s="5">
        <v>20883.677500000002</v>
      </c>
      <c r="R9" s="7">
        <v>2.33</v>
      </c>
      <c r="S9" s="5">
        <v>1718.66625</v>
      </c>
      <c r="AL9" s="5" t="str">
        <f t="shared" si="1"/>
        <v/>
      </c>
      <c r="AN9" s="5" t="str">
        <f t="shared" si="2"/>
        <v/>
      </c>
      <c r="AP9" s="5" t="str">
        <f t="shared" si="3"/>
        <v/>
      </c>
      <c r="AS9" s="5">
        <f t="shared" si="4"/>
        <v>28692.37</v>
      </c>
      <c r="AT9" s="11">
        <f t="shared" si="5"/>
        <v>2.8934916343080079</v>
      </c>
      <c r="AU9" s="5">
        <f t="shared" si="6"/>
        <v>2893.4916343080081</v>
      </c>
    </row>
    <row r="10" spans="1:47" x14ac:dyDescent="0.3">
      <c r="A10" s="1" t="s">
        <v>62</v>
      </c>
      <c r="B10" s="1" t="s">
        <v>63</v>
      </c>
      <c r="C10" s="1" t="s">
        <v>64</v>
      </c>
      <c r="D10" s="1" t="s">
        <v>65</v>
      </c>
      <c r="E10" s="1" t="s">
        <v>70</v>
      </c>
      <c r="F10" s="1" t="s">
        <v>67</v>
      </c>
      <c r="G10" s="1" t="s">
        <v>51</v>
      </c>
      <c r="H10" s="1" t="s">
        <v>61</v>
      </c>
      <c r="I10" s="2">
        <v>102.6999969482422</v>
      </c>
      <c r="J10" s="2">
        <v>29.94</v>
      </c>
      <c r="K10" s="2">
        <f t="shared" si="7"/>
        <v>17.23</v>
      </c>
      <c r="L10" s="2">
        <f t="shared" si="0"/>
        <v>0</v>
      </c>
      <c r="N10" s="4">
        <v>0.73</v>
      </c>
      <c r="O10" s="5">
        <v>1059.135</v>
      </c>
      <c r="P10" s="6">
        <v>5.6999999999999993</v>
      </c>
      <c r="Q10" s="5">
        <v>8178.5375000000004</v>
      </c>
      <c r="R10" s="7">
        <v>7.59</v>
      </c>
      <c r="S10" s="5">
        <v>4698.6712499999994</v>
      </c>
      <c r="T10" s="8">
        <v>2.56</v>
      </c>
      <c r="U10" s="5">
        <v>477.66487499999999</v>
      </c>
      <c r="Z10" s="9">
        <v>0.21</v>
      </c>
      <c r="AA10" s="5">
        <v>10.6218</v>
      </c>
      <c r="AB10" s="10">
        <v>0.44</v>
      </c>
      <c r="AC10" s="5">
        <v>20.0288</v>
      </c>
      <c r="AL10" s="5" t="str">
        <f t="shared" si="1"/>
        <v/>
      </c>
      <c r="AN10" s="5" t="str">
        <f t="shared" si="2"/>
        <v/>
      </c>
      <c r="AP10" s="5" t="str">
        <f t="shared" si="3"/>
        <v/>
      </c>
      <c r="AS10" s="5">
        <f t="shared" si="4"/>
        <v>14444.659225000001</v>
      </c>
      <c r="AT10" s="11">
        <f t="shared" si="5"/>
        <v>1.4566764832590511</v>
      </c>
      <c r="AU10" s="5">
        <f t="shared" si="6"/>
        <v>1456.6764832590511</v>
      </c>
    </row>
    <row r="11" spans="1:47" x14ac:dyDescent="0.3">
      <c r="A11" s="1" t="s">
        <v>71</v>
      </c>
      <c r="B11" s="1" t="s">
        <v>72</v>
      </c>
      <c r="C11" s="1" t="s">
        <v>64</v>
      </c>
      <c r="D11" s="1" t="s">
        <v>65</v>
      </c>
      <c r="E11" s="1" t="s">
        <v>69</v>
      </c>
      <c r="F11" s="1" t="s">
        <v>67</v>
      </c>
      <c r="G11" s="1" t="s">
        <v>51</v>
      </c>
      <c r="H11" s="1" t="s">
        <v>61</v>
      </c>
      <c r="I11" s="2">
        <v>10.30000019073486</v>
      </c>
      <c r="J11" s="2">
        <v>3.19</v>
      </c>
      <c r="K11" s="2">
        <f t="shared" si="7"/>
        <v>3.2</v>
      </c>
      <c r="L11" s="2">
        <f t="shared" si="0"/>
        <v>0</v>
      </c>
      <c r="P11" s="6">
        <v>0.64</v>
      </c>
      <c r="Q11" s="5">
        <v>1183.8399999999999</v>
      </c>
      <c r="R11" s="7">
        <v>1.67</v>
      </c>
      <c r="S11" s="5">
        <v>1231.83375</v>
      </c>
      <c r="Z11" s="9">
        <v>0.71</v>
      </c>
      <c r="AA11" s="5">
        <v>62.845649999999999</v>
      </c>
      <c r="AB11" s="10">
        <v>0.18</v>
      </c>
      <c r="AC11" s="5">
        <v>14.338800000000001</v>
      </c>
      <c r="AL11" s="5" t="str">
        <f t="shared" si="1"/>
        <v/>
      </c>
      <c r="AN11" s="5" t="str">
        <f t="shared" si="2"/>
        <v/>
      </c>
      <c r="AP11" s="5" t="str">
        <f t="shared" si="3"/>
        <v/>
      </c>
      <c r="AS11" s="5">
        <f t="shared" si="4"/>
        <v>2492.8582000000001</v>
      </c>
      <c r="AT11" s="11">
        <f t="shared" si="5"/>
        <v>0.25139311765518563</v>
      </c>
      <c r="AU11" s="5">
        <f t="shared" si="6"/>
        <v>251.39311765518562</v>
      </c>
    </row>
    <row r="12" spans="1:47" x14ac:dyDescent="0.3">
      <c r="A12" s="1" t="s">
        <v>71</v>
      </c>
      <c r="B12" s="1" t="s">
        <v>72</v>
      </c>
      <c r="C12" s="1" t="s">
        <v>64</v>
      </c>
      <c r="D12" s="1" t="s">
        <v>65</v>
      </c>
      <c r="E12" s="1" t="s">
        <v>70</v>
      </c>
      <c r="F12" s="1" t="s">
        <v>67</v>
      </c>
      <c r="G12" s="1" t="s">
        <v>51</v>
      </c>
      <c r="H12" s="1" t="s">
        <v>61</v>
      </c>
      <c r="I12" s="2">
        <v>10.30000019073486</v>
      </c>
      <c r="J12" s="2">
        <v>6.15</v>
      </c>
      <c r="K12" s="2">
        <f t="shared" si="7"/>
        <v>6.15</v>
      </c>
      <c r="L12" s="2">
        <f t="shared" si="0"/>
        <v>0</v>
      </c>
      <c r="R12" s="7">
        <v>0.48</v>
      </c>
      <c r="S12" s="5">
        <v>354.06</v>
      </c>
      <c r="T12" s="8">
        <v>0.98</v>
      </c>
      <c r="U12" s="5">
        <v>206.42962499999999</v>
      </c>
      <c r="Z12" s="9">
        <v>1.05</v>
      </c>
      <c r="AA12" s="5">
        <v>85.733100000000007</v>
      </c>
      <c r="AB12" s="10">
        <v>3.64</v>
      </c>
      <c r="AC12" s="5">
        <v>218.26840000000001</v>
      </c>
      <c r="AL12" s="5" t="str">
        <f t="shared" si="1"/>
        <v/>
      </c>
      <c r="AN12" s="5" t="str">
        <f t="shared" si="2"/>
        <v/>
      </c>
      <c r="AP12" s="5" t="str">
        <f t="shared" si="3"/>
        <v/>
      </c>
      <c r="AS12" s="5">
        <f t="shared" si="4"/>
        <v>864.49112500000001</v>
      </c>
      <c r="AT12" s="11">
        <f t="shared" si="5"/>
        <v>8.7179896192646975E-2</v>
      </c>
      <c r="AU12" s="5">
        <f t="shared" si="6"/>
        <v>87.179896192646964</v>
      </c>
    </row>
    <row r="13" spans="1:47" x14ac:dyDescent="0.3">
      <c r="A13" s="1" t="s">
        <v>73</v>
      </c>
      <c r="B13" s="1" t="s">
        <v>74</v>
      </c>
      <c r="C13" s="1" t="s">
        <v>75</v>
      </c>
      <c r="D13" s="1" t="s">
        <v>76</v>
      </c>
      <c r="E13" s="1" t="s">
        <v>68</v>
      </c>
      <c r="F13" s="1" t="s">
        <v>67</v>
      </c>
      <c r="G13" s="1" t="s">
        <v>51</v>
      </c>
      <c r="H13" s="1" t="s">
        <v>61</v>
      </c>
      <c r="I13" s="30">
        <v>167.1000061035156</v>
      </c>
      <c r="J13" s="30">
        <v>18.059999999999999</v>
      </c>
      <c r="K13" s="30">
        <f t="shared" si="7"/>
        <v>7.0000000000000007E-2</v>
      </c>
      <c r="L13" s="2">
        <f t="shared" si="0"/>
        <v>0</v>
      </c>
      <c r="R13" s="7">
        <v>7.0000000000000007E-2</v>
      </c>
      <c r="S13" s="5">
        <v>51.64</v>
      </c>
      <c r="AL13" s="5" t="str">
        <f t="shared" si="1"/>
        <v/>
      </c>
      <c r="AN13" s="5" t="str">
        <f t="shared" si="2"/>
        <v/>
      </c>
      <c r="AP13" s="5" t="str">
        <f t="shared" si="3"/>
        <v/>
      </c>
      <c r="AS13" s="5">
        <f t="shared" si="4"/>
        <v>51.64</v>
      </c>
      <c r="AT13" s="11">
        <f t="shared" si="5"/>
        <v>5.2076530448919188E-3</v>
      </c>
      <c r="AU13" s="5">
        <f t="shared" si="6"/>
        <v>5.2076530448919183</v>
      </c>
    </row>
    <row r="14" spans="1:47" x14ac:dyDescent="0.3">
      <c r="A14" s="1" t="s">
        <v>73</v>
      </c>
      <c r="B14" s="1" t="s">
        <v>74</v>
      </c>
      <c r="C14" s="1" t="s">
        <v>75</v>
      </c>
      <c r="D14" s="1" t="s">
        <v>76</v>
      </c>
      <c r="E14" s="1" t="s">
        <v>77</v>
      </c>
      <c r="F14" s="1" t="s">
        <v>67</v>
      </c>
      <c r="G14" s="1" t="s">
        <v>51</v>
      </c>
      <c r="H14" s="1" t="s">
        <v>61</v>
      </c>
      <c r="I14" s="30">
        <v>167.1000061035156</v>
      </c>
      <c r="J14" s="30">
        <v>33.44</v>
      </c>
      <c r="K14" s="30">
        <f t="shared" si="7"/>
        <v>4.5600000000000005</v>
      </c>
      <c r="L14" s="2">
        <f t="shared" si="0"/>
        <v>0</v>
      </c>
      <c r="R14" s="7">
        <v>1.69</v>
      </c>
      <c r="S14" s="5">
        <v>1246.5862500000001</v>
      </c>
      <c r="T14" s="8">
        <v>2.87</v>
      </c>
      <c r="U14" s="5">
        <v>635.09512500000005</v>
      </c>
      <c r="AL14" s="5" t="str">
        <f t="shared" si="1"/>
        <v/>
      </c>
      <c r="AN14" s="5" t="str">
        <f t="shared" si="2"/>
        <v/>
      </c>
      <c r="AP14" s="5" t="str">
        <f t="shared" si="3"/>
        <v/>
      </c>
      <c r="AS14" s="5">
        <f t="shared" si="4"/>
        <v>1881.6813750000001</v>
      </c>
      <c r="AT14" s="11">
        <f t="shared" si="5"/>
        <v>0.18975878663894583</v>
      </c>
      <c r="AU14" s="5">
        <f t="shared" si="6"/>
        <v>189.75878663894582</v>
      </c>
    </row>
    <row r="15" spans="1:47" x14ac:dyDescent="0.3">
      <c r="A15" s="1" t="s">
        <v>73</v>
      </c>
      <c r="B15" s="1" t="s">
        <v>74</v>
      </c>
      <c r="C15" s="1" t="s">
        <v>75</v>
      </c>
      <c r="D15" s="1" t="s">
        <v>76</v>
      </c>
      <c r="E15" s="1" t="s">
        <v>69</v>
      </c>
      <c r="F15" s="1" t="s">
        <v>67</v>
      </c>
      <c r="G15" s="1" t="s">
        <v>51</v>
      </c>
      <c r="H15" s="1" t="s">
        <v>61</v>
      </c>
      <c r="I15" s="30">
        <v>167.1000061035156</v>
      </c>
      <c r="J15" s="30">
        <v>18.579999999999998</v>
      </c>
      <c r="K15" s="30">
        <f t="shared" si="7"/>
        <v>10.08</v>
      </c>
      <c r="L15" s="2">
        <f t="shared" si="0"/>
        <v>0</v>
      </c>
      <c r="P15" s="6">
        <v>4.79</v>
      </c>
      <c r="Q15" s="5">
        <v>8860.3024999999998</v>
      </c>
      <c r="R15" s="7">
        <v>4.8600000000000003</v>
      </c>
      <c r="S15" s="5">
        <v>3584.8575000000001</v>
      </c>
      <c r="T15" s="8">
        <v>0.43</v>
      </c>
      <c r="U15" s="5">
        <v>95.153625000000005</v>
      </c>
      <c r="AL15" s="5" t="str">
        <f t="shared" si="1"/>
        <v/>
      </c>
      <c r="AN15" s="5" t="str">
        <f t="shared" si="2"/>
        <v/>
      </c>
      <c r="AP15" s="5" t="str">
        <f t="shared" si="3"/>
        <v/>
      </c>
      <c r="AS15" s="5">
        <f t="shared" si="4"/>
        <v>12540.313625000001</v>
      </c>
      <c r="AT15" s="11">
        <f t="shared" si="5"/>
        <v>1.2646321152813877</v>
      </c>
      <c r="AU15" s="5">
        <f t="shared" si="6"/>
        <v>1264.6321152813878</v>
      </c>
    </row>
    <row r="16" spans="1:47" x14ac:dyDescent="0.3">
      <c r="A16" s="1" t="s">
        <v>78</v>
      </c>
      <c r="B16" s="1" t="s">
        <v>79</v>
      </c>
      <c r="C16" s="1" t="s">
        <v>80</v>
      </c>
      <c r="D16" s="1" t="s">
        <v>81</v>
      </c>
      <c r="E16" s="1" t="s">
        <v>83</v>
      </c>
      <c r="F16" s="1" t="s">
        <v>84</v>
      </c>
      <c r="G16" s="1" t="s">
        <v>85</v>
      </c>
      <c r="H16" s="1" t="s">
        <v>52</v>
      </c>
      <c r="I16" s="30">
        <v>114.8199996948242</v>
      </c>
      <c r="J16" s="30">
        <v>38.200000000000003</v>
      </c>
      <c r="K16" s="30">
        <f t="shared" si="7"/>
        <v>17.13</v>
      </c>
      <c r="L16" s="2">
        <f t="shared" si="0"/>
        <v>0</v>
      </c>
      <c r="R16" s="7">
        <v>1.02</v>
      </c>
      <c r="S16" s="5">
        <v>429.93</v>
      </c>
      <c r="T16" s="8">
        <v>0.71</v>
      </c>
      <c r="U16" s="5">
        <v>89.779499999999999</v>
      </c>
      <c r="AE16" s="2">
        <v>15.4</v>
      </c>
      <c r="AF16" s="5">
        <v>701.00800000000004</v>
      </c>
      <c r="AL16" s="5" t="str">
        <f t="shared" si="1"/>
        <v/>
      </c>
      <c r="AN16" s="5" t="str">
        <f t="shared" si="2"/>
        <v/>
      </c>
      <c r="AP16" s="5" t="str">
        <f t="shared" si="3"/>
        <v/>
      </c>
      <c r="AS16" s="5">
        <f>SUM(O16,Q16,S16,U16,W16,Y16,AA16,AC16,AF16,AH16,AJ16)</f>
        <v>1220.7175000000002</v>
      </c>
      <c r="AT16" s="11">
        <f t="shared" si="5"/>
        <v>0.12310366393934646</v>
      </c>
      <c r="AU16" s="5">
        <f t="shared" si="6"/>
        <v>123.10366393934646</v>
      </c>
    </row>
    <row r="17" spans="1:47" x14ac:dyDescent="0.3">
      <c r="A17" s="1" t="s">
        <v>78</v>
      </c>
      <c r="B17" s="1" t="s">
        <v>79</v>
      </c>
      <c r="C17" s="1" t="s">
        <v>80</v>
      </c>
      <c r="D17" s="1" t="s">
        <v>81</v>
      </c>
      <c r="E17" s="1" t="s">
        <v>53</v>
      </c>
      <c r="F17" s="1" t="s">
        <v>84</v>
      </c>
      <c r="G17" s="1" t="s">
        <v>85</v>
      </c>
      <c r="H17" s="1" t="s">
        <v>52</v>
      </c>
      <c r="I17" s="30">
        <v>114.8199996948242</v>
      </c>
      <c r="J17" s="30">
        <v>26.83</v>
      </c>
      <c r="K17" s="30">
        <f t="shared" si="7"/>
        <v>18.04</v>
      </c>
      <c r="L17" s="2">
        <f t="shared" si="0"/>
        <v>0.01</v>
      </c>
      <c r="M17" s="3">
        <v>0.01</v>
      </c>
      <c r="R17" s="7">
        <v>0.22</v>
      </c>
      <c r="S17" s="5">
        <v>92.73</v>
      </c>
      <c r="T17" s="8">
        <v>0.44</v>
      </c>
      <c r="U17" s="5">
        <v>55.637999999999998</v>
      </c>
      <c r="AE17" s="2">
        <v>17.38</v>
      </c>
      <c r="AF17" s="5">
        <v>791.13760000000002</v>
      </c>
      <c r="AL17" s="5" t="str">
        <f t="shared" si="1"/>
        <v/>
      </c>
      <c r="AN17" s="5" t="str">
        <f t="shared" si="2"/>
        <v/>
      </c>
      <c r="AP17" s="5" t="str">
        <f t="shared" si="3"/>
        <v/>
      </c>
      <c r="AS17" s="5">
        <f t="shared" si="4"/>
        <v>939.50559999999996</v>
      </c>
      <c r="AT17" s="11">
        <f t="shared" si="5"/>
        <v>9.4744755974690328E-2</v>
      </c>
      <c r="AU17" s="5">
        <f t="shared" si="6"/>
        <v>94.744755974690321</v>
      </c>
    </row>
    <row r="18" spans="1:47" x14ac:dyDescent="0.3">
      <c r="A18" s="1" t="s">
        <v>78</v>
      </c>
      <c r="B18" s="1" t="s">
        <v>79</v>
      </c>
      <c r="C18" s="1" t="s">
        <v>80</v>
      </c>
      <c r="D18" s="1" t="s">
        <v>81</v>
      </c>
      <c r="E18" s="1" t="s">
        <v>86</v>
      </c>
      <c r="F18" s="1" t="s">
        <v>84</v>
      </c>
      <c r="G18" s="1" t="s">
        <v>85</v>
      </c>
      <c r="H18" s="1" t="s">
        <v>52</v>
      </c>
      <c r="I18" s="30">
        <v>114.8199996948242</v>
      </c>
      <c r="J18" s="30">
        <v>20.03</v>
      </c>
      <c r="K18" s="30">
        <f t="shared" si="7"/>
        <v>0.45</v>
      </c>
      <c r="L18" s="2">
        <f t="shared" si="0"/>
        <v>0</v>
      </c>
      <c r="AE18" s="2">
        <v>0.45</v>
      </c>
      <c r="AF18" s="5">
        <v>20.484000000000002</v>
      </c>
      <c r="AL18" s="5" t="str">
        <f t="shared" si="1"/>
        <v/>
      </c>
      <c r="AN18" s="5" t="str">
        <f t="shared" si="2"/>
        <v/>
      </c>
      <c r="AP18" s="5" t="str">
        <f t="shared" si="3"/>
        <v/>
      </c>
      <c r="AS18" s="5">
        <f t="shared" si="4"/>
        <v>20.484000000000002</v>
      </c>
      <c r="AT18" s="11">
        <f t="shared" si="5"/>
        <v>2.0657158205183205E-3</v>
      </c>
      <c r="AU18" s="5">
        <f t="shared" si="6"/>
        <v>2.0657158205183204</v>
      </c>
    </row>
    <row r="19" spans="1:47" x14ac:dyDescent="0.3">
      <c r="A19" s="1" t="s">
        <v>78</v>
      </c>
      <c r="B19" s="1" t="s">
        <v>79</v>
      </c>
      <c r="C19" s="1" t="s">
        <v>80</v>
      </c>
      <c r="D19" s="1" t="s">
        <v>81</v>
      </c>
      <c r="E19" s="1" t="s">
        <v>100</v>
      </c>
      <c r="F19" s="1" t="s">
        <v>84</v>
      </c>
      <c r="G19" s="1" t="s">
        <v>85</v>
      </c>
      <c r="H19" s="1" t="s">
        <v>52</v>
      </c>
      <c r="I19" s="30">
        <v>114.8199996948242</v>
      </c>
      <c r="J19" s="30">
        <v>29.76</v>
      </c>
      <c r="K19" s="30">
        <f t="shared" si="7"/>
        <v>0.43</v>
      </c>
      <c r="L19" s="2">
        <f t="shared" si="0"/>
        <v>0</v>
      </c>
      <c r="AE19" s="2">
        <v>0.43</v>
      </c>
      <c r="AF19" s="5">
        <v>19.573599999999999</v>
      </c>
      <c r="AL19" s="5" t="str">
        <f t="shared" ref="AL19" si="8">IF(AK19&gt;0,AK19*$AL$1,"")</f>
        <v/>
      </c>
      <c r="AN19" s="5" t="str">
        <f t="shared" ref="AN19" si="9">IF(AM19&gt;0,AM19*$AN$1,"")</f>
        <v/>
      </c>
      <c r="AP19" s="5" t="str">
        <f t="shared" ref="AP19" si="10">IF(AO19&gt;0,AO19*$AP$1,"")</f>
        <v/>
      </c>
      <c r="AS19" s="5">
        <f t="shared" ref="AS19" si="11">SUM(O19,Q19,S19,U19,W19,Y19,AA19,AC19,AF19,AH19,AJ19)</f>
        <v>19.573599999999999</v>
      </c>
      <c r="AT19" s="11">
        <f t="shared" si="5"/>
        <v>1.973906228495284E-3</v>
      </c>
      <c r="AU19" s="5">
        <f t="shared" ref="AU19" si="12">(AT19/100)*$AU$1</f>
        <v>1.973906228495284</v>
      </c>
    </row>
    <row r="20" spans="1:47" x14ac:dyDescent="0.3">
      <c r="A20" s="1" t="s">
        <v>87</v>
      </c>
      <c r="B20" s="1" t="s">
        <v>88</v>
      </c>
      <c r="C20" s="1" t="s">
        <v>89</v>
      </c>
      <c r="D20" s="1" t="s">
        <v>90</v>
      </c>
      <c r="E20" s="1" t="s">
        <v>59</v>
      </c>
      <c r="F20" s="1" t="s">
        <v>91</v>
      </c>
      <c r="G20" s="1" t="s">
        <v>85</v>
      </c>
      <c r="H20" s="1" t="s">
        <v>52</v>
      </c>
      <c r="I20" s="30">
        <v>15.77999973297119</v>
      </c>
      <c r="J20" s="30">
        <v>15.78</v>
      </c>
      <c r="K20" s="30">
        <f t="shared" si="7"/>
        <v>0.90999999999999992</v>
      </c>
      <c r="L20" s="2">
        <f t="shared" si="0"/>
        <v>0</v>
      </c>
      <c r="P20" s="6">
        <v>0.83</v>
      </c>
      <c r="Q20" s="5">
        <v>877.31</v>
      </c>
      <c r="T20" s="8">
        <v>0.02</v>
      </c>
      <c r="U20" s="5">
        <v>2.5289999999999999</v>
      </c>
      <c r="AE20" s="2">
        <v>0.06</v>
      </c>
      <c r="AF20" s="5">
        <v>2.7311999999999999</v>
      </c>
      <c r="AL20" s="5" t="str">
        <f t="shared" ref="AL20:AL50" si="13">IF(AK20&gt;0,AK20*$AL$1,"")</f>
        <v/>
      </c>
      <c r="AN20" s="5" t="str">
        <f t="shared" ref="AN20:AN50" si="14">IF(AM20&gt;0,AM20*$AN$1,"")</f>
        <v/>
      </c>
      <c r="AP20" s="5" t="str">
        <f t="shared" ref="AP20:AP50" si="15">IF(AO20&gt;0,AO20*$AP$1,"")</f>
        <v/>
      </c>
      <c r="AS20" s="5">
        <f t="shared" si="4"/>
        <v>882.57019999999989</v>
      </c>
      <c r="AT20" s="11">
        <f t="shared" si="5"/>
        <v>8.9003086548428909E-2</v>
      </c>
      <c r="AU20" s="5">
        <f t="shared" ref="AU20:AU50" si="16">(AT20/100)*$AU$1</f>
        <v>89.003086548428911</v>
      </c>
    </row>
    <row r="21" spans="1:47" x14ac:dyDescent="0.3">
      <c r="A21" s="1" t="s">
        <v>92</v>
      </c>
      <c r="B21" s="1" t="s">
        <v>93</v>
      </c>
      <c r="C21" s="1" t="s">
        <v>94</v>
      </c>
      <c r="D21" s="1" t="s">
        <v>95</v>
      </c>
      <c r="E21" s="1" t="s">
        <v>53</v>
      </c>
      <c r="F21" s="1" t="s">
        <v>91</v>
      </c>
      <c r="G21" s="1" t="s">
        <v>85</v>
      </c>
      <c r="H21" s="1" t="s">
        <v>52</v>
      </c>
      <c r="I21" s="30">
        <v>119.0899963378906</v>
      </c>
      <c r="J21" s="30">
        <v>36.11</v>
      </c>
      <c r="K21" s="30">
        <f t="shared" si="7"/>
        <v>11.739999999999998</v>
      </c>
      <c r="L21" s="2">
        <f t="shared" si="0"/>
        <v>0</v>
      </c>
      <c r="P21" s="6">
        <v>0.53</v>
      </c>
      <c r="Q21" s="5">
        <v>560.21</v>
      </c>
      <c r="R21" s="7">
        <v>2.0099999999999998</v>
      </c>
      <c r="S21" s="5">
        <v>847.21499999999992</v>
      </c>
      <c r="T21" s="8">
        <v>9.1999999999999993</v>
      </c>
      <c r="U21" s="5">
        <v>1163.3399999999999</v>
      </c>
      <c r="AL21" s="5" t="str">
        <f t="shared" si="13"/>
        <v/>
      </c>
      <c r="AN21" s="5" t="str">
        <f t="shared" si="14"/>
        <v/>
      </c>
      <c r="AP21" s="5" t="str">
        <f t="shared" si="15"/>
        <v/>
      </c>
      <c r="AS21" s="5">
        <f t="shared" si="4"/>
        <v>2570.7649999999999</v>
      </c>
      <c r="AT21" s="11">
        <f t="shared" si="5"/>
        <v>0.25924965491772994</v>
      </c>
      <c r="AU21" s="5">
        <f t="shared" si="16"/>
        <v>259.24965491772991</v>
      </c>
    </row>
    <row r="22" spans="1:47" x14ac:dyDescent="0.3">
      <c r="A22" s="1" t="s">
        <v>92</v>
      </c>
      <c r="B22" s="1" t="s">
        <v>93</v>
      </c>
      <c r="C22" s="1" t="s">
        <v>94</v>
      </c>
      <c r="D22" s="1" t="s">
        <v>95</v>
      </c>
      <c r="E22" s="1" t="s">
        <v>49</v>
      </c>
      <c r="F22" s="1" t="s">
        <v>91</v>
      </c>
      <c r="G22" s="1" t="s">
        <v>85</v>
      </c>
      <c r="H22" s="1" t="s">
        <v>52</v>
      </c>
      <c r="I22" s="30">
        <v>119.0899963378906</v>
      </c>
      <c r="J22" s="30">
        <v>39.049999999999997</v>
      </c>
      <c r="K22" s="30">
        <f t="shared" si="7"/>
        <v>17.13</v>
      </c>
      <c r="L22" s="2">
        <f t="shared" si="0"/>
        <v>1.91</v>
      </c>
      <c r="P22" s="6">
        <v>17.059999999999999</v>
      </c>
      <c r="Q22" s="5">
        <v>18032.419999999998</v>
      </c>
      <c r="R22" s="7">
        <v>7.0000000000000007E-2</v>
      </c>
      <c r="S22" s="5">
        <v>29.504999999999999</v>
      </c>
      <c r="AL22" s="5" t="str">
        <f t="shared" si="13"/>
        <v/>
      </c>
      <c r="AM22" s="3">
        <v>0.7</v>
      </c>
      <c r="AN22" s="5">
        <f t="shared" si="14"/>
        <v>3756.2</v>
      </c>
      <c r="AP22" s="5" t="str">
        <f t="shared" si="15"/>
        <v/>
      </c>
      <c r="AQ22" s="2">
        <v>1.21</v>
      </c>
      <c r="AS22" s="5">
        <f t="shared" si="4"/>
        <v>18061.924999999999</v>
      </c>
      <c r="AT22" s="11">
        <f t="shared" si="5"/>
        <v>1.821460858304792</v>
      </c>
      <c r="AU22" s="5">
        <f t="shared" si="16"/>
        <v>1821.4608583047918</v>
      </c>
    </row>
    <row r="23" spans="1:47" x14ac:dyDescent="0.3">
      <c r="A23" s="1" t="s">
        <v>181</v>
      </c>
      <c r="B23" s="1" t="s">
        <v>104</v>
      </c>
      <c r="C23" s="1" t="s">
        <v>105</v>
      </c>
      <c r="D23" s="1" t="s">
        <v>65</v>
      </c>
      <c r="E23" s="1" t="s">
        <v>101</v>
      </c>
      <c r="F23" s="1" t="s">
        <v>97</v>
      </c>
      <c r="G23" s="1" t="s">
        <v>51</v>
      </c>
      <c r="H23" s="1" t="s">
        <v>52</v>
      </c>
      <c r="I23" s="30">
        <v>45.869998931884773</v>
      </c>
      <c r="J23" s="30">
        <v>15.18</v>
      </c>
      <c r="K23" s="30">
        <f t="shared" si="7"/>
        <v>13.010000000000002</v>
      </c>
      <c r="L23" s="2">
        <f t="shared" si="0"/>
        <v>0.06</v>
      </c>
      <c r="N23" s="4">
        <v>0.51</v>
      </c>
      <c r="O23" s="5">
        <v>1320.48</v>
      </c>
      <c r="P23" s="6">
        <v>3.16</v>
      </c>
      <c r="Q23" s="5">
        <v>6513.7624999999989</v>
      </c>
      <c r="R23" s="7">
        <v>3.67</v>
      </c>
      <c r="S23" s="5">
        <v>2849.34</v>
      </c>
      <c r="T23" s="8">
        <v>0.89</v>
      </c>
      <c r="U23" s="5">
        <v>188.73</v>
      </c>
      <c r="Z23" s="9">
        <v>0.4</v>
      </c>
      <c r="AA23" s="5">
        <v>38.950000000000003</v>
      </c>
      <c r="AB23" s="10">
        <v>4.38</v>
      </c>
      <c r="AC23" s="5">
        <v>391.47</v>
      </c>
      <c r="AL23" s="5" t="str">
        <f t="shared" si="13"/>
        <v/>
      </c>
      <c r="AM23" s="3">
        <v>0.03</v>
      </c>
      <c r="AN23" s="5">
        <f t="shared" si="14"/>
        <v>160.97999999999999</v>
      </c>
      <c r="AP23" s="5" t="str">
        <f t="shared" si="15"/>
        <v/>
      </c>
      <c r="AQ23" s="2">
        <v>0.03</v>
      </c>
      <c r="AS23" s="5">
        <f t="shared" ref="AS23:AS41" si="17">SUM(O23,Q23,S23,U23,W23,Y23,AA23,AC23,AF23,AH23,AJ23)</f>
        <v>11302.732499999998</v>
      </c>
      <c r="AT23" s="11">
        <f t="shared" si="5"/>
        <v>1.1398278334474019</v>
      </c>
      <c r="AU23" s="5">
        <f t="shared" si="16"/>
        <v>1139.8278334474019</v>
      </c>
    </row>
    <row r="24" spans="1:47" x14ac:dyDescent="0.3">
      <c r="A24" s="1" t="s">
        <v>103</v>
      </c>
      <c r="B24" s="1" t="s">
        <v>104</v>
      </c>
      <c r="C24" s="1" t="s">
        <v>105</v>
      </c>
      <c r="D24" s="1" t="s">
        <v>65</v>
      </c>
      <c r="E24" s="1" t="s">
        <v>98</v>
      </c>
      <c r="F24" s="1" t="s">
        <v>97</v>
      </c>
      <c r="G24" s="1" t="s">
        <v>51</v>
      </c>
      <c r="H24" s="1" t="s">
        <v>52</v>
      </c>
      <c r="I24" s="30">
        <v>45.869998931884773</v>
      </c>
      <c r="J24" s="30">
        <v>30.69</v>
      </c>
      <c r="K24" s="30">
        <f t="shared" si="7"/>
        <v>3.38</v>
      </c>
      <c r="L24" s="2">
        <f t="shared" si="0"/>
        <v>0</v>
      </c>
      <c r="R24" s="7">
        <v>0.23</v>
      </c>
      <c r="S24" s="5">
        <v>96.945000000000007</v>
      </c>
      <c r="T24" s="8">
        <v>3.15</v>
      </c>
      <c r="U24" s="5">
        <v>400.84649999999999</v>
      </c>
      <c r="AL24" s="5" t="str">
        <f t="shared" si="13"/>
        <v/>
      </c>
      <c r="AN24" s="5" t="str">
        <f t="shared" si="14"/>
        <v/>
      </c>
      <c r="AP24" s="5" t="str">
        <f t="shared" si="15"/>
        <v/>
      </c>
      <c r="AS24" s="5">
        <f t="shared" si="17"/>
        <v>497.79149999999998</v>
      </c>
      <c r="AT24" s="11">
        <f t="shared" si="5"/>
        <v>5.0199950052213699E-2</v>
      </c>
      <c r="AU24" s="5">
        <f t="shared" si="16"/>
        <v>50.199950052213701</v>
      </c>
    </row>
    <row r="25" spans="1:47" x14ac:dyDescent="0.3">
      <c r="A25" s="1" t="s">
        <v>106</v>
      </c>
      <c r="B25" s="1" t="s">
        <v>107</v>
      </c>
      <c r="C25" s="1" t="s">
        <v>108</v>
      </c>
      <c r="D25" s="1" t="s">
        <v>65</v>
      </c>
      <c r="E25" s="1" t="s">
        <v>100</v>
      </c>
      <c r="F25" s="1" t="s">
        <v>97</v>
      </c>
      <c r="G25" s="1" t="s">
        <v>51</v>
      </c>
      <c r="H25" s="1" t="s">
        <v>52</v>
      </c>
      <c r="I25" s="30">
        <v>40.150001525878913</v>
      </c>
      <c r="J25" s="30">
        <v>38.700000000000003</v>
      </c>
      <c r="K25" s="30">
        <f t="shared" si="7"/>
        <v>36.68</v>
      </c>
      <c r="L25" s="2">
        <f t="shared" si="0"/>
        <v>1.25</v>
      </c>
      <c r="N25" s="4">
        <v>2.36</v>
      </c>
      <c r="O25" s="5">
        <v>5680.8149999999996</v>
      </c>
      <c r="P25" s="6">
        <v>15.62</v>
      </c>
      <c r="Q25" s="5">
        <v>28766.255000000001</v>
      </c>
      <c r="R25" s="7">
        <v>15.41</v>
      </c>
      <c r="S25" s="5">
        <v>11256.157499999999</v>
      </c>
      <c r="T25" s="8">
        <v>3.29</v>
      </c>
      <c r="U25" s="5">
        <v>693.89437500000008</v>
      </c>
      <c r="AL25" s="5" t="str">
        <f t="shared" si="13"/>
        <v/>
      </c>
      <c r="AM25" s="3">
        <v>0.48</v>
      </c>
      <c r="AN25" s="5">
        <f t="shared" si="14"/>
        <v>2575.6799999999998</v>
      </c>
      <c r="AP25" s="5" t="str">
        <f t="shared" si="15"/>
        <v/>
      </c>
      <c r="AQ25" s="2">
        <v>0.77</v>
      </c>
      <c r="AS25" s="5">
        <f t="shared" si="17"/>
        <v>46397.121875000004</v>
      </c>
      <c r="AT25" s="11">
        <f t="shared" si="5"/>
        <v>4.6789332495461888</v>
      </c>
      <c r="AU25" s="5">
        <f t="shared" si="16"/>
        <v>4678.9332495461886</v>
      </c>
    </row>
    <row r="26" spans="1:47" x14ac:dyDescent="0.3">
      <c r="A26" s="1" t="s">
        <v>109</v>
      </c>
      <c r="B26" s="1" t="s">
        <v>93</v>
      </c>
      <c r="C26" s="1" t="s">
        <v>94</v>
      </c>
      <c r="D26" s="1" t="s">
        <v>95</v>
      </c>
      <c r="E26" s="1" t="s">
        <v>82</v>
      </c>
      <c r="F26" s="1" t="s">
        <v>97</v>
      </c>
      <c r="G26" s="1" t="s">
        <v>51</v>
      </c>
      <c r="H26" s="1" t="s">
        <v>52</v>
      </c>
      <c r="I26" s="30">
        <v>40.159999847412109</v>
      </c>
      <c r="J26" s="30">
        <v>38.11</v>
      </c>
      <c r="K26" s="30">
        <f t="shared" si="7"/>
        <v>38.080000000000005</v>
      </c>
      <c r="L26" s="2">
        <f t="shared" si="0"/>
        <v>0</v>
      </c>
      <c r="P26" s="6">
        <v>3.2</v>
      </c>
      <c r="Q26" s="5">
        <v>3382.4</v>
      </c>
      <c r="R26" s="7">
        <v>33.04</v>
      </c>
      <c r="S26" s="5">
        <v>13926.36</v>
      </c>
      <c r="T26" s="8">
        <v>1.84</v>
      </c>
      <c r="U26" s="5">
        <v>232.66800000000001</v>
      </c>
      <c r="AL26" s="5" t="str">
        <f t="shared" si="13"/>
        <v/>
      </c>
      <c r="AN26" s="5" t="str">
        <f t="shared" si="14"/>
        <v/>
      </c>
      <c r="AP26" s="5" t="str">
        <f t="shared" si="15"/>
        <v/>
      </c>
      <c r="AS26" s="5">
        <f t="shared" si="17"/>
        <v>17541.428000000004</v>
      </c>
      <c r="AT26" s="11">
        <f t="shared" si="5"/>
        <v>1.7689711645227029</v>
      </c>
      <c r="AU26" s="5">
        <f t="shared" si="16"/>
        <v>1768.9711645227028</v>
      </c>
    </row>
    <row r="27" spans="1:47" x14ac:dyDescent="0.3">
      <c r="A27" s="1" t="s">
        <v>110</v>
      </c>
      <c r="B27" s="1" t="s">
        <v>111</v>
      </c>
      <c r="C27" s="1" t="s">
        <v>112</v>
      </c>
      <c r="D27" s="1" t="s">
        <v>65</v>
      </c>
      <c r="E27" s="1" t="s">
        <v>86</v>
      </c>
      <c r="F27" s="1" t="s">
        <v>97</v>
      </c>
      <c r="G27" s="1" t="s">
        <v>51</v>
      </c>
      <c r="H27" s="1" t="s">
        <v>52</v>
      </c>
      <c r="I27" s="30">
        <v>80</v>
      </c>
      <c r="J27" s="30">
        <v>39.909999999999997</v>
      </c>
      <c r="K27" s="30">
        <f t="shared" si="7"/>
        <v>36.26</v>
      </c>
      <c r="L27" s="2">
        <f t="shared" si="0"/>
        <v>3.66</v>
      </c>
      <c r="N27" s="4">
        <v>14.64</v>
      </c>
      <c r="O27" s="5">
        <v>26120.744999999999</v>
      </c>
      <c r="P27" s="6">
        <v>15.75</v>
      </c>
      <c r="Q27" s="5">
        <v>17651.900000000001</v>
      </c>
      <c r="R27" s="7">
        <v>4.71</v>
      </c>
      <c r="S27" s="5">
        <v>1985.2650000000001</v>
      </c>
      <c r="T27" s="8">
        <v>1.1599999999999999</v>
      </c>
      <c r="U27" s="5">
        <v>146.68199999999999</v>
      </c>
      <c r="AL27" s="5" t="str">
        <f t="shared" si="13"/>
        <v/>
      </c>
      <c r="AM27" s="3">
        <v>1.46</v>
      </c>
      <c r="AN27" s="5">
        <f t="shared" si="14"/>
        <v>7834.36</v>
      </c>
      <c r="AP27" s="5" t="str">
        <f t="shared" si="15"/>
        <v/>
      </c>
      <c r="AQ27" s="2">
        <v>2.2000000000000002</v>
      </c>
      <c r="AS27" s="5">
        <f t="shared" si="17"/>
        <v>45904.592000000004</v>
      </c>
      <c r="AT27" s="11">
        <f t="shared" si="5"/>
        <v>4.629263909824191</v>
      </c>
      <c r="AU27" s="5">
        <f t="shared" si="16"/>
        <v>4629.2639098241907</v>
      </c>
    </row>
    <row r="28" spans="1:47" x14ac:dyDescent="0.3">
      <c r="A28" s="1" t="s">
        <v>110</v>
      </c>
      <c r="B28" s="1" t="s">
        <v>111</v>
      </c>
      <c r="C28" s="1" t="s">
        <v>112</v>
      </c>
      <c r="D28" s="1" t="s">
        <v>65</v>
      </c>
      <c r="E28" s="1" t="s">
        <v>53</v>
      </c>
      <c r="F28" s="1" t="s">
        <v>97</v>
      </c>
      <c r="G28" s="1" t="s">
        <v>51</v>
      </c>
      <c r="H28" s="1" t="s">
        <v>52</v>
      </c>
      <c r="I28" s="30">
        <v>80</v>
      </c>
      <c r="J28" s="30">
        <v>38.78</v>
      </c>
      <c r="K28" s="30">
        <f t="shared" si="7"/>
        <v>37.739999999999995</v>
      </c>
      <c r="L28" s="2">
        <f t="shared" si="0"/>
        <v>1.03</v>
      </c>
      <c r="N28" s="4">
        <v>1.05</v>
      </c>
      <c r="O28" s="5">
        <v>1444.2750000000001</v>
      </c>
      <c r="P28" s="6">
        <v>20.69</v>
      </c>
      <c r="Q28" s="5">
        <v>28465.01</v>
      </c>
      <c r="R28" s="7">
        <v>15.84</v>
      </c>
      <c r="S28" s="5">
        <v>9399.4500000000007</v>
      </c>
      <c r="T28" s="8">
        <v>0.16</v>
      </c>
      <c r="U28" s="5">
        <v>20.231999999999999</v>
      </c>
      <c r="AL28" s="5" t="str">
        <f t="shared" si="13"/>
        <v/>
      </c>
      <c r="AM28" s="3">
        <v>0.47</v>
      </c>
      <c r="AN28" s="5">
        <f t="shared" si="14"/>
        <v>2522.02</v>
      </c>
      <c r="AP28" s="5" t="str">
        <f t="shared" si="15"/>
        <v/>
      </c>
      <c r="AQ28" s="2">
        <v>0.56000000000000005</v>
      </c>
      <c r="AS28" s="5">
        <f t="shared" si="17"/>
        <v>39328.967000000004</v>
      </c>
      <c r="AT28" s="11">
        <f t="shared" si="5"/>
        <v>3.9661428108056507</v>
      </c>
      <c r="AU28" s="5">
        <f t="shared" si="16"/>
        <v>3966.1428108056507</v>
      </c>
    </row>
    <row r="29" spans="1:47" x14ac:dyDescent="0.3">
      <c r="A29" s="1" t="s">
        <v>113</v>
      </c>
      <c r="B29" s="1" t="s">
        <v>63</v>
      </c>
      <c r="C29" s="1" t="s">
        <v>64</v>
      </c>
      <c r="D29" s="1" t="s">
        <v>65</v>
      </c>
      <c r="E29" s="1" t="s">
        <v>100</v>
      </c>
      <c r="F29" s="1" t="s">
        <v>97</v>
      </c>
      <c r="G29" s="1" t="s">
        <v>51</v>
      </c>
      <c r="H29" s="1" t="s">
        <v>52</v>
      </c>
      <c r="I29" s="30">
        <v>40</v>
      </c>
      <c r="J29" s="30">
        <v>0.05</v>
      </c>
      <c r="K29" s="30">
        <f t="shared" si="7"/>
        <v>0.04</v>
      </c>
      <c r="L29" s="2">
        <f t="shared" si="0"/>
        <v>0</v>
      </c>
      <c r="R29" s="7">
        <v>0.02</v>
      </c>
      <c r="S29" s="5">
        <v>11.59125</v>
      </c>
      <c r="T29" s="8">
        <v>0.02</v>
      </c>
      <c r="U29" s="5">
        <v>3.4773749999999999</v>
      </c>
      <c r="AL29" s="5" t="str">
        <f t="shared" si="13"/>
        <v/>
      </c>
      <c r="AN29" s="5" t="str">
        <f t="shared" si="14"/>
        <v/>
      </c>
      <c r="AP29" s="5" t="str">
        <f t="shared" si="15"/>
        <v/>
      </c>
      <c r="AS29" s="5">
        <f t="shared" si="17"/>
        <v>15.068625000000001</v>
      </c>
      <c r="AT29" s="11">
        <f t="shared" si="5"/>
        <v>1.5196005202088398E-3</v>
      </c>
      <c r="AU29" s="5">
        <f t="shared" si="16"/>
        <v>1.5196005202088398</v>
      </c>
    </row>
    <row r="30" spans="1:47" x14ac:dyDescent="0.3">
      <c r="A30" s="1" t="s">
        <v>113</v>
      </c>
      <c r="B30" s="1" t="s">
        <v>63</v>
      </c>
      <c r="C30" s="1" t="s">
        <v>64</v>
      </c>
      <c r="D30" s="1" t="s">
        <v>65</v>
      </c>
      <c r="E30" s="1" t="s">
        <v>83</v>
      </c>
      <c r="F30" s="1" t="s">
        <v>97</v>
      </c>
      <c r="G30" s="1" t="s">
        <v>51</v>
      </c>
      <c r="H30" s="1" t="s">
        <v>52</v>
      </c>
      <c r="I30" s="30">
        <v>40</v>
      </c>
      <c r="J30" s="30">
        <v>37.64</v>
      </c>
      <c r="K30" s="30">
        <f t="shared" si="7"/>
        <v>35.26</v>
      </c>
      <c r="L30" s="2">
        <f t="shared" si="0"/>
        <v>2.38</v>
      </c>
      <c r="N30" s="4">
        <v>3.03</v>
      </c>
      <c r="O30" s="5">
        <v>4167.7649999999994</v>
      </c>
      <c r="P30" s="6">
        <v>14.29</v>
      </c>
      <c r="Q30" s="5">
        <v>15104.53</v>
      </c>
      <c r="R30" s="7">
        <v>15.2</v>
      </c>
      <c r="S30" s="5">
        <v>7892.5874999999996</v>
      </c>
      <c r="T30" s="8">
        <v>2.74</v>
      </c>
      <c r="U30" s="5">
        <v>484.93574999999998</v>
      </c>
      <c r="AL30" s="5" t="str">
        <f t="shared" si="13"/>
        <v/>
      </c>
      <c r="AM30" s="3">
        <v>0.77</v>
      </c>
      <c r="AN30" s="5">
        <f t="shared" si="14"/>
        <v>4131.82</v>
      </c>
      <c r="AP30" s="5" t="str">
        <f t="shared" si="15"/>
        <v/>
      </c>
      <c r="AQ30" s="2">
        <v>1.61</v>
      </c>
      <c r="AS30" s="5">
        <f t="shared" si="17"/>
        <v>27649.81825</v>
      </c>
      <c r="AT30" s="11">
        <f t="shared" si="5"/>
        <v>2.7883551549248766</v>
      </c>
      <c r="AU30" s="5">
        <f t="shared" si="16"/>
        <v>2788.3551549248768</v>
      </c>
    </row>
    <row r="31" spans="1:47" x14ac:dyDescent="0.3">
      <c r="A31" s="1" t="s">
        <v>114</v>
      </c>
      <c r="B31" s="1" t="s">
        <v>115</v>
      </c>
      <c r="C31" s="1" t="s">
        <v>105</v>
      </c>
      <c r="D31" s="1" t="s">
        <v>81</v>
      </c>
      <c r="E31" s="1" t="s">
        <v>54</v>
      </c>
      <c r="F31" s="1" t="s">
        <v>97</v>
      </c>
      <c r="G31" s="1" t="s">
        <v>51</v>
      </c>
      <c r="H31" s="1" t="s">
        <v>52</v>
      </c>
      <c r="I31" s="30">
        <v>146.6000061035156</v>
      </c>
      <c r="J31" s="30">
        <v>39.42</v>
      </c>
      <c r="K31" s="30">
        <f t="shared" si="7"/>
        <v>36.81</v>
      </c>
      <c r="L31" s="2">
        <f t="shared" si="0"/>
        <v>2.59</v>
      </c>
      <c r="N31" s="4">
        <v>13.39</v>
      </c>
      <c r="O31" s="5">
        <v>19353.285</v>
      </c>
      <c r="P31" s="6">
        <v>21.23</v>
      </c>
      <c r="Q31" s="5">
        <v>24289.86</v>
      </c>
      <c r="R31" s="7">
        <v>2.19</v>
      </c>
      <c r="S31" s="5">
        <v>923.08499999999992</v>
      </c>
      <c r="AL31" s="5" t="str">
        <f t="shared" si="13"/>
        <v/>
      </c>
      <c r="AM31" s="3">
        <v>1.08</v>
      </c>
      <c r="AN31" s="5">
        <f t="shared" si="14"/>
        <v>5795.2800000000007</v>
      </c>
      <c r="AP31" s="5" t="str">
        <f t="shared" si="15"/>
        <v/>
      </c>
      <c r="AQ31" s="2">
        <v>1.51</v>
      </c>
      <c r="AS31" s="5">
        <f t="shared" si="17"/>
        <v>44566.23</v>
      </c>
      <c r="AT31" s="11">
        <f t="shared" si="5"/>
        <v>4.4942963469956156</v>
      </c>
      <c r="AU31" s="5">
        <f t="shared" si="16"/>
        <v>4494.2963469956157</v>
      </c>
    </row>
    <row r="32" spans="1:47" x14ac:dyDescent="0.3">
      <c r="A32" s="1" t="s">
        <v>114</v>
      </c>
      <c r="B32" s="1" t="s">
        <v>115</v>
      </c>
      <c r="C32" s="1" t="s">
        <v>105</v>
      </c>
      <c r="D32" s="1" t="s">
        <v>81</v>
      </c>
      <c r="E32" s="1" t="s">
        <v>49</v>
      </c>
      <c r="F32" s="1" t="s">
        <v>97</v>
      </c>
      <c r="G32" s="1" t="s">
        <v>51</v>
      </c>
      <c r="H32" s="1" t="s">
        <v>52</v>
      </c>
      <c r="I32" s="30">
        <v>146.6000061035156</v>
      </c>
      <c r="J32" s="30">
        <v>31.18</v>
      </c>
      <c r="K32" s="30">
        <f t="shared" si="7"/>
        <v>31.19</v>
      </c>
      <c r="L32" s="2">
        <f t="shared" si="0"/>
        <v>0</v>
      </c>
      <c r="N32" s="4">
        <v>0.92</v>
      </c>
      <c r="O32" s="5">
        <v>1265.46</v>
      </c>
      <c r="P32" s="6">
        <v>14.38</v>
      </c>
      <c r="Q32" s="5">
        <v>15199.66</v>
      </c>
      <c r="R32" s="7">
        <v>10.119999999999999</v>
      </c>
      <c r="S32" s="5">
        <v>4265.58</v>
      </c>
      <c r="T32" s="8">
        <v>5.58</v>
      </c>
      <c r="U32" s="5">
        <v>705.59100000000001</v>
      </c>
      <c r="AB32" s="10">
        <v>0.19</v>
      </c>
      <c r="AC32" s="5">
        <v>8.6488000000000014</v>
      </c>
      <c r="AL32" s="5" t="str">
        <f t="shared" si="13"/>
        <v/>
      </c>
      <c r="AN32" s="5" t="str">
        <f t="shared" si="14"/>
        <v/>
      </c>
      <c r="AP32" s="5" t="str">
        <f t="shared" si="15"/>
        <v/>
      </c>
      <c r="AS32" s="5">
        <f t="shared" si="17"/>
        <v>21444.939799999996</v>
      </c>
      <c r="AT32" s="11">
        <f t="shared" si="5"/>
        <v>2.1626221155498428</v>
      </c>
      <c r="AU32" s="5">
        <f t="shared" si="16"/>
        <v>2162.6221155498429</v>
      </c>
    </row>
    <row r="33" spans="1:47" x14ac:dyDescent="0.3">
      <c r="A33" s="1" t="s">
        <v>114</v>
      </c>
      <c r="B33" s="1" t="s">
        <v>115</v>
      </c>
      <c r="C33" s="1" t="s">
        <v>105</v>
      </c>
      <c r="D33" s="1" t="s">
        <v>81</v>
      </c>
      <c r="E33" s="1" t="s">
        <v>77</v>
      </c>
      <c r="F33" s="1" t="s">
        <v>97</v>
      </c>
      <c r="G33" s="1" t="s">
        <v>51</v>
      </c>
      <c r="H33" s="1" t="s">
        <v>52</v>
      </c>
      <c r="I33" s="30">
        <v>146.6000061035156</v>
      </c>
      <c r="J33" s="30">
        <v>36.81</v>
      </c>
      <c r="K33" s="30">
        <f t="shared" si="7"/>
        <v>35.759999999999991</v>
      </c>
      <c r="L33" s="2">
        <f t="shared" si="0"/>
        <v>1.04</v>
      </c>
      <c r="N33" s="4">
        <v>10.29</v>
      </c>
      <c r="O33" s="5">
        <v>14153.895</v>
      </c>
      <c r="P33" s="6">
        <v>21.05</v>
      </c>
      <c r="Q33" s="5">
        <v>22440.11</v>
      </c>
      <c r="R33" s="7">
        <v>4.0599999999999996</v>
      </c>
      <c r="S33" s="5">
        <v>1926.2550000000001</v>
      </c>
      <c r="T33" s="8">
        <v>0.05</v>
      </c>
      <c r="U33" s="5">
        <v>6.3225000000000007</v>
      </c>
      <c r="Z33" s="9">
        <v>0.26</v>
      </c>
      <c r="AA33" s="5">
        <v>13.1508</v>
      </c>
      <c r="AB33" s="10">
        <v>0.05</v>
      </c>
      <c r="AC33" s="5">
        <v>2.2759999999999998</v>
      </c>
      <c r="AL33" s="5" t="str">
        <f t="shared" si="13"/>
        <v/>
      </c>
      <c r="AM33" s="3">
        <v>0.37</v>
      </c>
      <c r="AN33" s="5">
        <f t="shared" si="14"/>
        <v>1985.42</v>
      </c>
      <c r="AP33" s="5" t="str">
        <f t="shared" si="15"/>
        <v/>
      </c>
      <c r="AQ33" s="2">
        <v>0.67</v>
      </c>
      <c r="AS33" s="5">
        <f t="shared" si="17"/>
        <v>38542.009300000005</v>
      </c>
      <c r="AT33" s="11">
        <f t="shared" si="5"/>
        <v>3.8867817987489865</v>
      </c>
      <c r="AU33" s="5">
        <f t="shared" si="16"/>
        <v>3886.7817987489866</v>
      </c>
    </row>
    <row r="34" spans="1:47" ht="16.2" customHeight="1" x14ac:dyDescent="0.3">
      <c r="A34" s="1" t="s">
        <v>114</v>
      </c>
      <c r="B34" s="1" t="s">
        <v>115</v>
      </c>
      <c r="C34" s="1" t="s">
        <v>105</v>
      </c>
      <c r="D34" s="1" t="s">
        <v>81</v>
      </c>
      <c r="E34" s="1" t="s">
        <v>59</v>
      </c>
      <c r="F34" s="1" t="s">
        <v>97</v>
      </c>
      <c r="G34" s="1" t="s">
        <v>51</v>
      </c>
      <c r="H34" s="1" t="s">
        <v>52</v>
      </c>
      <c r="I34" s="30">
        <v>146.6000061035156</v>
      </c>
      <c r="J34" s="30">
        <v>34.9</v>
      </c>
      <c r="K34" s="30">
        <f t="shared" si="7"/>
        <v>34.870000000000005</v>
      </c>
      <c r="L34" s="2">
        <f t="shared" si="0"/>
        <v>0</v>
      </c>
      <c r="P34" s="6">
        <v>13.71</v>
      </c>
      <c r="Q34" s="5">
        <v>19057.71</v>
      </c>
      <c r="R34" s="7">
        <v>15.06</v>
      </c>
      <c r="S34" s="5">
        <v>7590.1612499999992</v>
      </c>
      <c r="T34" s="8">
        <v>5.6500000000000012</v>
      </c>
      <c r="U34" s="5">
        <v>998.00662499999999</v>
      </c>
      <c r="Z34" s="9">
        <v>0.45</v>
      </c>
      <c r="AA34" s="5">
        <v>22.760999999999999</v>
      </c>
      <c r="AL34" s="5" t="str">
        <f t="shared" si="13"/>
        <v/>
      </c>
      <c r="AN34" s="5" t="str">
        <f t="shared" si="14"/>
        <v/>
      </c>
      <c r="AP34" s="5" t="str">
        <f t="shared" si="15"/>
        <v/>
      </c>
      <c r="AS34" s="5">
        <f t="shared" si="17"/>
        <v>27668.638874999997</v>
      </c>
      <c r="AT34" s="11">
        <f t="shared" si="5"/>
        <v>2.7902531271380449</v>
      </c>
      <c r="AU34" s="5">
        <f t="shared" si="16"/>
        <v>2790.2531271380449</v>
      </c>
    </row>
    <row r="35" spans="1:47" x14ac:dyDescent="0.3">
      <c r="A35" s="1" t="s">
        <v>116</v>
      </c>
      <c r="B35" s="1" t="s">
        <v>117</v>
      </c>
      <c r="C35" s="1" t="s">
        <v>108</v>
      </c>
      <c r="D35" s="1" t="s">
        <v>65</v>
      </c>
      <c r="E35" s="1" t="s">
        <v>49</v>
      </c>
      <c r="F35" s="1" t="s">
        <v>97</v>
      </c>
      <c r="G35" s="1" t="s">
        <v>51</v>
      </c>
      <c r="H35" s="1" t="s">
        <v>52</v>
      </c>
      <c r="I35" s="30">
        <v>5.0500001907348633</v>
      </c>
      <c r="J35" s="30">
        <v>4.97</v>
      </c>
      <c r="K35" s="30">
        <f t="shared" si="7"/>
        <v>4.9799999999999995</v>
      </c>
      <c r="L35" s="2">
        <f t="shared" si="0"/>
        <v>0</v>
      </c>
      <c r="P35" s="6">
        <v>0.96</v>
      </c>
      <c r="Q35" s="5">
        <v>1014.72</v>
      </c>
      <c r="R35" s="7">
        <v>3.32</v>
      </c>
      <c r="S35" s="5">
        <v>1399.38</v>
      </c>
      <c r="AB35" s="10">
        <v>0.7</v>
      </c>
      <c r="AC35" s="5">
        <v>31.864000000000001</v>
      </c>
      <c r="AL35" s="5" t="str">
        <f t="shared" si="13"/>
        <v/>
      </c>
      <c r="AN35" s="5" t="str">
        <f t="shared" si="14"/>
        <v/>
      </c>
      <c r="AP35" s="5" t="str">
        <f t="shared" si="15"/>
        <v/>
      </c>
      <c r="AS35" s="5">
        <f t="shared" si="17"/>
        <v>2445.9640000000004</v>
      </c>
      <c r="AT35" s="11">
        <f t="shared" ref="AT35:AT66" si="18">(AS35/$AS$84)*100</f>
        <v>0.2466640563961274</v>
      </c>
      <c r="AU35" s="5">
        <f t="shared" si="16"/>
        <v>246.66405639612739</v>
      </c>
    </row>
    <row r="36" spans="1:47" x14ac:dyDescent="0.3">
      <c r="A36" s="1" t="s">
        <v>118</v>
      </c>
      <c r="B36" s="1" t="s">
        <v>117</v>
      </c>
      <c r="C36" s="1" t="s">
        <v>108</v>
      </c>
      <c r="D36" s="1" t="s">
        <v>65</v>
      </c>
      <c r="E36" s="1" t="s">
        <v>49</v>
      </c>
      <c r="F36" s="1" t="s">
        <v>97</v>
      </c>
      <c r="G36" s="1" t="s">
        <v>51</v>
      </c>
      <c r="H36" s="1" t="s">
        <v>52</v>
      </c>
      <c r="I36" s="30">
        <v>1.139999985694885</v>
      </c>
      <c r="J36" s="30">
        <v>1.1399999999999999</v>
      </c>
      <c r="K36" s="30">
        <f t="shared" si="7"/>
        <v>1.1400000000000001</v>
      </c>
      <c r="L36" s="2">
        <f t="shared" si="0"/>
        <v>0</v>
      </c>
      <c r="P36" s="6">
        <v>0.28000000000000003</v>
      </c>
      <c r="Q36" s="5">
        <v>295.95999999999998</v>
      </c>
      <c r="R36" s="7">
        <v>0.35</v>
      </c>
      <c r="S36" s="5">
        <v>147.52500000000001</v>
      </c>
      <c r="AB36" s="10">
        <v>0.51</v>
      </c>
      <c r="AC36" s="5">
        <v>23.215199999999999</v>
      </c>
      <c r="AL36" s="5" t="str">
        <f t="shared" si="13"/>
        <v/>
      </c>
      <c r="AN36" s="5" t="str">
        <f t="shared" si="14"/>
        <v/>
      </c>
      <c r="AP36" s="5" t="str">
        <f t="shared" si="15"/>
        <v/>
      </c>
      <c r="AS36" s="5">
        <f t="shared" si="17"/>
        <v>466.7002</v>
      </c>
      <c r="AT36" s="11">
        <f t="shared" si="18"/>
        <v>4.7064537520946303E-2</v>
      </c>
      <c r="AU36" s="5">
        <f t="shared" si="16"/>
        <v>47.064537520946303</v>
      </c>
    </row>
    <row r="37" spans="1:47" x14ac:dyDescent="0.3">
      <c r="A37" s="1" t="s">
        <v>119</v>
      </c>
      <c r="B37" s="1" t="s">
        <v>117</v>
      </c>
      <c r="C37" s="1" t="s">
        <v>108</v>
      </c>
      <c r="D37" s="1" t="s">
        <v>65</v>
      </c>
      <c r="E37" s="1" t="s">
        <v>77</v>
      </c>
      <c r="F37" s="1" t="s">
        <v>97</v>
      </c>
      <c r="G37" s="1" t="s">
        <v>51</v>
      </c>
      <c r="H37" s="1" t="s">
        <v>52</v>
      </c>
      <c r="I37" s="30">
        <v>7.2100000381469727</v>
      </c>
      <c r="J37" s="30">
        <v>2.97</v>
      </c>
      <c r="K37" s="30">
        <f t="shared" si="7"/>
        <v>2.96</v>
      </c>
      <c r="L37" s="2">
        <f t="shared" si="0"/>
        <v>0</v>
      </c>
      <c r="Z37" s="9">
        <v>1.06</v>
      </c>
      <c r="AA37" s="5">
        <v>53.614800000000002</v>
      </c>
      <c r="AB37" s="10">
        <v>1.9</v>
      </c>
      <c r="AC37" s="5">
        <v>86.488000000000014</v>
      </c>
      <c r="AL37" s="5" t="str">
        <f t="shared" si="13"/>
        <v/>
      </c>
      <c r="AN37" s="5" t="str">
        <f t="shared" si="14"/>
        <v/>
      </c>
      <c r="AP37" s="5" t="str">
        <f t="shared" si="15"/>
        <v/>
      </c>
      <c r="AS37" s="5">
        <f t="shared" si="17"/>
        <v>140.1028</v>
      </c>
      <c r="AT37" s="11">
        <f t="shared" si="18"/>
        <v>1.4128713652553901E-2</v>
      </c>
      <c r="AU37" s="5">
        <f t="shared" si="16"/>
        <v>14.1287136525539</v>
      </c>
    </row>
    <row r="38" spans="1:47" x14ac:dyDescent="0.3">
      <c r="A38" s="1" t="s">
        <v>119</v>
      </c>
      <c r="B38" s="1" t="s">
        <v>117</v>
      </c>
      <c r="C38" s="1" t="s">
        <v>108</v>
      </c>
      <c r="D38" s="1" t="s">
        <v>65</v>
      </c>
      <c r="E38" s="1" t="s">
        <v>59</v>
      </c>
      <c r="F38" s="1" t="s">
        <v>97</v>
      </c>
      <c r="G38" s="1" t="s">
        <v>51</v>
      </c>
      <c r="H38" s="1" t="s">
        <v>52</v>
      </c>
      <c r="I38" s="30">
        <v>7.2100000381469727</v>
      </c>
      <c r="J38" s="30">
        <v>4.08</v>
      </c>
      <c r="K38" s="30">
        <f t="shared" si="7"/>
        <v>4.07</v>
      </c>
      <c r="L38" s="2">
        <f t="shared" si="0"/>
        <v>0</v>
      </c>
      <c r="P38" s="6">
        <v>0.16</v>
      </c>
      <c r="Q38" s="5">
        <v>169.12</v>
      </c>
      <c r="R38" s="7">
        <v>0.25</v>
      </c>
      <c r="S38" s="5">
        <v>105.375</v>
      </c>
      <c r="T38" s="8">
        <v>9.9999999999999992E-2</v>
      </c>
      <c r="U38" s="5">
        <v>12.645</v>
      </c>
      <c r="Z38" s="9">
        <v>2.65</v>
      </c>
      <c r="AA38" s="5">
        <v>134.03700000000001</v>
      </c>
      <c r="AB38" s="10">
        <v>0.91</v>
      </c>
      <c r="AC38" s="5">
        <v>41.423200000000001</v>
      </c>
      <c r="AL38" s="5" t="str">
        <f t="shared" si="13"/>
        <v/>
      </c>
      <c r="AN38" s="5" t="str">
        <f t="shared" si="14"/>
        <v/>
      </c>
      <c r="AP38" s="5" t="str">
        <f t="shared" si="15"/>
        <v/>
      </c>
      <c r="AS38" s="5">
        <f t="shared" si="17"/>
        <v>462.60020000000003</v>
      </c>
      <c r="AT38" s="11">
        <f t="shared" si="18"/>
        <v>4.6651071651774026E-2</v>
      </c>
      <c r="AU38" s="5">
        <f t="shared" si="16"/>
        <v>46.651071651774025</v>
      </c>
    </row>
    <row r="39" spans="1:47" x14ac:dyDescent="0.3">
      <c r="A39" s="1" t="s">
        <v>120</v>
      </c>
      <c r="B39" s="1" t="s">
        <v>121</v>
      </c>
      <c r="C39" s="1" t="s">
        <v>122</v>
      </c>
      <c r="D39" s="1" t="s">
        <v>123</v>
      </c>
      <c r="E39" s="1" t="s">
        <v>66</v>
      </c>
      <c r="F39" s="1" t="s">
        <v>97</v>
      </c>
      <c r="G39" s="1" t="s">
        <v>51</v>
      </c>
      <c r="H39" s="1" t="s">
        <v>52</v>
      </c>
      <c r="I39" s="30">
        <v>78.459999084472656</v>
      </c>
      <c r="J39" s="30">
        <v>38.03</v>
      </c>
      <c r="K39" s="30">
        <f t="shared" si="7"/>
        <v>36.85</v>
      </c>
      <c r="L39" s="2">
        <f t="shared" si="0"/>
        <v>1.17</v>
      </c>
      <c r="N39" s="4">
        <v>3.05</v>
      </c>
      <c r="O39" s="5">
        <v>4195.2749999999996</v>
      </c>
      <c r="P39" s="6">
        <v>30.34</v>
      </c>
      <c r="Q39" s="5">
        <v>32069.38</v>
      </c>
      <c r="R39" s="7">
        <v>3.46</v>
      </c>
      <c r="S39" s="5">
        <v>1458.39</v>
      </c>
      <c r="AL39" s="5" t="str">
        <f t="shared" si="13"/>
        <v/>
      </c>
      <c r="AM39" s="3">
        <v>0.5</v>
      </c>
      <c r="AN39" s="5">
        <f t="shared" si="14"/>
        <v>2683</v>
      </c>
      <c r="AP39" s="5" t="str">
        <f t="shared" si="15"/>
        <v/>
      </c>
      <c r="AQ39" s="2">
        <v>0.67</v>
      </c>
      <c r="AS39" s="5">
        <f t="shared" si="17"/>
        <v>37723.044999999998</v>
      </c>
      <c r="AT39" s="11">
        <f t="shared" si="18"/>
        <v>3.8041930704268951</v>
      </c>
      <c r="AU39" s="5">
        <f t="shared" si="16"/>
        <v>3804.1930704268952</v>
      </c>
    </row>
    <row r="40" spans="1:47" x14ac:dyDescent="0.3">
      <c r="A40" s="1" t="s">
        <v>120</v>
      </c>
      <c r="B40" s="1" t="s">
        <v>121</v>
      </c>
      <c r="C40" s="1" t="s">
        <v>122</v>
      </c>
      <c r="D40" s="1" t="s">
        <v>123</v>
      </c>
      <c r="E40" s="1" t="s">
        <v>68</v>
      </c>
      <c r="F40" s="1" t="s">
        <v>97</v>
      </c>
      <c r="G40" s="1" t="s">
        <v>51</v>
      </c>
      <c r="H40" s="1" t="s">
        <v>52</v>
      </c>
      <c r="I40" s="30">
        <v>78.459999084472656</v>
      </c>
      <c r="J40" s="30">
        <v>39.54</v>
      </c>
      <c r="K40" s="30">
        <f t="shared" si="7"/>
        <v>38.85</v>
      </c>
      <c r="L40" s="2">
        <f t="shared" si="0"/>
        <v>0.7</v>
      </c>
      <c r="N40" s="4">
        <v>2.4900000000000002</v>
      </c>
      <c r="O40" s="5">
        <v>3473.1374999999998</v>
      </c>
      <c r="P40" s="6">
        <v>24.3</v>
      </c>
      <c r="Q40" s="5">
        <v>28998.794999999998</v>
      </c>
      <c r="R40" s="7">
        <v>12.06</v>
      </c>
      <c r="S40" s="5">
        <v>5605.9500000000007</v>
      </c>
      <c r="AL40" s="5" t="str">
        <f t="shared" si="13"/>
        <v/>
      </c>
      <c r="AM40" s="3">
        <v>0.49</v>
      </c>
      <c r="AN40" s="5">
        <f t="shared" si="14"/>
        <v>2629.34</v>
      </c>
      <c r="AP40" s="5" t="str">
        <f t="shared" si="15"/>
        <v/>
      </c>
      <c r="AQ40" s="2">
        <v>0.21</v>
      </c>
      <c r="AS40" s="5">
        <f t="shared" si="17"/>
        <v>38077.8825</v>
      </c>
      <c r="AT40" s="11">
        <f t="shared" si="18"/>
        <v>3.8399767766104125</v>
      </c>
      <c r="AU40" s="5">
        <f t="shared" si="16"/>
        <v>3839.9767766104128</v>
      </c>
    </row>
    <row r="41" spans="1:47" x14ac:dyDescent="0.3">
      <c r="A41" s="1" t="s">
        <v>124</v>
      </c>
      <c r="B41" s="1" t="s">
        <v>125</v>
      </c>
      <c r="C41" s="1" t="s">
        <v>126</v>
      </c>
      <c r="D41" s="1" t="s">
        <v>65</v>
      </c>
      <c r="E41" s="1" t="s">
        <v>70</v>
      </c>
      <c r="F41" s="1" t="s">
        <v>97</v>
      </c>
      <c r="G41" s="1" t="s">
        <v>51</v>
      </c>
      <c r="H41" s="1" t="s">
        <v>52</v>
      </c>
      <c r="I41" s="30">
        <v>77.019996643066406</v>
      </c>
      <c r="J41" s="30">
        <v>36.590000000000003</v>
      </c>
      <c r="K41" s="30">
        <f t="shared" si="7"/>
        <v>35.289999999999992</v>
      </c>
      <c r="L41" s="2">
        <f t="shared" si="0"/>
        <v>1.31</v>
      </c>
      <c r="N41" s="4">
        <v>4.05</v>
      </c>
      <c r="O41" s="5">
        <v>5570.7749999999996</v>
      </c>
      <c r="P41" s="6">
        <v>19.829999999999998</v>
      </c>
      <c r="Q41" s="5">
        <v>20960.310000000001</v>
      </c>
      <c r="R41" s="7">
        <v>11</v>
      </c>
      <c r="S41" s="5">
        <v>4636.5</v>
      </c>
      <c r="Z41" s="9">
        <v>0.15</v>
      </c>
      <c r="AA41" s="5">
        <v>7.5869999999999997</v>
      </c>
      <c r="AB41" s="10">
        <v>0.26</v>
      </c>
      <c r="AC41" s="5">
        <v>11.8352</v>
      </c>
      <c r="AL41" s="5" t="str">
        <f t="shared" si="13"/>
        <v/>
      </c>
      <c r="AM41" s="3">
        <v>0.48</v>
      </c>
      <c r="AN41" s="5">
        <f t="shared" si="14"/>
        <v>2575.6799999999998</v>
      </c>
      <c r="AP41" s="5" t="str">
        <f t="shared" si="15"/>
        <v/>
      </c>
      <c r="AQ41" s="2">
        <v>0.83</v>
      </c>
      <c r="AS41" s="5">
        <f t="shared" si="17"/>
        <v>31187.0072</v>
      </c>
      <c r="AT41" s="11">
        <f t="shared" si="18"/>
        <v>3.1450641558122805</v>
      </c>
      <c r="AU41" s="5">
        <f t="shared" si="16"/>
        <v>3145.0641558122807</v>
      </c>
    </row>
    <row r="42" spans="1:47" x14ac:dyDescent="0.3">
      <c r="A42" s="1" t="s">
        <v>124</v>
      </c>
      <c r="B42" s="1" t="s">
        <v>125</v>
      </c>
      <c r="C42" s="1" t="s">
        <v>126</v>
      </c>
      <c r="D42" s="1" t="s">
        <v>65</v>
      </c>
      <c r="E42" s="1" t="s">
        <v>69</v>
      </c>
      <c r="F42" s="1" t="s">
        <v>97</v>
      </c>
      <c r="G42" s="1" t="s">
        <v>51</v>
      </c>
      <c r="H42" s="1" t="s">
        <v>52</v>
      </c>
      <c r="I42" s="30">
        <v>77.019996643066406</v>
      </c>
      <c r="J42" s="30">
        <v>39.78</v>
      </c>
      <c r="K42" s="30">
        <f t="shared" si="7"/>
        <v>38.03</v>
      </c>
      <c r="L42" s="2">
        <f t="shared" si="0"/>
        <v>1.75</v>
      </c>
      <c r="P42" s="6">
        <v>32.65</v>
      </c>
      <c r="Q42" s="5">
        <v>42900.987500000003</v>
      </c>
      <c r="R42" s="7">
        <v>5.38</v>
      </c>
      <c r="S42" s="5">
        <v>3565.89</v>
      </c>
      <c r="AL42" s="5" t="str">
        <f t="shared" si="13"/>
        <v/>
      </c>
      <c r="AM42" s="3">
        <v>0.49</v>
      </c>
      <c r="AN42" s="5">
        <f t="shared" si="14"/>
        <v>2629.34</v>
      </c>
      <c r="AP42" s="5" t="str">
        <f t="shared" si="15"/>
        <v/>
      </c>
      <c r="AQ42" s="2">
        <v>1.26</v>
      </c>
      <c r="AS42" s="5">
        <f t="shared" ref="AS42:AS69" si="19">SUM(O42,Q42,S42,U42,W42,Y42,AA42,AC42,AF42,AH42,AJ42)</f>
        <v>46466.877500000002</v>
      </c>
      <c r="AT42" s="11">
        <f t="shared" si="18"/>
        <v>4.6859677788438185</v>
      </c>
      <c r="AU42" s="5">
        <f t="shared" si="16"/>
        <v>4685.9677788438185</v>
      </c>
    </row>
    <row r="43" spans="1:47" x14ac:dyDescent="0.3">
      <c r="A43" s="1" t="s">
        <v>127</v>
      </c>
      <c r="B43" s="1" t="s">
        <v>128</v>
      </c>
      <c r="C43" s="1" t="s">
        <v>129</v>
      </c>
      <c r="D43" s="1" t="s">
        <v>65</v>
      </c>
      <c r="E43" s="1" t="s">
        <v>70</v>
      </c>
      <c r="F43" s="1" t="s">
        <v>97</v>
      </c>
      <c r="G43" s="1" t="s">
        <v>51</v>
      </c>
      <c r="H43" s="1" t="s">
        <v>52</v>
      </c>
      <c r="I43" s="30">
        <v>1.5</v>
      </c>
      <c r="J43" s="30">
        <v>1.34</v>
      </c>
      <c r="K43" s="30">
        <f t="shared" si="7"/>
        <v>1.3399999999999999</v>
      </c>
      <c r="L43" s="2">
        <f t="shared" si="0"/>
        <v>0</v>
      </c>
      <c r="Z43" s="9">
        <v>0.35</v>
      </c>
      <c r="AA43" s="5">
        <v>17.702999999999999</v>
      </c>
      <c r="AB43" s="10">
        <v>0.99</v>
      </c>
      <c r="AC43" s="5">
        <v>45.064800000000012</v>
      </c>
      <c r="AL43" s="5" t="str">
        <f t="shared" si="13"/>
        <v/>
      </c>
      <c r="AN43" s="5" t="str">
        <f t="shared" si="14"/>
        <v/>
      </c>
      <c r="AP43" s="5" t="str">
        <f t="shared" si="15"/>
        <v/>
      </c>
      <c r="AS43" s="5">
        <f t="shared" si="19"/>
        <v>62.767800000000008</v>
      </c>
      <c r="AT43" s="11">
        <f t="shared" si="18"/>
        <v>6.329839751959083E-3</v>
      </c>
      <c r="AU43" s="5">
        <f t="shared" si="16"/>
        <v>6.3298397519590832</v>
      </c>
    </row>
    <row r="44" spans="1:47" x14ac:dyDescent="0.3">
      <c r="A44" s="1" t="s">
        <v>130</v>
      </c>
      <c r="B44" s="1" t="s">
        <v>131</v>
      </c>
      <c r="C44" s="1" t="s">
        <v>132</v>
      </c>
      <c r="D44" s="1" t="s">
        <v>65</v>
      </c>
      <c r="E44" s="1" t="s">
        <v>101</v>
      </c>
      <c r="F44" s="1" t="s">
        <v>50</v>
      </c>
      <c r="G44" s="1" t="s">
        <v>51</v>
      </c>
      <c r="H44" s="1" t="s">
        <v>52</v>
      </c>
      <c r="I44" s="30">
        <v>78.699996948242188</v>
      </c>
      <c r="J44" s="30">
        <v>38.33</v>
      </c>
      <c r="K44" s="30">
        <f t="shared" si="7"/>
        <v>33.96</v>
      </c>
      <c r="L44" s="2">
        <f t="shared" si="0"/>
        <v>4.37</v>
      </c>
      <c r="M44" s="3">
        <v>4.37</v>
      </c>
      <c r="P44" s="6">
        <v>9.0399999999999991</v>
      </c>
      <c r="Q44" s="5">
        <v>9753.4674999999988</v>
      </c>
      <c r="R44" s="7">
        <v>19.02</v>
      </c>
      <c r="S44" s="5">
        <v>9294.0749999999989</v>
      </c>
      <c r="T44" s="8">
        <v>4.8600000000000003</v>
      </c>
      <c r="U44" s="5">
        <v>624.97912499999995</v>
      </c>
      <c r="AB44" s="10">
        <v>1.04</v>
      </c>
      <c r="AC44" s="5">
        <v>47.340800000000002</v>
      </c>
      <c r="AL44" s="5" t="str">
        <f t="shared" si="13"/>
        <v/>
      </c>
      <c r="AN44" s="5" t="str">
        <f t="shared" si="14"/>
        <v/>
      </c>
      <c r="AP44" s="5" t="str">
        <f t="shared" si="15"/>
        <v/>
      </c>
      <c r="AS44" s="5">
        <f t="shared" si="19"/>
        <v>19719.862424999999</v>
      </c>
      <c r="AT44" s="11">
        <f t="shared" si="18"/>
        <v>1.9886561115879351</v>
      </c>
      <c r="AU44" s="5">
        <f t="shared" si="16"/>
        <v>1988.6561115879351</v>
      </c>
    </row>
    <row r="45" spans="1:47" x14ac:dyDescent="0.3">
      <c r="A45" s="1" t="s">
        <v>130</v>
      </c>
      <c r="B45" s="1" t="s">
        <v>131</v>
      </c>
      <c r="C45" s="1" t="s">
        <v>132</v>
      </c>
      <c r="D45" s="1" t="s">
        <v>65</v>
      </c>
      <c r="E45" s="1" t="s">
        <v>98</v>
      </c>
      <c r="F45" s="1" t="s">
        <v>50</v>
      </c>
      <c r="G45" s="1" t="s">
        <v>51</v>
      </c>
      <c r="H45" s="1" t="s">
        <v>52</v>
      </c>
      <c r="I45" s="30">
        <v>78.699996948242188</v>
      </c>
      <c r="J45" s="30">
        <v>36.79</v>
      </c>
      <c r="K45" s="30">
        <f t="shared" si="7"/>
        <v>36.25</v>
      </c>
      <c r="L45" s="2">
        <f t="shared" si="0"/>
        <v>0.54</v>
      </c>
      <c r="M45" s="3">
        <v>0.54</v>
      </c>
      <c r="P45" s="6">
        <v>3.79</v>
      </c>
      <c r="Q45" s="5">
        <v>4006.03</v>
      </c>
      <c r="R45" s="7">
        <v>20.82</v>
      </c>
      <c r="S45" s="5">
        <v>8775.6299999999992</v>
      </c>
      <c r="T45" s="8">
        <v>11.28</v>
      </c>
      <c r="U45" s="5">
        <v>1426.356</v>
      </c>
      <c r="Z45" s="9">
        <v>0.14000000000000001</v>
      </c>
      <c r="AA45" s="5">
        <v>7.0812000000000008</v>
      </c>
      <c r="AB45" s="10">
        <v>0.22</v>
      </c>
      <c r="AC45" s="5">
        <v>10.0144</v>
      </c>
      <c r="AL45" s="5" t="str">
        <f t="shared" si="13"/>
        <v/>
      </c>
      <c r="AN45" s="5" t="str">
        <f t="shared" si="14"/>
        <v/>
      </c>
      <c r="AP45" s="5" t="str">
        <f t="shared" si="15"/>
        <v/>
      </c>
      <c r="AS45" s="5">
        <f t="shared" si="19"/>
        <v>14225.1116</v>
      </c>
      <c r="AT45" s="11">
        <f t="shared" si="18"/>
        <v>1.4345361296992127</v>
      </c>
      <c r="AU45" s="5">
        <f t="shared" si="16"/>
        <v>1434.5361296992128</v>
      </c>
    </row>
    <row r="46" spans="1:47" x14ac:dyDescent="0.3">
      <c r="A46" s="1" t="s">
        <v>133</v>
      </c>
      <c r="B46" s="1" t="s">
        <v>104</v>
      </c>
      <c r="C46" s="1" t="s">
        <v>105</v>
      </c>
      <c r="D46" s="1" t="s">
        <v>65</v>
      </c>
      <c r="E46" s="1" t="s">
        <v>86</v>
      </c>
      <c r="F46" s="1" t="s">
        <v>50</v>
      </c>
      <c r="G46" s="1" t="s">
        <v>51</v>
      </c>
      <c r="H46" s="1" t="s">
        <v>52</v>
      </c>
      <c r="I46" s="30">
        <v>39.580001831054688</v>
      </c>
      <c r="J46" s="30">
        <v>38.44</v>
      </c>
      <c r="K46" s="30">
        <f t="shared" si="7"/>
        <v>37.869999999999997</v>
      </c>
      <c r="L46" s="2">
        <f t="shared" si="0"/>
        <v>0</v>
      </c>
      <c r="P46" s="6">
        <v>0.63</v>
      </c>
      <c r="Q46" s="5">
        <v>665.91</v>
      </c>
      <c r="R46" s="7">
        <v>28.84</v>
      </c>
      <c r="S46" s="5">
        <v>12156.06</v>
      </c>
      <c r="T46" s="8">
        <v>8.4</v>
      </c>
      <c r="U46" s="5">
        <v>1062.18</v>
      </c>
      <c r="AL46" s="5" t="str">
        <f t="shared" si="13"/>
        <v/>
      </c>
      <c r="AN46" s="5" t="str">
        <f t="shared" si="14"/>
        <v/>
      </c>
      <c r="AP46" s="5" t="str">
        <f t="shared" si="15"/>
        <v/>
      </c>
      <c r="AS46" s="5">
        <f t="shared" si="19"/>
        <v>13884.15</v>
      </c>
      <c r="AT46" s="11">
        <f t="shared" si="18"/>
        <v>1.4001517432849755</v>
      </c>
      <c r="AU46" s="5">
        <f t="shared" si="16"/>
        <v>1400.1517432849755</v>
      </c>
    </row>
    <row r="47" spans="1:47" x14ac:dyDescent="0.3">
      <c r="A47" s="1" t="s">
        <v>134</v>
      </c>
      <c r="B47" s="1" t="s">
        <v>125</v>
      </c>
      <c r="C47" s="1" t="s">
        <v>126</v>
      </c>
      <c r="D47" s="1" t="s">
        <v>65</v>
      </c>
      <c r="E47" s="1" t="s">
        <v>83</v>
      </c>
      <c r="F47" s="1" t="s">
        <v>50</v>
      </c>
      <c r="G47" s="1" t="s">
        <v>51</v>
      </c>
      <c r="H47" s="1" t="s">
        <v>52</v>
      </c>
      <c r="I47" s="30">
        <v>78.800003051757813</v>
      </c>
      <c r="J47" s="30">
        <v>36.89</v>
      </c>
      <c r="K47" s="30">
        <f t="shared" si="7"/>
        <v>27.18</v>
      </c>
      <c r="L47" s="2">
        <f t="shared" si="0"/>
        <v>1.88</v>
      </c>
      <c r="M47" s="3">
        <v>1.88</v>
      </c>
      <c r="P47" s="6">
        <v>7.23</v>
      </c>
      <c r="Q47" s="5">
        <v>8395.2224999999999</v>
      </c>
      <c r="R47" s="7">
        <v>18.13</v>
      </c>
      <c r="S47" s="5">
        <v>8400.4950000000008</v>
      </c>
      <c r="T47" s="8">
        <v>1.82</v>
      </c>
      <c r="U47" s="5">
        <v>278.506125</v>
      </c>
      <c r="AL47" s="5" t="str">
        <f t="shared" si="13"/>
        <v/>
      </c>
      <c r="AN47" s="5" t="str">
        <f t="shared" si="14"/>
        <v/>
      </c>
      <c r="AP47" s="5" t="str">
        <f t="shared" si="15"/>
        <v/>
      </c>
      <c r="AS47" s="5">
        <f t="shared" si="19"/>
        <v>17074.223624999999</v>
      </c>
      <c r="AT47" s="11">
        <f t="shared" si="18"/>
        <v>1.7218557833055144</v>
      </c>
      <c r="AU47" s="5">
        <f t="shared" si="16"/>
        <v>1721.8557833055145</v>
      </c>
    </row>
    <row r="48" spans="1:47" x14ac:dyDescent="0.3">
      <c r="A48" s="1" t="s">
        <v>134</v>
      </c>
      <c r="B48" s="1" t="s">
        <v>125</v>
      </c>
      <c r="C48" s="1" t="s">
        <v>126</v>
      </c>
      <c r="D48" s="1" t="s">
        <v>65</v>
      </c>
      <c r="E48" s="1" t="s">
        <v>100</v>
      </c>
      <c r="F48" s="1" t="s">
        <v>50</v>
      </c>
      <c r="G48" s="1" t="s">
        <v>51</v>
      </c>
      <c r="H48" s="1" t="s">
        <v>52</v>
      </c>
      <c r="I48" s="30">
        <v>78.800003051757813</v>
      </c>
      <c r="J48" s="30">
        <v>37.92</v>
      </c>
      <c r="K48" s="30">
        <f t="shared" si="7"/>
        <v>37.74</v>
      </c>
      <c r="L48" s="2">
        <f t="shared" si="0"/>
        <v>0.18</v>
      </c>
      <c r="M48" s="3">
        <v>0.18</v>
      </c>
      <c r="N48" s="4">
        <v>3.15</v>
      </c>
      <c r="O48" s="5">
        <v>4332.8249999999998</v>
      </c>
      <c r="P48" s="6">
        <v>31.64</v>
      </c>
      <c r="Q48" s="5">
        <v>33451.407499999987</v>
      </c>
      <c r="R48" s="7">
        <v>2.95</v>
      </c>
      <c r="S48" s="5">
        <v>1256.07</v>
      </c>
      <c r="AL48" s="5" t="str">
        <f t="shared" si="13"/>
        <v/>
      </c>
      <c r="AN48" s="5" t="str">
        <f t="shared" si="14"/>
        <v/>
      </c>
      <c r="AP48" s="5" t="str">
        <f t="shared" si="15"/>
        <v/>
      </c>
      <c r="AS48" s="5">
        <f t="shared" si="19"/>
        <v>39040.302499999983</v>
      </c>
      <c r="AT48" s="11">
        <f t="shared" si="18"/>
        <v>3.9370323429052383</v>
      </c>
      <c r="AU48" s="5">
        <f t="shared" si="16"/>
        <v>3937.0323429052382</v>
      </c>
    </row>
    <row r="49" spans="1:47" x14ac:dyDescent="0.3">
      <c r="A49" s="1" t="s">
        <v>177</v>
      </c>
      <c r="B49" s="1" t="s">
        <v>178</v>
      </c>
      <c r="C49" s="1" t="s">
        <v>179</v>
      </c>
      <c r="D49" s="1" t="s">
        <v>180</v>
      </c>
      <c r="E49" s="1" t="s">
        <v>102</v>
      </c>
      <c r="F49" s="1" t="s">
        <v>97</v>
      </c>
      <c r="G49" s="1" t="s">
        <v>51</v>
      </c>
      <c r="H49" s="1" t="s">
        <v>52</v>
      </c>
      <c r="I49" s="30"/>
      <c r="J49" s="30">
        <v>39.46</v>
      </c>
      <c r="K49" s="30">
        <f t="shared" si="7"/>
        <v>39.409999999999989</v>
      </c>
      <c r="L49" s="2">
        <f t="shared" si="0"/>
        <v>0.05</v>
      </c>
      <c r="N49" s="4">
        <v>4.45</v>
      </c>
      <c r="O49" s="5">
        <v>10419.4125</v>
      </c>
      <c r="P49" s="6">
        <v>17.7</v>
      </c>
      <c r="Q49" s="5">
        <v>29963.802599999999</v>
      </c>
      <c r="R49" s="7">
        <v>16.510000000000002</v>
      </c>
      <c r="S49" s="5">
        <v>8769.307499999999</v>
      </c>
      <c r="T49" s="8">
        <v>0.16</v>
      </c>
      <c r="U49" s="5">
        <v>20.231999999999999</v>
      </c>
      <c r="Z49" s="9">
        <v>0.28999999999999998</v>
      </c>
      <c r="AA49" s="5">
        <v>26.807400000000001</v>
      </c>
      <c r="AB49" s="10">
        <v>0.3</v>
      </c>
      <c r="AC49" s="5">
        <v>25.491199999999999</v>
      </c>
      <c r="AL49" s="5" t="str">
        <f t="shared" si="13"/>
        <v/>
      </c>
      <c r="AM49" s="3">
        <v>0.03</v>
      </c>
      <c r="AN49" s="5">
        <f t="shared" si="14"/>
        <v>160.97999999999999</v>
      </c>
      <c r="AP49" s="5" t="str">
        <f t="shared" si="15"/>
        <v/>
      </c>
      <c r="AQ49" s="2">
        <v>0.02</v>
      </c>
      <c r="AS49" s="5">
        <f t="shared" si="19"/>
        <v>49225.053199999995</v>
      </c>
      <c r="AT49" s="11">
        <f t="shared" si="18"/>
        <v>4.9641169283878126</v>
      </c>
      <c r="AU49" s="5">
        <f t="shared" si="16"/>
        <v>4964.1169283878125</v>
      </c>
    </row>
    <row r="50" spans="1:47" x14ac:dyDescent="0.3">
      <c r="A50" s="1" t="s">
        <v>135</v>
      </c>
      <c r="B50" s="1" t="s">
        <v>117</v>
      </c>
      <c r="C50" s="1" t="s">
        <v>108</v>
      </c>
      <c r="D50" s="1" t="s">
        <v>65</v>
      </c>
      <c r="E50" s="1" t="s">
        <v>53</v>
      </c>
      <c r="F50" s="1" t="s">
        <v>50</v>
      </c>
      <c r="G50" s="1" t="s">
        <v>51</v>
      </c>
      <c r="H50" s="1" t="s">
        <v>52</v>
      </c>
      <c r="I50" s="30">
        <v>3</v>
      </c>
      <c r="J50" s="30">
        <v>2.87</v>
      </c>
      <c r="K50" s="30">
        <f t="shared" si="7"/>
        <v>0.05</v>
      </c>
      <c r="L50" s="2">
        <f t="shared" si="0"/>
        <v>0</v>
      </c>
      <c r="R50" s="7">
        <v>0.05</v>
      </c>
      <c r="S50" s="5">
        <v>21.074999999999999</v>
      </c>
      <c r="AL50" s="5" t="str">
        <f t="shared" si="13"/>
        <v/>
      </c>
      <c r="AN50" s="5" t="str">
        <f t="shared" si="14"/>
        <v/>
      </c>
      <c r="AP50" s="5" t="str">
        <f t="shared" si="15"/>
        <v/>
      </c>
      <c r="AS50" s="5">
        <f t="shared" si="19"/>
        <v>21.074999999999999</v>
      </c>
      <c r="AT50" s="11">
        <f t="shared" si="18"/>
        <v>2.1253154128794962E-3</v>
      </c>
      <c r="AU50" s="5">
        <f t="shared" si="16"/>
        <v>2.1253154128794964</v>
      </c>
    </row>
    <row r="51" spans="1:47" x14ac:dyDescent="0.3">
      <c r="A51" s="1" t="s">
        <v>136</v>
      </c>
      <c r="B51" s="1" t="s">
        <v>137</v>
      </c>
      <c r="C51" s="1" t="s">
        <v>138</v>
      </c>
      <c r="D51" s="1" t="s">
        <v>65</v>
      </c>
      <c r="E51" s="1" t="s">
        <v>66</v>
      </c>
      <c r="F51" s="1" t="s">
        <v>50</v>
      </c>
      <c r="G51" s="1" t="s">
        <v>51</v>
      </c>
      <c r="H51" s="1" t="s">
        <v>52</v>
      </c>
      <c r="I51" s="30">
        <v>117.8300018310547</v>
      </c>
      <c r="J51" s="30">
        <v>24.19</v>
      </c>
      <c r="K51" s="30">
        <f t="shared" si="7"/>
        <v>0.09</v>
      </c>
      <c r="L51" s="2">
        <f t="shared" si="0"/>
        <v>0</v>
      </c>
      <c r="T51" s="8">
        <v>0.09</v>
      </c>
      <c r="U51" s="5">
        <v>11.3805</v>
      </c>
      <c r="AL51" s="5" t="str">
        <f t="shared" ref="AL51:AL69" si="20">IF(AK51&gt;0,AK51*$AL$1,"")</f>
        <v/>
      </c>
      <c r="AN51" s="5" t="str">
        <f t="shared" ref="AN51:AN69" si="21">IF(AM51&gt;0,AM51*$AN$1,"")</f>
        <v/>
      </c>
      <c r="AP51" s="5" t="str">
        <f t="shared" ref="AP51:AP69" si="22">IF(AO51&gt;0,AO51*$AP$1,"")</f>
        <v/>
      </c>
      <c r="AS51" s="5">
        <f t="shared" si="19"/>
        <v>11.3805</v>
      </c>
      <c r="AT51" s="11">
        <f t="shared" si="18"/>
        <v>1.1476703229549279E-3</v>
      </c>
      <c r="AU51" s="5">
        <f t="shared" ref="AU51:AU69" si="23">(AT51/100)*$AU$1</f>
        <v>1.1476703229549279</v>
      </c>
    </row>
    <row r="52" spans="1:47" x14ac:dyDescent="0.3">
      <c r="A52" s="1" t="s">
        <v>136</v>
      </c>
      <c r="B52" s="1" t="s">
        <v>137</v>
      </c>
      <c r="C52" s="1" t="s">
        <v>138</v>
      </c>
      <c r="D52" s="1" t="s">
        <v>65</v>
      </c>
      <c r="E52" s="1" t="s">
        <v>102</v>
      </c>
      <c r="F52" s="1" t="s">
        <v>50</v>
      </c>
      <c r="G52" s="1" t="s">
        <v>51</v>
      </c>
      <c r="H52" s="1" t="s">
        <v>52</v>
      </c>
      <c r="I52" s="30">
        <v>117.8300018310547</v>
      </c>
      <c r="J52" s="30">
        <v>37.869999999999997</v>
      </c>
      <c r="K52" s="30">
        <f t="shared" si="7"/>
        <v>37.119999999999997</v>
      </c>
      <c r="L52" s="2">
        <f t="shared" si="0"/>
        <v>0</v>
      </c>
      <c r="P52" s="6">
        <v>1.81</v>
      </c>
      <c r="Q52" s="5">
        <v>1913.17</v>
      </c>
      <c r="R52" s="7">
        <v>28.32</v>
      </c>
      <c r="S52" s="5">
        <v>11936.88</v>
      </c>
      <c r="T52" s="8">
        <v>6.99</v>
      </c>
      <c r="U52" s="5">
        <v>883.88550000000009</v>
      </c>
      <c r="AL52" s="5" t="str">
        <f t="shared" si="20"/>
        <v/>
      </c>
      <c r="AN52" s="5" t="str">
        <f t="shared" si="21"/>
        <v/>
      </c>
      <c r="AP52" s="5" t="str">
        <f t="shared" si="22"/>
        <v/>
      </c>
      <c r="AS52" s="5">
        <f t="shared" si="19"/>
        <v>14733.9355</v>
      </c>
      <c r="AT52" s="11">
        <f t="shared" si="18"/>
        <v>1.4858486458136355</v>
      </c>
      <c r="AU52" s="5">
        <f t="shared" si="23"/>
        <v>1485.8486458136356</v>
      </c>
    </row>
    <row r="53" spans="1:47" x14ac:dyDescent="0.3">
      <c r="A53" s="1" t="s">
        <v>136</v>
      </c>
      <c r="B53" s="1" t="s">
        <v>137</v>
      </c>
      <c r="C53" s="1" t="s">
        <v>138</v>
      </c>
      <c r="D53" s="1" t="s">
        <v>65</v>
      </c>
      <c r="E53" s="1" t="s">
        <v>82</v>
      </c>
      <c r="F53" s="1" t="s">
        <v>50</v>
      </c>
      <c r="G53" s="1" t="s">
        <v>51</v>
      </c>
      <c r="H53" s="1" t="s">
        <v>52</v>
      </c>
      <c r="I53" s="30">
        <v>117.8300018310547</v>
      </c>
      <c r="J53" s="30">
        <v>12.25</v>
      </c>
      <c r="K53" s="30">
        <f t="shared" si="7"/>
        <v>11.77</v>
      </c>
      <c r="L53" s="2">
        <f t="shared" si="0"/>
        <v>0</v>
      </c>
      <c r="R53" s="7">
        <v>6.32</v>
      </c>
      <c r="S53" s="5">
        <v>2663.88</v>
      </c>
      <c r="T53" s="8">
        <v>5.45</v>
      </c>
      <c r="U53" s="5">
        <v>689.15250000000003</v>
      </c>
      <c r="AL53" s="5" t="str">
        <f t="shared" si="20"/>
        <v/>
      </c>
      <c r="AN53" s="5" t="str">
        <f t="shared" si="21"/>
        <v/>
      </c>
      <c r="AP53" s="5" t="str">
        <f t="shared" si="22"/>
        <v/>
      </c>
      <c r="AS53" s="5">
        <f t="shared" si="19"/>
        <v>3353.0325000000003</v>
      </c>
      <c r="AT53" s="11">
        <f t="shared" si="18"/>
        <v>0.33813768218912787</v>
      </c>
      <c r="AU53" s="5">
        <f t="shared" si="23"/>
        <v>338.13768218912787</v>
      </c>
    </row>
    <row r="54" spans="1:47" x14ac:dyDescent="0.3">
      <c r="A54" s="1" t="s">
        <v>136</v>
      </c>
      <c r="B54" s="1" t="s">
        <v>137</v>
      </c>
      <c r="C54" s="1" t="s">
        <v>138</v>
      </c>
      <c r="D54" s="1" t="s">
        <v>65</v>
      </c>
      <c r="E54" s="1" t="s">
        <v>68</v>
      </c>
      <c r="F54" s="1" t="s">
        <v>50</v>
      </c>
      <c r="G54" s="1" t="s">
        <v>51</v>
      </c>
      <c r="H54" s="1" t="s">
        <v>52</v>
      </c>
      <c r="I54" s="30">
        <v>117.8300018310547</v>
      </c>
      <c r="J54" s="30">
        <v>34.590000000000003</v>
      </c>
      <c r="K54" s="30">
        <f t="shared" si="7"/>
        <v>3.75</v>
      </c>
      <c r="L54" s="2">
        <f t="shared" si="0"/>
        <v>0</v>
      </c>
      <c r="R54" s="7">
        <v>3.46</v>
      </c>
      <c r="S54" s="5">
        <v>1458.39</v>
      </c>
      <c r="T54" s="8">
        <v>0.28999999999999998</v>
      </c>
      <c r="U54" s="5">
        <v>36.670499999999997</v>
      </c>
      <c r="AL54" s="5" t="str">
        <f t="shared" si="20"/>
        <v/>
      </c>
      <c r="AN54" s="5" t="str">
        <f t="shared" si="21"/>
        <v/>
      </c>
      <c r="AP54" s="5" t="str">
        <f t="shared" si="22"/>
        <v/>
      </c>
      <c r="AS54" s="5">
        <f t="shared" si="19"/>
        <v>1495.0605</v>
      </c>
      <c r="AT54" s="11">
        <f t="shared" si="18"/>
        <v>0.15076987538967146</v>
      </c>
      <c r="AU54" s="5">
        <f t="shared" si="23"/>
        <v>150.76987538967145</v>
      </c>
    </row>
    <row r="55" spans="1:47" x14ac:dyDescent="0.3">
      <c r="A55" s="1" t="s">
        <v>139</v>
      </c>
      <c r="B55" s="1" t="s">
        <v>140</v>
      </c>
      <c r="C55" s="1" t="s">
        <v>138</v>
      </c>
      <c r="D55" s="1" t="s">
        <v>65</v>
      </c>
      <c r="E55" s="1" t="s">
        <v>82</v>
      </c>
      <c r="F55" s="1" t="s">
        <v>50</v>
      </c>
      <c r="G55" s="1" t="s">
        <v>51</v>
      </c>
      <c r="H55" s="1" t="s">
        <v>52</v>
      </c>
      <c r="I55" s="30">
        <v>25.04000091552734</v>
      </c>
      <c r="J55" s="30">
        <v>15.09</v>
      </c>
      <c r="K55" s="30">
        <f t="shared" si="7"/>
        <v>15.089999999999998</v>
      </c>
      <c r="L55" s="2">
        <f t="shared" si="0"/>
        <v>0</v>
      </c>
      <c r="R55" s="7">
        <v>10.19</v>
      </c>
      <c r="S55" s="5">
        <v>4295.085</v>
      </c>
      <c r="T55" s="8">
        <v>4.8999999999999986</v>
      </c>
      <c r="U55" s="5">
        <v>619.60500000000002</v>
      </c>
      <c r="AL55" s="5" t="str">
        <f t="shared" si="20"/>
        <v/>
      </c>
      <c r="AN55" s="5" t="str">
        <f t="shared" si="21"/>
        <v/>
      </c>
      <c r="AP55" s="5" t="str">
        <f t="shared" si="22"/>
        <v/>
      </c>
      <c r="AS55" s="5">
        <f t="shared" si="19"/>
        <v>4914.6900000000005</v>
      </c>
      <c r="AT55" s="11">
        <f t="shared" si="18"/>
        <v>0.49562355428349858</v>
      </c>
      <c r="AU55" s="5">
        <f t="shared" si="23"/>
        <v>495.62355428349861</v>
      </c>
    </row>
    <row r="56" spans="1:47" x14ac:dyDescent="0.3">
      <c r="A56" s="1" t="s">
        <v>141</v>
      </c>
      <c r="B56" s="1" t="s">
        <v>142</v>
      </c>
      <c r="C56" s="1" t="s">
        <v>143</v>
      </c>
      <c r="D56" s="1" t="s">
        <v>65</v>
      </c>
      <c r="E56" s="1" t="s">
        <v>82</v>
      </c>
      <c r="F56" s="1" t="s">
        <v>50</v>
      </c>
      <c r="G56" s="1" t="s">
        <v>51</v>
      </c>
      <c r="H56" s="1" t="s">
        <v>52</v>
      </c>
      <c r="I56" s="30">
        <v>14.960000038146971</v>
      </c>
      <c r="J56" s="30">
        <v>7.6</v>
      </c>
      <c r="K56" s="30">
        <f t="shared" si="7"/>
        <v>0.95000000000000007</v>
      </c>
      <c r="L56" s="2">
        <f t="shared" si="0"/>
        <v>0</v>
      </c>
      <c r="R56" s="7">
        <v>0.71000000000000008</v>
      </c>
      <c r="S56" s="5">
        <v>299.26499999999999</v>
      </c>
      <c r="T56" s="8">
        <v>0.24</v>
      </c>
      <c r="U56" s="5">
        <v>30.347999999999999</v>
      </c>
      <c r="AL56" s="5" t="str">
        <f t="shared" si="20"/>
        <v/>
      </c>
      <c r="AN56" s="5" t="str">
        <f t="shared" si="21"/>
        <v/>
      </c>
      <c r="AP56" s="5" t="str">
        <f t="shared" si="22"/>
        <v/>
      </c>
      <c r="AS56" s="5">
        <f t="shared" si="19"/>
        <v>329.613</v>
      </c>
      <c r="AT56" s="11">
        <f t="shared" si="18"/>
        <v>3.323993305743532E-2</v>
      </c>
      <c r="AU56" s="5">
        <f t="shared" si="23"/>
        <v>33.239933057435323</v>
      </c>
    </row>
    <row r="57" spans="1:47" x14ac:dyDescent="0.3">
      <c r="A57" s="1" t="s">
        <v>144</v>
      </c>
      <c r="B57" s="1" t="s">
        <v>145</v>
      </c>
      <c r="C57" s="1" t="s">
        <v>146</v>
      </c>
      <c r="D57" s="1" t="s">
        <v>65</v>
      </c>
      <c r="E57" s="1" t="s">
        <v>98</v>
      </c>
      <c r="F57" s="1" t="s">
        <v>147</v>
      </c>
      <c r="G57" s="1" t="s">
        <v>51</v>
      </c>
      <c r="H57" s="1" t="s">
        <v>52</v>
      </c>
      <c r="I57" s="30">
        <v>40.409999847412109</v>
      </c>
      <c r="J57" s="30">
        <v>37.99</v>
      </c>
      <c r="K57" s="30">
        <f t="shared" si="7"/>
        <v>0.23</v>
      </c>
      <c r="L57" s="2">
        <f t="shared" si="0"/>
        <v>0</v>
      </c>
      <c r="R57" s="7">
        <v>0.23</v>
      </c>
      <c r="S57" s="5">
        <v>169.65375</v>
      </c>
      <c r="AL57" s="5" t="str">
        <f t="shared" si="20"/>
        <v/>
      </c>
      <c r="AN57" s="5" t="str">
        <f t="shared" si="21"/>
        <v/>
      </c>
      <c r="AP57" s="5" t="str">
        <f t="shared" si="22"/>
        <v/>
      </c>
      <c r="AS57" s="5">
        <f t="shared" si="19"/>
        <v>169.65375</v>
      </c>
      <c r="AT57" s="11">
        <f t="shared" si="18"/>
        <v>1.7108789073679943E-2</v>
      </c>
      <c r="AU57" s="5">
        <f t="shared" si="23"/>
        <v>17.108789073679944</v>
      </c>
    </row>
    <row r="58" spans="1:47" x14ac:dyDescent="0.3">
      <c r="A58" s="1" t="s">
        <v>148</v>
      </c>
      <c r="B58" s="1" t="s">
        <v>145</v>
      </c>
      <c r="C58" s="1" t="s">
        <v>146</v>
      </c>
      <c r="D58" s="1" t="s">
        <v>65</v>
      </c>
      <c r="E58" s="1" t="s">
        <v>70</v>
      </c>
      <c r="F58" s="1" t="s">
        <v>149</v>
      </c>
      <c r="G58" s="1" t="s">
        <v>51</v>
      </c>
      <c r="H58" s="1" t="s">
        <v>52</v>
      </c>
      <c r="I58" s="30">
        <v>80</v>
      </c>
      <c r="J58" s="30">
        <v>39.909999999999997</v>
      </c>
      <c r="K58" s="30">
        <f t="shared" si="7"/>
        <v>33.83</v>
      </c>
      <c r="L58" s="2">
        <f t="shared" si="0"/>
        <v>0</v>
      </c>
      <c r="P58" s="6">
        <v>3.59</v>
      </c>
      <c r="Q58" s="5">
        <v>6624.7475000000004</v>
      </c>
      <c r="R58" s="7">
        <v>24.96</v>
      </c>
      <c r="S58" s="5">
        <v>12234.0375</v>
      </c>
      <c r="T58" s="8">
        <v>5.28</v>
      </c>
      <c r="U58" s="5">
        <v>766.28700000000003</v>
      </c>
      <c r="AL58" s="5" t="str">
        <f t="shared" si="20"/>
        <v/>
      </c>
      <c r="AN58" s="5" t="str">
        <f t="shared" si="21"/>
        <v/>
      </c>
      <c r="AP58" s="5" t="str">
        <f t="shared" si="22"/>
        <v/>
      </c>
      <c r="AS58" s="5">
        <f t="shared" si="19"/>
        <v>19625.072</v>
      </c>
      <c r="AT58" s="11">
        <f t="shared" si="18"/>
        <v>1.9790969395240732</v>
      </c>
      <c r="AU58" s="5">
        <f t="shared" si="23"/>
        <v>1979.0969395240732</v>
      </c>
    </row>
    <row r="59" spans="1:47" x14ac:dyDescent="0.3">
      <c r="A59" s="1" t="s">
        <v>148</v>
      </c>
      <c r="B59" s="1" t="s">
        <v>145</v>
      </c>
      <c r="C59" s="1" t="s">
        <v>146</v>
      </c>
      <c r="D59" s="1" t="s">
        <v>65</v>
      </c>
      <c r="E59" s="1" t="s">
        <v>66</v>
      </c>
      <c r="F59" s="1" t="s">
        <v>149</v>
      </c>
      <c r="G59" s="1" t="s">
        <v>51</v>
      </c>
      <c r="H59" s="1" t="s">
        <v>52</v>
      </c>
      <c r="I59" s="30">
        <v>80</v>
      </c>
      <c r="J59" s="30">
        <v>38.5</v>
      </c>
      <c r="K59" s="30">
        <f t="shared" si="7"/>
        <v>33.94</v>
      </c>
      <c r="L59" s="2">
        <f t="shared" si="0"/>
        <v>0</v>
      </c>
      <c r="P59" s="6">
        <v>8.51</v>
      </c>
      <c r="Q59" s="5">
        <v>8995.07</v>
      </c>
      <c r="R59" s="7">
        <v>22.38</v>
      </c>
      <c r="S59" s="5">
        <v>9496.3950000000004</v>
      </c>
      <c r="T59" s="8">
        <v>3.05</v>
      </c>
      <c r="U59" s="5">
        <v>395.7885</v>
      </c>
      <c r="AL59" s="5" t="str">
        <f t="shared" si="20"/>
        <v/>
      </c>
      <c r="AN59" s="5" t="str">
        <f t="shared" si="21"/>
        <v/>
      </c>
      <c r="AP59" s="5" t="str">
        <f t="shared" si="22"/>
        <v/>
      </c>
      <c r="AS59" s="5">
        <f t="shared" si="19"/>
        <v>18887.253499999999</v>
      </c>
      <c r="AT59" s="11">
        <f t="shared" si="18"/>
        <v>1.9046913865011723</v>
      </c>
      <c r="AU59" s="5">
        <f t="shared" si="23"/>
        <v>1904.6913865011725</v>
      </c>
    </row>
    <row r="60" spans="1:47" x14ac:dyDescent="0.3">
      <c r="A60" s="1" t="s">
        <v>150</v>
      </c>
      <c r="B60" s="1" t="s">
        <v>151</v>
      </c>
      <c r="C60" s="1" t="s">
        <v>152</v>
      </c>
      <c r="D60" s="1" t="s">
        <v>81</v>
      </c>
      <c r="E60" s="1" t="s">
        <v>69</v>
      </c>
      <c r="F60" s="1" t="s">
        <v>149</v>
      </c>
      <c r="G60" s="1" t="s">
        <v>51</v>
      </c>
      <c r="H60" s="1" t="s">
        <v>52</v>
      </c>
      <c r="I60" s="30">
        <v>120</v>
      </c>
      <c r="J60" s="30">
        <v>41.08</v>
      </c>
      <c r="K60" s="30">
        <f t="shared" si="7"/>
        <v>19.11</v>
      </c>
      <c r="L60" s="2">
        <f t="shared" si="0"/>
        <v>0</v>
      </c>
      <c r="R60" s="7">
        <v>13.72</v>
      </c>
      <c r="S60" s="5">
        <v>5782.98</v>
      </c>
      <c r="T60" s="8">
        <v>5.39</v>
      </c>
      <c r="U60" s="5">
        <v>681.56549999999993</v>
      </c>
      <c r="AL60" s="5" t="str">
        <f t="shared" si="20"/>
        <v/>
      </c>
      <c r="AN60" s="5" t="str">
        <f t="shared" si="21"/>
        <v/>
      </c>
      <c r="AP60" s="5" t="str">
        <f t="shared" si="22"/>
        <v/>
      </c>
      <c r="AS60" s="5">
        <f t="shared" si="19"/>
        <v>6464.5454999999993</v>
      </c>
      <c r="AT60" s="11">
        <f t="shared" si="18"/>
        <v>0.6519192497466566</v>
      </c>
      <c r="AU60" s="5">
        <f t="shared" si="23"/>
        <v>651.91924974665665</v>
      </c>
    </row>
    <row r="61" spans="1:47" x14ac:dyDescent="0.3">
      <c r="A61" s="1" t="s">
        <v>153</v>
      </c>
      <c r="B61" s="1" t="s">
        <v>154</v>
      </c>
      <c r="C61" s="1" t="s">
        <v>155</v>
      </c>
      <c r="D61" s="1" t="s">
        <v>156</v>
      </c>
      <c r="E61" s="1" t="s">
        <v>68</v>
      </c>
      <c r="F61" s="1" t="s">
        <v>149</v>
      </c>
      <c r="G61" s="1" t="s">
        <v>51</v>
      </c>
      <c r="H61" s="1" t="s">
        <v>52</v>
      </c>
      <c r="I61" s="30">
        <v>40</v>
      </c>
      <c r="J61" s="30">
        <v>40</v>
      </c>
      <c r="K61" s="30">
        <f t="shared" si="7"/>
        <v>9.76</v>
      </c>
      <c r="L61" s="2">
        <f t="shared" si="0"/>
        <v>0</v>
      </c>
      <c r="R61" s="7">
        <v>9.73</v>
      </c>
      <c r="S61" s="5">
        <v>4101.1950000000006</v>
      </c>
      <c r="T61" s="8">
        <v>0.03</v>
      </c>
      <c r="U61" s="5">
        <v>3.7934999999999999</v>
      </c>
      <c r="AL61" s="5" t="str">
        <f t="shared" si="20"/>
        <v/>
      </c>
      <c r="AN61" s="5" t="str">
        <f t="shared" si="21"/>
        <v/>
      </c>
      <c r="AP61" s="5" t="str">
        <f t="shared" si="22"/>
        <v/>
      </c>
      <c r="AS61" s="5">
        <f t="shared" si="19"/>
        <v>4104.9885000000004</v>
      </c>
      <c r="AT61" s="11">
        <f t="shared" si="18"/>
        <v>0.41396893612066826</v>
      </c>
      <c r="AU61" s="5">
        <f t="shared" si="23"/>
        <v>413.96893612066827</v>
      </c>
    </row>
    <row r="62" spans="1:47" x14ac:dyDescent="0.3">
      <c r="A62" s="1" t="s">
        <v>157</v>
      </c>
      <c r="B62" s="1" t="s">
        <v>158</v>
      </c>
      <c r="C62" s="1" t="s">
        <v>159</v>
      </c>
      <c r="D62" s="1" t="s">
        <v>160</v>
      </c>
      <c r="E62" s="31" t="s">
        <v>102</v>
      </c>
      <c r="F62" s="1" t="s">
        <v>149</v>
      </c>
      <c r="G62" s="1" t="s">
        <v>51</v>
      </c>
      <c r="H62" s="1" t="s">
        <v>52</v>
      </c>
      <c r="I62" s="30">
        <v>140.9700012207031</v>
      </c>
      <c r="J62" s="30">
        <v>37.19</v>
      </c>
      <c r="K62" s="30">
        <f t="shared" si="7"/>
        <v>21.95</v>
      </c>
      <c r="L62" s="2">
        <f t="shared" si="0"/>
        <v>0</v>
      </c>
      <c r="N62" s="4">
        <v>8.93</v>
      </c>
      <c r="O62" s="5">
        <v>12283.2197</v>
      </c>
      <c r="P62" s="6">
        <v>9.3000000000000007</v>
      </c>
      <c r="Q62" s="5">
        <v>9830.1</v>
      </c>
      <c r="R62" s="7">
        <v>3.72</v>
      </c>
      <c r="S62" s="5">
        <v>1567.98</v>
      </c>
      <c r="AL62" s="5" t="str">
        <f t="shared" si="20"/>
        <v/>
      </c>
      <c r="AN62" s="5" t="str">
        <f t="shared" si="21"/>
        <v/>
      </c>
      <c r="AP62" s="5" t="str">
        <f t="shared" si="22"/>
        <v/>
      </c>
      <c r="AS62" s="5">
        <f t="shared" si="19"/>
        <v>23681.2997</v>
      </c>
      <c r="AT62" s="11">
        <f t="shared" si="18"/>
        <v>2.3881485764853423</v>
      </c>
      <c r="AU62" s="5">
        <f t="shared" si="23"/>
        <v>2388.1485764853423</v>
      </c>
    </row>
    <row r="63" spans="1:47" x14ac:dyDescent="0.3">
      <c r="A63" s="1" t="s">
        <v>157</v>
      </c>
      <c r="B63" s="1" t="s">
        <v>158</v>
      </c>
      <c r="C63" s="1" t="s">
        <v>159</v>
      </c>
      <c r="D63" s="1" t="s">
        <v>160</v>
      </c>
      <c r="E63" s="31" t="s">
        <v>101</v>
      </c>
      <c r="F63" s="1" t="s">
        <v>149</v>
      </c>
      <c r="G63" s="1" t="s">
        <v>51</v>
      </c>
      <c r="H63" s="1" t="s">
        <v>52</v>
      </c>
      <c r="I63" s="30">
        <v>140.9700012207031</v>
      </c>
      <c r="J63" s="30">
        <v>40</v>
      </c>
      <c r="K63" s="30">
        <f t="shared" si="7"/>
        <v>38.93</v>
      </c>
      <c r="L63" s="2">
        <f t="shared" si="0"/>
        <v>1.07</v>
      </c>
      <c r="N63" s="4">
        <v>1.69</v>
      </c>
      <c r="O63" s="5">
        <v>2324.5949999999998</v>
      </c>
      <c r="P63" s="6">
        <v>13.58</v>
      </c>
      <c r="Q63" s="5">
        <v>18798.744999999999</v>
      </c>
      <c r="R63" s="7">
        <v>23.66</v>
      </c>
      <c r="S63" s="5">
        <v>12885.254999999999</v>
      </c>
      <c r="AL63" s="5" t="str">
        <f t="shared" si="20"/>
        <v/>
      </c>
      <c r="AM63" s="3">
        <v>0.28999999999999998</v>
      </c>
      <c r="AN63" s="5">
        <f t="shared" si="21"/>
        <v>1556.1399999999999</v>
      </c>
      <c r="AP63" s="5" t="str">
        <f t="shared" si="22"/>
        <v/>
      </c>
      <c r="AQ63" s="2">
        <v>0.78</v>
      </c>
      <c r="AS63" s="5">
        <f t="shared" si="19"/>
        <v>34008.595000000001</v>
      </c>
      <c r="AT63" s="11">
        <f t="shared" si="18"/>
        <v>3.4296081197568955</v>
      </c>
      <c r="AU63" s="5">
        <f t="shared" si="23"/>
        <v>3429.6081197568951</v>
      </c>
    </row>
    <row r="64" spans="1:47" x14ac:dyDescent="0.3">
      <c r="A64" s="1" t="s">
        <v>157</v>
      </c>
      <c r="B64" s="1" t="s">
        <v>158</v>
      </c>
      <c r="C64" s="1" t="s">
        <v>159</v>
      </c>
      <c r="D64" s="1" t="s">
        <v>160</v>
      </c>
      <c r="E64" s="31" t="s">
        <v>98</v>
      </c>
      <c r="F64" s="1" t="s">
        <v>149</v>
      </c>
      <c r="G64" s="1" t="s">
        <v>51</v>
      </c>
      <c r="H64" s="1" t="s">
        <v>52</v>
      </c>
      <c r="I64" s="30">
        <v>140.9700012207031</v>
      </c>
      <c r="J64" s="30">
        <v>37.979999999999997</v>
      </c>
      <c r="K64" s="30">
        <f t="shared" si="7"/>
        <v>35.519999999999996</v>
      </c>
      <c r="L64" s="2">
        <f t="shared" si="0"/>
        <v>2.4500000000000002</v>
      </c>
      <c r="N64" s="4">
        <v>2.62</v>
      </c>
      <c r="O64" s="5">
        <v>3603.81</v>
      </c>
      <c r="P64" s="6">
        <v>26.56</v>
      </c>
      <c r="Q64" s="5">
        <v>28073.919999999998</v>
      </c>
      <c r="R64" s="7">
        <v>6.34</v>
      </c>
      <c r="S64" s="5">
        <v>2674.4175</v>
      </c>
      <c r="AL64" s="5" t="str">
        <f t="shared" si="20"/>
        <v/>
      </c>
      <c r="AM64" s="3">
        <v>0.68</v>
      </c>
      <c r="AN64" s="5">
        <f t="shared" si="21"/>
        <v>3648.88</v>
      </c>
      <c r="AP64" s="5" t="str">
        <f t="shared" si="22"/>
        <v/>
      </c>
      <c r="AQ64" s="2">
        <v>1.77</v>
      </c>
      <c r="AS64" s="5">
        <f t="shared" si="19"/>
        <v>34352.147499999999</v>
      </c>
      <c r="AT64" s="11">
        <f t="shared" si="18"/>
        <v>3.4642537863468492</v>
      </c>
      <c r="AU64" s="5">
        <f t="shared" si="23"/>
        <v>3464.2537863468492</v>
      </c>
    </row>
    <row r="65" spans="1:47" x14ac:dyDescent="0.3">
      <c r="A65" s="1" t="s">
        <v>157</v>
      </c>
      <c r="B65" s="1" t="s">
        <v>158</v>
      </c>
      <c r="C65" s="1" t="s">
        <v>159</v>
      </c>
      <c r="D65" s="1" t="s">
        <v>160</v>
      </c>
      <c r="E65" s="31" t="s">
        <v>100</v>
      </c>
      <c r="F65" s="1" t="s">
        <v>149</v>
      </c>
      <c r="G65" s="1" t="s">
        <v>51</v>
      </c>
      <c r="H65" s="1" t="s">
        <v>52</v>
      </c>
      <c r="I65" s="30">
        <v>140.9700012207031</v>
      </c>
      <c r="J65" s="30">
        <v>0.03</v>
      </c>
      <c r="K65" s="30">
        <f t="shared" si="7"/>
        <v>0.03</v>
      </c>
      <c r="L65" s="2">
        <f t="shared" si="0"/>
        <v>0</v>
      </c>
      <c r="P65" s="6">
        <v>0.01</v>
      </c>
      <c r="Q65" s="5">
        <v>10.57</v>
      </c>
      <c r="R65" s="7">
        <v>0.02</v>
      </c>
      <c r="S65" s="5">
        <v>10.5375</v>
      </c>
      <c r="AL65" s="5" t="str">
        <f t="shared" si="20"/>
        <v/>
      </c>
      <c r="AN65" s="5" t="str">
        <f t="shared" si="21"/>
        <v/>
      </c>
      <c r="AP65" s="5" t="str">
        <f t="shared" si="22"/>
        <v/>
      </c>
      <c r="AS65" s="5">
        <f t="shared" si="19"/>
        <v>21.107500000000002</v>
      </c>
      <c r="AT65" s="11">
        <f t="shared" si="18"/>
        <v>2.1285928862326913E-3</v>
      </c>
      <c r="AU65" s="5">
        <f t="shared" si="23"/>
        <v>2.1285928862326911</v>
      </c>
    </row>
    <row r="66" spans="1:47" x14ac:dyDescent="0.3">
      <c r="A66" s="1" t="s">
        <v>157</v>
      </c>
      <c r="B66" s="1" t="s">
        <v>158</v>
      </c>
      <c r="C66" s="1" t="s">
        <v>159</v>
      </c>
      <c r="D66" s="1" t="s">
        <v>160</v>
      </c>
      <c r="E66" s="31" t="s">
        <v>86</v>
      </c>
      <c r="F66" s="1" t="s">
        <v>149</v>
      </c>
      <c r="G66" s="1" t="s">
        <v>51</v>
      </c>
      <c r="H66" s="1" t="s">
        <v>52</v>
      </c>
      <c r="I66" s="30">
        <v>140.9700012207031</v>
      </c>
      <c r="J66" s="30">
        <v>0.03</v>
      </c>
      <c r="K66" s="30">
        <f t="shared" ref="K66:K83" si="24">SUM(N66,P66,R66,T66,V66,X66,Z66,AB66,AE66,AG66,AI66)</f>
        <v>0.03</v>
      </c>
      <c r="L66" s="2">
        <f t="shared" ref="L66:L83" si="25">SUM(M66,AD66,AK66,AM66,AO66,AQ66,AR66)</f>
        <v>0</v>
      </c>
      <c r="N66" s="4">
        <v>0.02</v>
      </c>
      <c r="O66" s="5">
        <v>27.51</v>
      </c>
      <c r="P66" s="6">
        <v>0.01</v>
      </c>
      <c r="Q66" s="5">
        <v>10.57</v>
      </c>
      <c r="AL66" s="5" t="str">
        <f t="shared" si="20"/>
        <v/>
      </c>
      <c r="AN66" s="5" t="str">
        <f t="shared" si="21"/>
        <v/>
      </c>
      <c r="AP66" s="5" t="str">
        <f t="shared" si="22"/>
        <v/>
      </c>
      <c r="AS66" s="5">
        <f t="shared" si="19"/>
        <v>38.08</v>
      </c>
      <c r="AT66" s="11">
        <f t="shared" si="18"/>
        <v>3.8401903166050398E-3</v>
      </c>
      <c r="AU66" s="5">
        <f t="shared" si="23"/>
        <v>3.8401903166050397</v>
      </c>
    </row>
    <row r="67" spans="1:47" x14ac:dyDescent="0.3">
      <c r="A67" s="1" t="s">
        <v>157</v>
      </c>
      <c r="B67" s="1" t="s">
        <v>158</v>
      </c>
      <c r="C67" s="1" t="s">
        <v>159</v>
      </c>
      <c r="D67" s="1" t="s">
        <v>160</v>
      </c>
      <c r="E67" s="31" t="s">
        <v>82</v>
      </c>
      <c r="F67" s="1" t="s">
        <v>149</v>
      </c>
      <c r="G67" s="1" t="s">
        <v>51</v>
      </c>
      <c r="H67" s="1" t="s">
        <v>52</v>
      </c>
      <c r="I67" s="30">
        <v>140.9700012207031</v>
      </c>
      <c r="J67" s="30">
        <v>25.24</v>
      </c>
      <c r="K67" s="30">
        <f t="shared" si="24"/>
        <v>23.48</v>
      </c>
      <c r="L67" s="2">
        <f t="shared" si="25"/>
        <v>0</v>
      </c>
      <c r="N67" s="4">
        <v>0.4</v>
      </c>
      <c r="O67" s="5">
        <v>550.20000000000005</v>
      </c>
      <c r="P67" s="6">
        <v>12.94</v>
      </c>
      <c r="Q67" s="5">
        <v>16193.24</v>
      </c>
      <c r="R67" s="7">
        <v>7.91</v>
      </c>
      <c r="S67" s="5">
        <v>5197.0950000000003</v>
      </c>
      <c r="T67" s="8">
        <v>1.35</v>
      </c>
      <c r="U67" s="5">
        <v>341.41500000000002</v>
      </c>
      <c r="Z67" s="9">
        <v>0.74</v>
      </c>
      <c r="AA67" s="5">
        <v>72.329399999999993</v>
      </c>
      <c r="AB67" s="10">
        <v>0.14000000000000001</v>
      </c>
      <c r="AC67" s="5">
        <v>12.7456</v>
      </c>
      <c r="AL67" s="5" t="str">
        <f t="shared" si="20"/>
        <v/>
      </c>
      <c r="AN67" s="5" t="str">
        <f t="shared" si="21"/>
        <v/>
      </c>
      <c r="AP67" s="5" t="str">
        <f t="shared" si="22"/>
        <v/>
      </c>
      <c r="AS67" s="5">
        <f t="shared" si="19"/>
        <v>22367.024999999998</v>
      </c>
      <c r="AT67" s="11">
        <f t="shared" ref="AT67:AT98" si="26">(AS67/$AS$84)*100</f>
        <v>2.2556101054690867</v>
      </c>
      <c r="AU67" s="5">
        <f t="shared" si="23"/>
        <v>2255.6101054690866</v>
      </c>
    </row>
    <row r="68" spans="1:47" x14ac:dyDescent="0.3">
      <c r="A68" s="1" t="s">
        <v>161</v>
      </c>
      <c r="B68" s="1" t="s">
        <v>162</v>
      </c>
      <c r="C68" s="1" t="s">
        <v>105</v>
      </c>
      <c r="D68" s="1" t="s">
        <v>81</v>
      </c>
      <c r="E68" s="1" t="s">
        <v>102</v>
      </c>
      <c r="F68" s="1" t="s">
        <v>149</v>
      </c>
      <c r="G68" s="1" t="s">
        <v>51</v>
      </c>
      <c r="H68" s="1" t="s">
        <v>52</v>
      </c>
      <c r="I68" s="30">
        <v>4.9000000953674316</v>
      </c>
      <c r="J68" s="30">
        <v>0.52</v>
      </c>
      <c r="K68" s="30">
        <f t="shared" si="24"/>
        <v>0.03</v>
      </c>
      <c r="L68" s="2">
        <f t="shared" si="25"/>
        <v>0</v>
      </c>
      <c r="Z68" s="9">
        <v>0.03</v>
      </c>
      <c r="AA68" s="5">
        <v>1.5174000000000001</v>
      </c>
      <c r="AL68" s="5" t="str">
        <f t="shared" si="20"/>
        <v/>
      </c>
      <c r="AN68" s="5" t="str">
        <f t="shared" si="21"/>
        <v/>
      </c>
      <c r="AP68" s="5" t="str">
        <f t="shared" si="22"/>
        <v/>
      </c>
      <c r="AS68" s="5">
        <f t="shared" si="19"/>
        <v>1.5174000000000001</v>
      </c>
      <c r="AT68" s="11">
        <f t="shared" si="26"/>
        <v>1.5302270972732373E-4</v>
      </c>
      <c r="AU68" s="5">
        <f t="shared" si="23"/>
        <v>0.15302270972732374</v>
      </c>
    </row>
    <row r="69" spans="1:47" x14ac:dyDescent="0.3">
      <c r="A69" s="1" t="s">
        <v>161</v>
      </c>
      <c r="B69" s="1" t="s">
        <v>162</v>
      </c>
      <c r="C69" s="1" t="s">
        <v>105</v>
      </c>
      <c r="D69" s="1" t="s">
        <v>81</v>
      </c>
      <c r="E69" s="1" t="s">
        <v>82</v>
      </c>
      <c r="F69" s="1" t="s">
        <v>149</v>
      </c>
      <c r="G69" s="1" t="s">
        <v>51</v>
      </c>
      <c r="H69" s="1" t="s">
        <v>52</v>
      </c>
      <c r="I69" s="30">
        <v>4.9000000953674316</v>
      </c>
      <c r="J69" s="30">
        <v>4.38</v>
      </c>
      <c r="K69" s="30">
        <f t="shared" si="24"/>
        <v>3.04</v>
      </c>
      <c r="L69" s="2">
        <f t="shared" si="25"/>
        <v>0</v>
      </c>
      <c r="Z69" s="9">
        <v>0.87</v>
      </c>
      <c r="AA69" s="5">
        <v>77.3874</v>
      </c>
      <c r="AB69" s="10">
        <v>2.17</v>
      </c>
      <c r="AC69" s="5">
        <v>197.55680000000001</v>
      </c>
      <c r="AL69" s="5" t="str">
        <f t="shared" si="20"/>
        <v/>
      </c>
      <c r="AN69" s="5" t="str">
        <f t="shared" si="21"/>
        <v/>
      </c>
      <c r="AP69" s="5" t="str">
        <f t="shared" si="22"/>
        <v/>
      </c>
      <c r="AS69" s="5">
        <f t="shared" si="19"/>
        <v>274.94420000000002</v>
      </c>
      <c r="AT69" s="11">
        <f t="shared" si="26"/>
        <v>2.7726839665092425E-2</v>
      </c>
      <c r="AU69" s="5">
        <f t="shared" si="23"/>
        <v>27.726839665092424</v>
      </c>
    </row>
    <row r="70" spans="1:47" x14ac:dyDescent="0.3">
      <c r="A70" s="1" t="s">
        <v>163</v>
      </c>
      <c r="B70" s="1" t="s">
        <v>164</v>
      </c>
      <c r="C70" s="1" t="s">
        <v>105</v>
      </c>
      <c r="D70" s="1" t="s">
        <v>65</v>
      </c>
      <c r="E70" s="1" t="s">
        <v>82</v>
      </c>
      <c r="F70" s="1" t="s">
        <v>149</v>
      </c>
      <c r="G70" s="1" t="s">
        <v>51</v>
      </c>
      <c r="H70" s="1" t="s">
        <v>52</v>
      </c>
      <c r="I70" s="30">
        <v>7.0300002098083496</v>
      </c>
      <c r="J70" s="30">
        <v>6.43</v>
      </c>
      <c r="K70" s="30">
        <f t="shared" si="24"/>
        <v>6.43</v>
      </c>
      <c r="L70" s="2">
        <f t="shared" si="25"/>
        <v>0</v>
      </c>
      <c r="P70" s="6">
        <v>0.28999999999999998</v>
      </c>
      <c r="Q70" s="5">
        <v>613.05999999999995</v>
      </c>
      <c r="R70" s="7">
        <v>4.41</v>
      </c>
      <c r="S70" s="5">
        <v>3717.63</v>
      </c>
      <c r="T70" s="8">
        <v>0.56000000000000005</v>
      </c>
      <c r="U70" s="5">
        <v>141.624</v>
      </c>
      <c r="AB70" s="10">
        <v>1.17</v>
      </c>
      <c r="AC70" s="5">
        <v>106.5168</v>
      </c>
      <c r="AL70" s="5" t="str">
        <f t="shared" ref="AL70:AL78" si="27">IF(AK70&gt;0,AK70*$AL$1,"")</f>
        <v/>
      </c>
      <c r="AN70" s="5" t="str">
        <f t="shared" ref="AN70:AN78" si="28">IF(AM70&gt;0,AM70*$AN$1,"")</f>
        <v/>
      </c>
      <c r="AP70" s="5" t="str">
        <f t="shared" ref="AP70:AP78" si="29">IF(AO70&gt;0,AO70*$AP$1,"")</f>
        <v/>
      </c>
      <c r="AS70" s="5">
        <f t="shared" ref="AS70:AS78" si="30">SUM(O70,Q70,S70,U70,W70,Y70,AA70,AC70,AF70,AH70,AJ70)</f>
        <v>4578.8308000000006</v>
      </c>
      <c r="AT70" s="11">
        <f t="shared" si="26"/>
        <v>0.46175372110117935</v>
      </c>
      <c r="AU70" s="5">
        <f t="shared" ref="AU70:AU78" si="31">(AT70/100)*$AU$1</f>
        <v>461.75372110117939</v>
      </c>
    </row>
    <row r="71" spans="1:47" x14ac:dyDescent="0.3">
      <c r="A71" s="1" t="s">
        <v>165</v>
      </c>
      <c r="B71" s="1" t="s">
        <v>104</v>
      </c>
      <c r="C71" s="1" t="s">
        <v>105</v>
      </c>
      <c r="D71" s="1" t="s">
        <v>65</v>
      </c>
      <c r="E71" s="1" t="s">
        <v>102</v>
      </c>
      <c r="F71" s="1" t="s">
        <v>149</v>
      </c>
      <c r="G71" s="1" t="s">
        <v>51</v>
      </c>
      <c r="H71" s="1" t="s">
        <v>52</v>
      </c>
      <c r="I71" s="30">
        <v>7.0999999046325684</v>
      </c>
      <c r="J71" s="30">
        <v>3.59</v>
      </c>
      <c r="K71" s="30">
        <f t="shared" si="24"/>
        <v>1.85</v>
      </c>
      <c r="L71" s="2">
        <f t="shared" si="25"/>
        <v>0</v>
      </c>
      <c r="P71" s="6">
        <v>0.44</v>
      </c>
      <c r="Q71" s="5">
        <v>465.08</v>
      </c>
      <c r="R71" s="7">
        <v>0.05</v>
      </c>
      <c r="S71" s="5">
        <v>21.074999999999999</v>
      </c>
      <c r="Z71" s="9">
        <v>1.36</v>
      </c>
      <c r="AA71" s="5">
        <v>68.788800000000009</v>
      </c>
      <c r="AL71" s="5" t="str">
        <f t="shared" si="27"/>
        <v/>
      </c>
      <c r="AN71" s="5" t="str">
        <f t="shared" si="28"/>
        <v/>
      </c>
      <c r="AP71" s="5" t="str">
        <f t="shared" si="29"/>
        <v/>
      </c>
      <c r="AS71" s="5">
        <f t="shared" si="30"/>
        <v>554.94380000000001</v>
      </c>
      <c r="AT71" s="11">
        <f t="shared" si="26"/>
        <v>5.5963492831407669E-2</v>
      </c>
      <c r="AU71" s="5">
        <f t="shared" si="31"/>
        <v>55.96349283140767</v>
      </c>
    </row>
    <row r="72" spans="1:47" x14ac:dyDescent="0.3">
      <c r="A72" s="1" t="s">
        <v>165</v>
      </c>
      <c r="B72" s="1" t="s">
        <v>104</v>
      </c>
      <c r="C72" s="1" t="s">
        <v>105</v>
      </c>
      <c r="D72" s="1" t="s">
        <v>65</v>
      </c>
      <c r="E72" s="1" t="s">
        <v>82</v>
      </c>
      <c r="F72" s="1" t="s">
        <v>149</v>
      </c>
      <c r="G72" s="1" t="s">
        <v>51</v>
      </c>
      <c r="H72" s="1" t="s">
        <v>52</v>
      </c>
      <c r="I72" s="30">
        <v>7.0999999046325684</v>
      </c>
      <c r="J72" s="30">
        <v>3.44</v>
      </c>
      <c r="K72" s="30">
        <f t="shared" si="24"/>
        <v>3.44</v>
      </c>
      <c r="L72" s="2">
        <f t="shared" si="25"/>
        <v>0</v>
      </c>
      <c r="P72" s="6">
        <v>0.36</v>
      </c>
      <c r="Q72" s="5">
        <v>380.52</v>
      </c>
      <c r="R72" s="7">
        <v>0.16</v>
      </c>
      <c r="S72" s="5">
        <v>92.73</v>
      </c>
      <c r="Z72" s="9">
        <v>2.67</v>
      </c>
      <c r="AA72" s="5">
        <v>160.33860000000001</v>
      </c>
      <c r="AB72" s="10">
        <v>0.25</v>
      </c>
      <c r="AC72" s="5">
        <v>11.38</v>
      </c>
      <c r="AL72" s="5" t="str">
        <f t="shared" si="27"/>
        <v/>
      </c>
      <c r="AN72" s="5" t="str">
        <f t="shared" si="28"/>
        <v/>
      </c>
      <c r="AP72" s="5" t="str">
        <f t="shared" si="29"/>
        <v/>
      </c>
      <c r="AS72" s="5">
        <f t="shared" si="30"/>
        <v>644.96860000000004</v>
      </c>
      <c r="AT72" s="11">
        <f t="shared" si="26"/>
        <v>6.5042073850690899E-2</v>
      </c>
      <c r="AU72" s="5">
        <f t="shared" si="31"/>
        <v>65.042073850690898</v>
      </c>
    </row>
    <row r="73" spans="1:47" x14ac:dyDescent="0.3">
      <c r="A73" s="1" t="s">
        <v>166</v>
      </c>
      <c r="B73" s="1" t="s">
        <v>154</v>
      </c>
      <c r="C73" s="1" t="s">
        <v>155</v>
      </c>
      <c r="D73" s="1" t="s">
        <v>156</v>
      </c>
      <c r="E73" s="1" t="s">
        <v>100</v>
      </c>
      <c r="F73" s="1" t="s">
        <v>149</v>
      </c>
      <c r="G73" s="1" t="s">
        <v>51</v>
      </c>
      <c r="H73" s="1" t="s">
        <v>52</v>
      </c>
      <c r="I73" s="30">
        <v>212.82000732421881</v>
      </c>
      <c r="J73" s="30">
        <v>37.42</v>
      </c>
      <c r="K73" s="30">
        <f t="shared" si="24"/>
        <v>22.64</v>
      </c>
      <c r="L73" s="2">
        <f t="shared" si="25"/>
        <v>0</v>
      </c>
      <c r="P73" s="6">
        <v>1.89</v>
      </c>
      <c r="Q73" s="5">
        <v>2267.2649999999999</v>
      </c>
      <c r="R73" s="7">
        <v>18.809999999999999</v>
      </c>
      <c r="S73" s="5">
        <v>10029.592500000001</v>
      </c>
      <c r="T73" s="8">
        <v>1.71</v>
      </c>
      <c r="U73" s="5">
        <v>245.31299999999999</v>
      </c>
      <c r="Z73" s="9">
        <v>0.23</v>
      </c>
      <c r="AA73" s="5">
        <v>11.6334</v>
      </c>
      <c r="AL73" s="5" t="str">
        <f t="shared" si="27"/>
        <v/>
      </c>
      <c r="AN73" s="5" t="str">
        <f t="shared" si="28"/>
        <v/>
      </c>
      <c r="AP73" s="5" t="str">
        <f t="shared" si="29"/>
        <v/>
      </c>
      <c r="AS73" s="5">
        <f t="shared" si="30"/>
        <v>12553.803900000001</v>
      </c>
      <c r="AT73" s="11">
        <f t="shared" si="26"/>
        <v>1.2659925465687654</v>
      </c>
      <c r="AU73" s="5">
        <f t="shared" si="31"/>
        <v>1265.9925465687654</v>
      </c>
    </row>
    <row r="74" spans="1:47" x14ac:dyDescent="0.3">
      <c r="A74" s="1" t="s">
        <v>166</v>
      </c>
      <c r="B74" s="1" t="s">
        <v>154</v>
      </c>
      <c r="C74" s="1" t="s">
        <v>155</v>
      </c>
      <c r="D74" s="1" t="s">
        <v>156</v>
      </c>
      <c r="E74" s="1" t="s">
        <v>86</v>
      </c>
      <c r="F74" s="1" t="s">
        <v>149</v>
      </c>
      <c r="G74" s="1" t="s">
        <v>51</v>
      </c>
      <c r="H74" s="1" t="s">
        <v>52</v>
      </c>
      <c r="I74" s="30">
        <v>212.82000732421881</v>
      </c>
      <c r="J74" s="30">
        <v>22.84</v>
      </c>
      <c r="K74" s="30">
        <f t="shared" si="24"/>
        <v>13.939999999999998</v>
      </c>
      <c r="L74" s="2">
        <f t="shared" si="25"/>
        <v>0</v>
      </c>
      <c r="N74" s="4">
        <v>3.06</v>
      </c>
      <c r="O74" s="5">
        <v>4209.03</v>
      </c>
      <c r="P74" s="6">
        <v>4.47</v>
      </c>
      <c r="Q74" s="5">
        <v>4724.79</v>
      </c>
      <c r="R74" s="7">
        <v>3.08</v>
      </c>
      <c r="S74" s="5">
        <v>1298.22</v>
      </c>
      <c r="T74" s="8">
        <v>2.7</v>
      </c>
      <c r="U74" s="5">
        <v>341.41500000000002</v>
      </c>
      <c r="Z74" s="9">
        <v>0.52</v>
      </c>
      <c r="AA74" s="5">
        <v>26.301600000000001</v>
      </c>
      <c r="AB74" s="10">
        <v>0.11</v>
      </c>
      <c r="AC74" s="5">
        <v>5.0072000000000001</v>
      </c>
      <c r="AL74" s="5" t="str">
        <f t="shared" si="27"/>
        <v/>
      </c>
      <c r="AN74" s="5" t="str">
        <f t="shared" si="28"/>
        <v/>
      </c>
      <c r="AP74" s="5" t="str">
        <f t="shared" si="29"/>
        <v/>
      </c>
      <c r="AS74" s="5">
        <f t="shared" si="30"/>
        <v>10604.763800000001</v>
      </c>
      <c r="AT74" s="11">
        <f t="shared" si="26"/>
        <v>1.0694409468131214</v>
      </c>
      <c r="AU74" s="5">
        <f t="shared" si="31"/>
        <v>1069.4409468131214</v>
      </c>
    </row>
    <row r="75" spans="1:47" x14ac:dyDescent="0.3">
      <c r="A75" s="1" t="s">
        <v>167</v>
      </c>
      <c r="B75" s="1" t="s">
        <v>168</v>
      </c>
      <c r="C75" s="1" t="s">
        <v>169</v>
      </c>
      <c r="D75" s="1" t="s">
        <v>65</v>
      </c>
      <c r="E75" s="1" t="s">
        <v>86</v>
      </c>
      <c r="F75" s="1" t="s">
        <v>149</v>
      </c>
      <c r="G75" s="1" t="s">
        <v>51</v>
      </c>
      <c r="H75" s="1" t="s">
        <v>52</v>
      </c>
      <c r="I75" s="30">
        <v>16.930000305175781</v>
      </c>
      <c r="J75" s="30">
        <v>15.52</v>
      </c>
      <c r="K75" s="30">
        <f t="shared" si="24"/>
        <v>8.98</v>
      </c>
      <c r="L75" s="2">
        <f t="shared" si="25"/>
        <v>0</v>
      </c>
      <c r="Z75" s="9">
        <v>5.31</v>
      </c>
      <c r="AA75" s="5">
        <v>268.57979999999998</v>
      </c>
      <c r="AB75" s="10">
        <v>3.67</v>
      </c>
      <c r="AC75" s="5">
        <v>167.05840000000001</v>
      </c>
      <c r="AL75" s="5" t="str">
        <f t="shared" si="27"/>
        <v/>
      </c>
      <c r="AN75" s="5" t="str">
        <f t="shared" si="28"/>
        <v/>
      </c>
      <c r="AP75" s="5" t="str">
        <f t="shared" si="29"/>
        <v/>
      </c>
      <c r="AS75" s="5">
        <f t="shared" si="30"/>
        <v>435.63819999999998</v>
      </c>
      <c r="AT75" s="11">
        <f t="shared" si="26"/>
        <v>4.3932079757963489E-2</v>
      </c>
      <c r="AU75" s="5">
        <f t="shared" si="31"/>
        <v>43.932079757963493</v>
      </c>
    </row>
    <row r="76" spans="1:47" x14ac:dyDescent="0.3">
      <c r="B76" s="29" t="s">
        <v>173</v>
      </c>
      <c r="I76" s="30"/>
      <c r="J76" s="30"/>
      <c r="K76" s="30">
        <f t="shared" si="24"/>
        <v>0</v>
      </c>
      <c r="L76" s="2">
        <f t="shared" si="25"/>
        <v>0</v>
      </c>
    </row>
    <row r="77" spans="1:47" x14ac:dyDescent="0.3">
      <c r="B77" s="1" t="s">
        <v>170</v>
      </c>
      <c r="C77" s="1" t="s">
        <v>185</v>
      </c>
      <c r="D77" s="1" t="s">
        <v>184</v>
      </c>
      <c r="G77" s="1" t="s">
        <v>51</v>
      </c>
      <c r="H77" s="1" t="s">
        <v>52</v>
      </c>
      <c r="I77" s="30"/>
      <c r="J77" s="30"/>
      <c r="K77" s="30">
        <f t="shared" si="24"/>
        <v>10.8</v>
      </c>
      <c r="L77" s="2">
        <f t="shared" si="25"/>
        <v>0</v>
      </c>
      <c r="AG77" s="9">
        <v>10.8</v>
      </c>
      <c r="AH77" s="5">
        <v>13358.36</v>
      </c>
      <c r="AL77" s="5" t="str">
        <f t="shared" si="27"/>
        <v/>
      </c>
      <c r="AN77" s="5" t="str">
        <f t="shared" si="28"/>
        <v/>
      </c>
      <c r="AP77" s="5" t="str">
        <f t="shared" si="29"/>
        <v/>
      </c>
      <c r="AS77" s="5">
        <f t="shared" si="30"/>
        <v>13358.36</v>
      </c>
      <c r="AT77" s="11">
        <f>(AS77/$AS$84)*100</f>
        <v>1.3471282751503177</v>
      </c>
      <c r="AU77" s="5">
        <f t="shared" si="31"/>
        <v>1347.1282751503177</v>
      </c>
    </row>
    <row r="78" spans="1:47" x14ac:dyDescent="0.3">
      <c r="B78" s="1" t="s">
        <v>171</v>
      </c>
      <c r="C78" s="1" t="s">
        <v>185</v>
      </c>
      <c r="D78" s="1" t="s">
        <v>184</v>
      </c>
      <c r="G78" s="1" t="s">
        <v>51</v>
      </c>
      <c r="H78" s="1" t="s">
        <v>52</v>
      </c>
      <c r="I78" s="30"/>
      <c r="J78" s="30"/>
      <c r="K78" s="30">
        <f t="shared" si="24"/>
        <v>13.78</v>
      </c>
      <c r="L78" s="2">
        <f t="shared" si="25"/>
        <v>0</v>
      </c>
      <c r="AG78" s="9">
        <v>13.78</v>
      </c>
      <c r="AH78" s="5">
        <v>16398.3</v>
      </c>
      <c r="AL78" s="5" t="str">
        <f t="shared" si="27"/>
        <v/>
      </c>
      <c r="AN78" s="5" t="str">
        <f t="shared" si="28"/>
        <v/>
      </c>
      <c r="AP78" s="5" t="str">
        <f t="shared" si="29"/>
        <v/>
      </c>
      <c r="AS78" s="5">
        <f t="shared" si="30"/>
        <v>16398.3</v>
      </c>
      <c r="AT78" s="11">
        <f>(AS78/$AS$84)*100</f>
        <v>1.6536920396214398</v>
      </c>
      <c r="AU78" s="5">
        <f t="shared" si="31"/>
        <v>1653.6920396214398</v>
      </c>
    </row>
    <row r="79" spans="1:47" x14ac:dyDescent="0.3">
      <c r="B79" s="29" t="s">
        <v>174</v>
      </c>
      <c r="I79" s="30"/>
      <c r="J79" s="30"/>
      <c r="K79" s="30"/>
    </row>
    <row r="80" spans="1:47" x14ac:dyDescent="0.3">
      <c r="B80" s="1" t="s">
        <v>96</v>
      </c>
      <c r="C80" s="1" t="s">
        <v>183</v>
      </c>
      <c r="D80" s="1" t="s">
        <v>81</v>
      </c>
      <c r="G80" s="1" t="s">
        <v>85</v>
      </c>
      <c r="H80" s="1" t="s">
        <v>52</v>
      </c>
      <c r="I80" s="30"/>
      <c r="J80" s="30"/>
      <c r="K80" s="30">
        <f t="shared" si="24"/>
        <v>2.2599999999999998</v>
      </c>
      <c r="L80" s="2">
        <f t="shared" si="25"/>
        <v>0</v>
      </c>
      <c r="AG80" s="9">
        <v>2.2599999999999998</v>
      </c>
      <c r="AH80" s="5">
        <v>1911.06</v>
      </c>
      <c r="AL80" s="5" t="str">
        <f>IF(AK80&gt;0,AK80*$AL$1,"")</f>
        <v/>
      </c>
      <c r="AN80" s="5" t="str">
        <f>IF(AM80&gt;0,AM80*$AN$1,"")</f>
        <v/>
      </c>
      <c r="AP80" s="5" t="str">
        <f>IF(AO80&gt;0,AO80*$AP$1,"")</f>
        <v/>
      </c>
      <c r="AS80" s="5">
        <f>SUM(O80,Q80,S80,U80,W80,Y80,AA80,AC80,AF80,AH80,AJ80)</f>
        <v>1911.06</v>
      </c>
      <c r="AT80" s="11">
        <f>(AS80/$AS$84)*100</f>
        <v>0.19272148388789989</v>
      </c>
      <c r="AU80" s="5">
        <f>(AT80/100)*$AU$1</f>
        <v>192.72148388789989</v>
      </c>
    </row>
    <row r="81" spans="1:47" x14ac:dyDescent="0.3">
      <c r="B81" s="29" t="s">
        <v>175</v>
      </c>
      <c r="I81" s="30"/>
      <c r="J81" s="30"/>
      <c r="K81" s="30"/>
    </row>
    <row r="82" spans="1:47" x14ac:dyDescent="0.3">
      <c r="B82" s="1" t="s">
        <v>96</v>
      </c>
      <c r="C82" s="1" t="s">
        <v>182</v>
      </c>
      <c r="D82" s="1" t="s">
        <v>81</v>
      </c>
      <c r="G82" s="1" t="s">
        <v>51</v>
      </c>
      <c r="H82" s="1" t="s">
        <v>52</v>
      </c>
      <c r="I82" s="30"/>
      <c r="J82" s="30"/>
      <c r="K82" s="30">
        <f t="shared" si="24"/>
        <v>4.95</v>
      </c>
      <c r="L82" s="2">
        <f t="shared" si="25"/>
        <v>0</v>
      </c>
      <c r="AG82" s="9">
        <v>4.95</v>
      </c>
      <c r="AH82" s="5">
        <v>4185.72</v>
      </c>
      <c r="AL82" s="5" t="str">
        <f t="shared" ref="AL82:AL83" si="32">IF(AK82&gt;0,AK82*$AL$1,"")</f>
        <v/>
      </c>
      <c r="AN82" s="5" t="str">
        <f t="shared" ref="AN82:AN83" si="33">IF(AM82&gt;0,AM82*$AN$1,"")</f>
        <v/>
      </c>
      <c r="AP82" s="5" t="str">
        <f t="shared" ref="AP82:AP83" si="34">IF(AO82&gt;0,AO82*$AP$1,"")</f>
        <v/>
      </c>
      <c r="AS82" s="5">
        <f t="shared" ref="AS82:AS83" si="35">SUM(O82,Q82,S82,U82,W82,Y82,AA82,AC82,AF82,AH82,AJ82)</f>
        <v>4185.72</v>
      </c>
      <c r="AT82" s="11">
        <f>(AS82/$AS$84)*100</f>
        <v>0.42211033119800551</v>
      </c>
      <c r="AU82" s="5">
        <f t="shared" ref="AU82:AU83" si="36">(AT82/100)*$AU$1</f>
        <v>422.1103311980055</v>
      </c>
    </row>
    <row r="83" spans="1:47" ht="15" thickBot="1" x14ac:dyDescent="0.35">
      <c r="B83" s="1" t="s">
        <v>99</v>
      </c>
      <c r="C83" s="1" t="s">
        <v>182</v>
      </c>
      <c r="D83" s="1" t="s">
        <v>81</v>
      </c>
      <c r="G83" s="1" t="s">
        <v>51</v>
      </c>
      <c r="H83" s="1" t="s">
        <v>52</v>
      </c>
      <c r="I83" s="30"/>
      <c r="J83" s="30"/>
      <c r="K83" s="30">
        <f t="shared" si="24"/>
        <v>7.27</v>
      </c>
      <c r="L83" s="2">
        <f t="shared" si="25"/>
        <v>0</v>
      </c>
      <c r="AG83" s="9">
        <v>7.27</v>
      </c>
      <c r="AH83" s="5">
        <v>6147.51</v>
      </c>
      <c r="AL83" s="5" t="str">
        <f t="shared" si="32"/>
        <v/>
      </c>
      <c r="AN83" s="5" t="str">
        <f t="shared" si="33"/>
        <v/>
      </c>
      <c r="AP83" s="5" t="str">
        <f t="shared" si="34"/>
        <v/>
      </c>
      <c r="AS83" s="5">
        <f t="shared" si="35"/>
        <v>6147.51</v>
      </c>
      <c r="AT83" s="11">
        <f>(AS83/$AS$84)*100</f>
        <v>0.61994769887690782</v>
      </c>
      <c r="AU83" s="5">
        <f t="shared" si="36"/>
        <v>619.94769887690791</v>
      </c>
    </row>
    <row r="84" spans="1:47" ht="15" thickTop="1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>
        <f t="shared" ref="K84:AU84" si="37">SUM(K3:K83)</f>
        <v>1254.68</v>
      </c>
      <c r="L84" s="20">
        <f t="shared" si="37"/>
        <v>29.4</v>
      </c>
      <c r="M84" s="21">
        <f t="shared" si="37"/>
        <v>6.9799999999999995</v>
      </c>
      <c r="N84" s="22">
        <f t="shared" si="37"/>
        <v>83.36</v>
      </c>
      <c r="O84" s="23">
        <f t="shared" si="37"/>
        <v>131645.67095</v>
      </c>
      <c r="P84" s="24">
        <f t="shared" si="37"/>
        <v>447.68</v>
      </c>
      <c r="Q84" s="23">
        <f t="shared" si="37"/>
        <v>553284.50259999989</v>
      </c>
      <c r="R84" s="25">
        <f t="shared" si="37"/>
        <v>495.5</v>
      </c>
      <c r="S84" s="23">
        <f t="shared" si="37"/>
        <v>244165.47250000012</v>
      </c>
      <c r="T84" s="26">
        <f t="shared" si="37"/>
        <v>112.68999999999998</v>
      </c>
      <c r="U84" s="23">
        <f t="shared" si="37"/>
        <v>16340.188500000002</v>
      </c>
      <c r="V84" s="20">
        <f t="shared" si="37"/>
        <v>0</v>
      </c>
      <c r="W84" s="23">
        <f t="shared" si="37"/>
        <v>0</v>
      </c>
      <c r="X84" s="20">
        <f t="shared" si="37"/>
        <v>0</v>
      </c>
      <c r="Y84" s="23">
        <f t="shared" si="37"/>
        <v>0</v>
      </c>
      <c r="Z84" s="27">
        <f t="shared" si="37"/>
        <v>19.45</v>
      </c>
      <c r="AA84" s="23">
        <f t="shared" si="37"/>
        <v>1167.7691500000001</v>
      </c>
      <c r="AB84" s="28">
        <f t="shared" si="37"/>
        <v>23.220000000000006</v>
      </c>
      <c r="AC84" s="23">
        <f t="shared" si="37"/>
        <v>1478.0324000000001</v>
      </c>
      <c r="AD84" s="20">
        <f t="shared" si="37"/>
        <v>0</v>
      </c>
      <c r="AE84" s="20">
        <f t="shared" si="37"/>
        <v>33.720000000000006</v>
      </c>
      <c r="AF84" s="23">
        <f t="shared" si="37"/>
        <v>1534.9343999999999</v>
      </c>
      <c r="AG84" s="27">
        <f t="shared" si="37"/>
        <v>39.059999999999995</v>
      </c>
      <c r="AH84" s="23">
        <f t="shared" si="37"/>
        <v>42000.950000000004</v>
      </c>
      <c r="AI84" s="20">
        <f t="shared" si="37"/>
        <v>0</v>
      </c>
      <c r="AJ84" s="23">
        <f t="shared" si="37"/>
        <v>0</v>
      </c>
      <c r="AK84" s="21">
        <f t="shared" si="37"/>
        <v>0</v>
      </c>
      <c r="AL84" s="23">
        <f t="shared" si="37"/>
        <v>0</v>
      </c>
      <c r="AM84" s="21">
        <f t="shared" si="37"/>
        <v>8.32</v>
      </c>
      <c r="AN84" s="23">
        <f t="shared" si="37"/>
        <v>44645.119999999995</v>
      </c>
      <c r="AO84" s="20">
        <f t="shared" si="37"/>
        <v>0</v>
      </c>
      <c r="AP84" s="23">
        <f t="shared" si="37"/>
        <v>0</v>
      </c>
      <c r="AQ84" s="20">
        <f t="shared" si="37"/>
        <v>14.1</v>
      </c>
      <c r="AR84" s="20">
        <f t="shared" si="37"/>
        <v>0</v>
      </c>
      <c r="AS84" s="23">
        <f t="shared" si="37"/>
        <v>991617.5205000001</v>
      </c>
      <c r="AT84" s="20">
        <f t="shared" si="37"/>
        <v>99.999999999999929</v>
      </c>
      <c r="AU84" s="23">
        <f t="shared" si="37"/>
        <v>100000</v>
      </c>
    </row>
    <row r="85" spans="1:47" x14ac:dyDescent="0.3">
      <c r="E85" s="31"/>
    </row>
    <row r="87" spans="1:47" x14ac:dyDescent="0.3">
      <c r="B87" s="29" t="s">
        <v>172</v>
      </c>
      <c r="C87" s="2">
        <f>SUM(K84,L84)</f>
        <v>1284.0800000000002</v>
      </c>
    </row>
  </sheetData>
  <autoFilter ref="A2:AU84" xr:uid="{00000000-0001-0000-0000-000000000000}"/>
  <phoneticPr fontId="5" type="noConversion"/>
  <conditionalFormatting sqref="I3:I5 I77:I83">
    <cfRule type="notContainsText" dxfId="1" priority="4" operator="notContains" text="#########">
      <formula>ISERROR(SEARCH("#########",I3))</formula>
    </cfRule>
  </conditionalFormatting>
  <conditionalFormatting sqref="I49">
    <cfRule type="notContainsText" dxfId="0" priority="32" operator="notContains" text="#########">
      <formula>ISERROR(SEARCH("#########",I49))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43536a-32f8-43be-b347-138dc7c4b70d" xsi:nil="true"/>
    <lcf76f155ced4ddcb4097134ff3c332f xmlns="86e58739-8685-4d29-a2ec-7c9c68f6c483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EA3A63-EBF8-49E0-B286-338F81A6B679}">
  <ds:schemaRefs>
    <ds:schemaRef ds:uri="http://schemas.microsoft.com/office/2006/metadata/properties"/>
    <ds:schemaRef ds:uri="http://schemas.microsoft.com/office/infopath/2007/PartnerControls"/>
    <ds:schemaRef ds:uri="0443536a-32f8-43be-b347-138dc7c4b70d"/>
    <ds:schemaRef ds:uri="86e58739-8685-4d29-a2ec-7c9c68f6c483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B32312D-C78A-4E4F-AC17-658382DEEA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50C2D5-0789-4DBB-B003-6840CDFB8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Derek Ebertowski</cp:lastModifiedBy>
  <dcterms:created xsi:type="dcterms:W3CDTF">2023-11-28T16:52:07Z</dcterms:created>
  <dcterms:modified xsi:type="dcterms:W3CDTF">2024-01-15T18:18:27Z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0x01010099F471694366554EA47E0857EFF9B72E</vt:lpwstr>
  </property>
</Properties>
</file>