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2overviewers.sharepoint.com/Shared Documents/H2Overviewers Master/Company Share/Lac qui Parle County/Group 4/CD 90/"/>
    </mc:Choice>
  </mc:AlternateContent>
  <xr:revisionPtr revIDLastSave="0" documentId="8_{FA6D4C5D-3FF8-42BD-B8C3-90FCCE5C243B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Sheet1!$A$2:$AV$144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V143" i="1" l="1"/>
  <c r="AR144" i="1" l="1"/>
  <c r="AQ144" i="1"/>
  <c r="AO144" i="1"/>
  <c r="AM144" i="1"/>
  <c r="AK144" i="1"/>
  <c r="AJ144" i="1"/>
  <c r="AI144" i="1"/>
  <c r="AH144" i="1"/>
  <c r="AG144" i="1"/>
  <c r="AF144" i="1"/>
  <c r="AE144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AS131" i="1"/>
  <c r="AP131" i="1"/>
  <c r="AN131" i="1"/>
  <c r="AL131" i="1"/>
  <c r="L131" i="1"/>
  <c r="K131" i="1"/>
  <c r="AS133" i="1"/>
  <c r="AP133" i="1"/>
  <c r="AN133" i="1"/>
  <c r="AL133" i="1"/>
  <c r="L133" i="1"/>
  <c r="K133" i="1"/>
  <c r="AS137" i="1"/>
  <c r="AP137" i="1"/>
  <c r="AN137" i="1"/>
  <c r="AL137" i="1"/>
  <c r="L137" i="1"/>
  <c r="K137" i="1"/>
  <c r="AS141" i="1"/>
  <c r="AP141" i="1"/>
  <c r="AN141" i="1"/>
  <c r="AL141" i="1"/>
  <c r="L141" i="1"/>
  <c r="K141" i="1"/>
  <c r="AS140" i="1"/>
  <c r="AP140" i="1"/>
  <c r="AN140" i="1"/>
  <c r="AL140" i="1"/>
  <c r="L140" i="1"/>
  <c r="K140" i="1"/>
  <c r="AS136" i="1"/>
  <c r="AP136" i="1"/>
  <c r="AN136" i="1"/>
  <c r="AL136" i="1"/>
  <c r="L136" i="1"/>
  <c r="K136" i="1"/>
  <c r="AS139" i="1"/>
  <c r="AP139" i="1"/>
  <c r="AN139" i="1"/>
  <c r="AL139" i="1"/>
  <c r="L139" i="1"/>
  <c r="K139" i="1"/>
  <c r="AS135" i="1"/>
  <c r="AP135" i="1"/>
  <c r="AN135" i="1"/>
  <c r="AL135" i="1"/>
  <c r="L135" i="1"/>
  <c r="K135" i="1"/>
  <c r="AS129" i="1"/>
  <c r="AP129" i="1"/>
  <c r="AN129" i="1"/>
  <c r="AL129" i="1"/>
  <c r="L129" i="1"/>
  <c r="K129" i="1"/>
  <c r="AS128" i="1"/>
  <c r="AP128" i="1"/>
  <c r="AN128" i="1"/>
  <c r="AL128" i="1"/>
  <c r="L128" i="1"/>
  <c r="K128" i="1"/>
  <c r="AS127" i="1"/>
  <c r="AP127" i="1"/>
  <c r="AN127" i="1"/>
  <c r="AL127" i="1"/>
  <c r="L127" i="1"/>
  <c r="K127" i="1"/>
  <c r="AS126" i="1"/>
  <c r="AP126" i="1"/>
  <c r="AN126" i="1"/>
  <c r="AL126" i="1"/>
  <c r="L126" i="1"/>
  <c r="K126" i="1"/>
  <c r="AS125" i="1"/>
  <c r="AP125" i="1"/>
  <c r="AN125" i="1"/>
  <c r="AL125" i="1"/>
  <c r="L125" i="1"/>
  <c r="K125" i="1"/>
  <c r="AS124" i="1"/>
  <c r="AP124" i="1"/>
  <c r="AN124" i="1"/>
  <c r="AL124" i="1"/>
  <c r="L124" i="1"/>
  <c r="K124" i="1"/>
  <c r="AS123" i="1"/>
  <c r="AP123" i="1"/>
  <c r="AN123" i="1"/>
  <c r="AL123" i="1"/>
  <c r="L123" i="1"/>
  <c r="K123" i="1"/>
  <c r="AS122" i="1"/>
  <c r="AP122" i="1"/>
  <c r="AN122" i="1"/>
  <c r="AL122" i="1"/>
  <c r="L122" i="1"/>
  <c r="K122" i="1"/>
  <c r="AS121" i="1"/>
  <c r="AP121" i="1"/>
  <c r="AN121" i="1"/>
  <c r="AL121" i="1"/>
  <c r="L121" i="1"/>
  <c r="K121" i="1"/>
  <c r="AS120" i="1"/>
  <c r="AP120" i="1"/>
  <c r="AN120" i="1"/>
  <c r="AL120" i="1"/>
  <c r="L120" i="1"/>
  <c r="K120" i="1"/>
  <c r="AS119" i="1"/>
  <c r="AP119" i="1"/>
  <c r="AN119" i="1"/>
  <c r="AL119" i="1"/>
  <c r="L119" i="1"/>
  <c r="K119" i="1"/>
  <c r="AS118" i="1"/>
  <c r="AP118" i="1"/>
  <c r="AN118" i="1"/>
  <c r="AL118" i="1"/>
  <c r="L118" i="1"/>
  <c r="K118" i="1"/>
  <c r="AS117" i="1"/>
  <c r="AP117" i="1"/>
  <c r="AN117" i="1"/>
  <c r="AL117" i="1"/>
  <c r="L117" i="1"/>
  <c r="K117" i="1"/>
  <c r="AS116" i="1"/>
  <c r="AP116" i="1"/>
  <c r="AN116" i="1"/>
  <c r="AL116" i="1"/>
  <c r="L116" i="1"/>
  <c r="K116" i="1"/>
  <c r="AS115" i="1"/>
  <c r="AP115" i="1"/>
  <c r="AN115" i="1"/>
  <c r="AL115" i="1"/>
  <c r="L115" i="1"/>
  <c r="K115" i="1"/>
  <c r="AS114" i="1"/>
  <c r="AP114" i="1"/>
  <c r="AN114" i="1"/>
  <c r="AL114" i="1"/>
  <c r="L114" i="1"/>
  <c r="K114" i="1"/>
  <c r="AS113" i="1"/>
  <c r="AP113" i="1"/>
  <c r="AN113" i="1"/>
  <c r="AL113" i="1"/>
  <c r="L113" i="1"/>
  <c r="K113" i="1"/>
  <c r="AS112" i="1"/>
  <c r="AP112" i="1"/>
  <c r="AN112" i="1"/>
  <c r="AL112" i="1"/>
  <c r="L112" i="1"/>
  <c r="K112" i="1"/>
  <c r="AS111" i="1"/>
  <c r="AP111" i="1"/>
  <c r="AN111" i="1"/>
  <c r="AL111" i="1"/>
  <c r="L111" i="1"/>
  <c r="K111" i="1"/>
  <c r="AS110" i="1"/>
  <c r="AP110" i="1"/>
  <c r="AN110" i="1"/>
  <c r="AL110" i="1"/>
  <c r="L110" i="1"/>
  <c r="K110" i="1"/>
  <c r="AS109" i="1"/>
  <c r="AP109" i="1"/>
  <c r="AN109" i="1"/>
  <c r="AL109" i="1"/>
  <c r="L109" i="1"/>
  <c r="K109" i="1"/>
  <c r="AS108" i="1"/>
  <c r="AP108" i="1"/>
  <c r="AN108" i="1"/>
  <c r="AL108" i="1"/>
  <c r="L108" i="1"/>
  <c r="K108" i="1"/>
  <c r="AS107" i="1"/>
  <c r="AP107" i="1"/>
  <c r="AN107" i="1"/>
  <c r="AL107" i="1"/>
  <c r="L107" i="1"/>
  <c r="K107" i="1"/>
  <c r="AS106" i="1"/>
  <c r="AP106" i="1"/>
  <c r="AN106" i="1"/>
  <c r="AL106" i="1"/>
  <c r="L106" i="1"/>
  <c r="K106" i="1"/>
  <c r="AS105" i="1"/>
  <c r="AP105" i="1"/>
  <c r="AN105" i="1"/>
  <c r="AL105" i="1"/>
  <c r="L105" i="1"/>
  <c r="K105" i="1"/>
  <c r="AS104" i="1"/>
  <c r="AP104" i="1"/>
  <c r="AN104" i="1"/>
  <c r="AL104" i="1"/>
  <c r="L104" i="1"/>
  <c r="K104" i="1"/>
  <c r="AS103" i="1"/>
  <c r="AP103" i="1"/>
  <c r="AN103" i="1"/>
  <c r="AL103" i="1"/>
  <c r="L103" i="1"/>
  <c r="K103" i="1"/>
  <c r="AS102" i="1"/>
  <c r="AP102" i="1"/>
  <c r="AN102" i="1"/>
  <c r="AL102" i="1"/>
  <c r="L102" i="1"/>
  <c r="K102" i="1"/>
  <c r="AS101" i="1"/>
  <c r="AP101" i="1"/>
  <c r="AN101" i="1"/>
  <c r="AL101" i="1"/>
  <c r="L101" i="1"/>
  <c r="K101" i="1"/>
  <c r="AS100" i="1"/>
  <c r="AP100" i="1"/>
  <c r="AN100" i="1"/>
  <c r="AL100" i="1"/>
  <c r="L100" i="1"/>
  <c r="K100" i="1"/>
  <c r="AS99" i="1"/>
  <c r="AP99" i="1"/>
  <c r="AN99" i="1"/>
  <c r="AL99" i="1"/>
  <c r="L99" i="1"/>
  <c r="K99" i="1"/>
  <c r="AS98" i="1"/>
  <c r="AP98" i="1"/>
  <c r="AN98" i="1"/>
  <c r="AL98" i="1"/>
  <c r="L98" i="1"/>
  <c r="K98" i="1"/>
  <c r="AS97" i="1"/>
  <c r="AP97" i="1"/>
  <c r="AN97" i="1"/>
  <c r="AL97" i="1"/>
  <c r="L97" i="1"/>
  <c r="K97" i="1"/>
  <c r="AS96" i="1"/>
  <c r="AP96" i="1"/>
  <c r="AN96" i="1"/>
  <c r="AL96" i="1"/>
  <c r="L96" i="1"/>
  <c r="K96" i="1"/>
  <c r="AS95" i="1"/>
  <c r="AP95" i="1"/>
  <c r="AN95" i="1"/>
  <c r="AL95" i="1"/>
  <c r="L95" i="1"/>
  <c r="K95" i="1"/>
  <c r="AS94" i="1"/>
  <c r="AP94" i="1"/>
  <c r="AN94" i="1"/>
  <c r="AL94" i="1"/>
  <c r="L94" i="1"/>
  <c r="K94" i="1"/>
  <c r="AS93" i="1"/>
  <c r="AP93" i="1"/>
  <c r="AN93" i="1"/>
  <c r="AL93" i="1"/>
  <c r="L93" i="1"/>
  <c r="K93" i="1"/>
  <c r="AS92" i="1"/>
  <c r="AP92" i="1"/>
  <c r="AN92" i="1"/>
  <c r="AL92" i="1"/>
  <c r="L92" i="1"/>
  <c r="K92" i="1"/>
  <c r="AS91" i="1"/>
  <c r="AP91" i="1"/>
  <c r="AN91" i="1"/>
  <c r="AL91" i="1"/>
  <c r="L91" i="1"/>
  <c r="K91" i="1"/>
  <c r="AS90" i="1"/>
  <c r="AP90" i="1"/>
  <c r="AN90" i="1"/>
  <c r="AL90" i="1"/>
  <c r="L90" i="1"/>
  <c r="K90" i="1"/>
  <c r="AS89" i="1"/>
  <c r="AP89" i="1"/>
  <c r="AN89" i="1"/>
  <c r="AL89" i="1"/>
  <c r="L89" i="1"/>
  <c r="K89" i="1"/>
  <c r="AS88" i="1"/>
  <c r="AP88" i="1"/>
  <c r="AN88" i="1"/>
  <c r="AL88" i="1"/>
  <c r="L88" i="1"/>
  <c r="K88" i="1"/>
  <c r="AS87" i="1"/>
  <c r="AP87" i="1"/>
  <c r="AN87" i="1"/>
  <c r="AL87" i="1"/>
  <c r="L87" i="1"/>
  <c r="K87" i="1"/>
  <c r="AS86" i="1"/>
  <c r="AP86" i="1"/>
  <c r="AN86" i="1"/>
  <c r="AL86" i="1"/>
  <c r="L86" i="1"/>
  <c r="K86" i="1"/>
  <c r="AS85" i="1"/>
  <c r="AP85" i="1"/>
  <c r="AN85" i="1"/>
  <c r="AL85" i="1"/>
  <c r="L85" i="1"/>
  <c r="K85" i="1"/>
  <c r="AS84" i="1"/>
  <c r="AP84" i="1"/>
  <c r="AN84" i="1"/>
  <c r="AL84" i="1"/>
  <c r="L84" i="1"/>
  <c r="K84" i="1"/>
  <c r="AS83" i="1"/>
  <c r="AP83" i="1"/>
  <c r="AN83" i="1"/>
  <c r="AL83" i="1"/>
  <c r="L83" i="1"/>
  <c r="K83" i="1"/>
  <c r="AS82" i="1"/>
  <c r="AP82" i="1"/>
  <c r="AN82" i="1"/>
  <c r="AL82" i="1"/>
  <c r="L82" i="1"/>
  <c r="K82" i="1"/>
  <c r="AS81" i="1"/>
  <c r="AP81" i="1"/>
  <c r="AN81" i="1"/>
  <c r="AL81" i="1"/>
  <c r="L81" i="1"/>
  <c r="K81" i="1"/>
  <c r="AS80" i="1"/>
  <c r="AP80" i="1"/>
  <c r="AN80" i="1"/>
  <c r="AL80" i="1"/>
  <c r="L80" i="1"/>
  <c r="K80" i="1"/>
  <c r="AS79" i="1"/>
  <c r="AP79" i="1"/>
  <c r="AN79" i="1"/>
  <c r="AL79" i="1"/>
  <c r="L79" i="1"/>
  <c r="K79" i="1"/>
  <c r="AS78" i="1"/>
  <c r="AP78" i="1"/>
  <c r="AN78" i="1"/>
  <c r="AL78" i="1"/>
  <c r="L78" i="1"/>
  <c r="K78" i="1"/>
  <c r="AS77" i="1"/>
  <c r="AP77" i="1"/>
  <c r="AN77" i="1"/>
  <c r="AL77" i="1"/>
  <c r="L77" i="1"/>
  <c r="K77" i="1"/>
  <c r="AS76" i="1"/>
  <c r="AP76" i="1"/>
  <c r="AN76" i="1"/>
  <c r="AL76" i="1"/>
  <c r="L76" i="1"/>
  <c r="K76" i="1"/>
  <c r="AS75" i="1"/>
  <c r="AP75" i="1"/>
  <c r="AN75" i="1"/>
  <c r="AL75" i="1"/>
  <c r="L75" i="1"/>
  <c r="K75" i="1"/>
  <c r="AS74" i="1"/>
  <c r="AP74" i="1"/>
  <c r="AN74" i="1"/>
  <c r="AL74" i="1"/>
  <c r="L74" i="1"/>
  <c r="K74" i="1"/>
  <c r="AS73" i="1"/>
  <c r="AP73" i="1"/>
  <c r="AN73" i="1"/>
  <c r="AL73" i="1"/>
  <c r="L73" i="1"/>
  <c r="K73" i="1"/>
  <c r="AS72" i="1"/>
  <c r="AP72" i="1"/>
  <c r="AN72" i="1"/>
  <c r="AL72" i="1"/>
  <c r="L72" i="1"/>
  <c r="K72" i="1"/>
  <c r="AS71" i="1"/>
  <c r="AP71" i="1"/>
  <c r="AN71" i="1"/>
  <c r="AL71" i="1"/>
  <c r="L71" i="1"/>
  <c r="K71" i="1"/>
  <c r="AS70" i="1"/>
  <c r="AP70" i="1"/>
  <c r="AN70" i="1"/>
  <c r="AL70" i="1"/>
  <c r="L70" i="1"/>
  <c r="K70" i="1"/>
  <c r="AS69" i="1"/>
  <c r="AP69" i="1"/>
  <c r="AN69" i="1"/>
  <c r="AL69" i="1"/>
  <c r="L69" i="1"/>
  <c r="K69" i="1"/>
  <c r="AS68" i="1"/>
  <c r="AP68" i="1"/>
  <c r="AN68" i="1"/>
  <c r="AL68" i="1"/>
  <c r="L68" i="1"/>
  <c r="K68" i="1"/>
  <c r="AS67" i="1"/>
  <c r="AP67" i="1"/>
  <c r="AN67" i="1"/>
  <c r="AL67" i="1"/>
  <c r="L67" i="1"/>
  <c r="K67" i="1"/>
  <c r="AS66" i="1"/>
  <c r="AP66" i="1"/>
  <c r="AN66" i="1"/>
  <c r="AL66" i="1"/>
  <c r="L66" i="1"/>
  <c r="K66" i="1"/>
  <c r="AS65" i="1"/>
  <c r="AP65" i="1"/>
  <c r="AN65" i="1"/>
  <c r="AL65" i="1"/>
  <c r="L65" i="1"/>
  <c r="K65" i="1"/>
  <c r="AS64" i="1"/>
  <c r="AP64" i="1"/>
  <c r="AN64" i="1"/>
  <c r="AL64" i="1"/>
  <c r="L64" i="1"/>
  <c r="K64" i="1"/>
  <c r="AS63" i="1"/>
  <c r="AP63" i="1"/>
  <c r="AN63" i="1"/>
  <c r="AL63" i="1"/>
  <c r="L63" i="1"/>
  <c r="K63" i="1"/>
  <c r="AS62" i="1"/>
  <c r="AP62" i="1"/>
  <c r="AN62" i="1"/>
  <c r="AL62" i="1"/>
  <c r="L62" i="1"/>
  <c r="K62" i="1"/>
  <c r="AS61" i="1"/>
  <c r="AP61" i="1"/>
  <c r="AN61" i="1"/>
  <c r="AL61" i="1"/>
  <c r="L61" i="1"/>
  <c r="K61" i="1"/>
  <c r="AS60" i="1"/>
  <c r="AP60" i="1"/>
  <c r="AN60" i="1"/>
  <c r="AL60" i="1"/>
  <c r="L60" i="1"/>
  <c r="K60" i="1"/>
  <c r="AS59" i="1"/>
  <c r="AP59" i="1"/>
  <c r="AN59" i="1"/>
  <c r="AL59" i="1"/>
  <c r="L59" i="1"/>
  <c r="K59" i="1"/>
  <c r="AS58" i="1"/>
  <c r="AP58" i="1"/>
  <c r="AN58" i="1"/>
  <c r="AL58" i="1"/>
  <c r="L58" i="1"/>
  <c r="K58" i="1"/>
  <c r="AS57" i="1"/>
  <c r="AP57" i="1"/>
  <c r="AN57" i="1"/>
  <c r="AL57" i="1"/>
  <c r="L57" i="1"/>
  <c r="K57" i="1"/>
  <c r="AS56" i="1"/>
  <c r="AP56" i="1"/>
  <c r="AN56" i="1"/>
  <c r="AL56" i="1"/>
  <c r="L56" i="1"/>
  <c r="K56" i="1"/>
  <c r="AS55" i="1"/>
  <c r="AP55" i="1"/>
  <c r="AN55" i="1"/>
  <c r="AL55" i="1"/>
  <c r="L55" i="1"/>
  <c r="K55" i="1"/>
  <c r="AS54" i="1"/>
  <c r="AP54" i="1"/>
  <c r="AL54" i="1"/>
  <c r="L54" i="1"/>
  <c r="K54" i="1"/>
  <c r="AS53" i="1"/>
  <c r="AP53" i="1"/>
  <c r="AN53" i="1"/>
  <c r="AL53" i="1"/>
  <c r="L53" i="1"/>
  <c r="K53" i="1"/>
  <c r="AS52" i="1"/>
  <c r="AP52" i="1"/>
  <c r="AN52" i="1"/>
  <c r="AL52" i="1"/>
  <c r="L52" i="1"/>
  <c r="K52" i="1"/>
  <c r="AS51" i="1"/>
  <c r="AP51" i="1"/>
  <c r="AN51" i="1"/>
  <c r="AL51" i="1"/>
  <c r="L51" i="1"/>
  <c r="K51" i="1"/>
  <c r="AS50" i="1"/>
  <c r="AP50" i="1"/>
  <c r="AN50" i="1"/>
  <c r="AL50" i="1"/>
  <c r="L50" i="1"/>
  <c r="K50" i="1"/>
  <c r="AS49" i="1"/>
  <c r="AP49" i="1"/>
  <c r="AN49" i="1"/>
  <c r="AL49" i="1"/>
  <c r="L49" i="1"/>
  <c r="K49" i="1"/>
  <c r="AS48" i="1"/>
  <c r="AP48" i="1"/>
  <c r="AN48" i="1"/>
  <c r="AL48" i="1"/>
  <c r="L48" i="1"/>
  <c r="K48" i="1"/>
  <c r="AS47" i="1"/>
  <c r="AP47" i="1"/>
  <c r="AN47" i="1"/>
  <c r="AL47" i="1"/>
  <c r="L47" i="1"/>
  <c r="K47" i="1"/>
  <c r="AS46" i="1"/>
  <c r="AP46" i="1"/>
  <c r="AN46" i="1"/>
  <c r="AL46" i="1"/>
  <c r="L46" i="1"/>
  <c r="K46" i="1"/>
  <c r="AS45" i="1"/>
  <c r="AP45" i="1"/>
  <c r="AN45" i="1"/>
  <c r="AL45" i="1"/>
  <c r="L45" i="1"/>
  <c r="K45" i="1"/>
  <c r="AS44" i="1"/>
  <c r="AP44" i="1"/>
  <c r="AN44" i="1"/>
  <c r="AL44" i="1"/>
  <c r="L44" i="1"/>
  <c r="K44" i="1"/>
  <c r="AS43" i="1"/>
  <c r="AP43" i="1"/>
  <c r="AN43" i="1"/>
  <c r="AL43" i="1"/>
  <c r="L43" i="1"/>
  <c r="K43" i="1"/>
  <c r="AS42" i="1"/>
  <c r="AP42" i="1"/>
  <c r="AN42" i="1"/>
  <c r="AL42" i="1"/>
  <c r="L42" i="1"/>
  <c r="K42" i="1"/>
  <c r="AS41" i="1"/>
  <c r="AP41" i="1"/>
  <c r="AN41" i="1"/>
  <c r="AL41" i="1"/>
  <c r="L41" i="1"/>
  <c r="K41" i="1"/>
  <c r="AS40" i="1"/>
  <c r="AP40" i="1"/>
  <c r="AN40" i="1"/>
  <c r="AL40" i="1"/>
  <c r="L40" i="1"/>
  <c r="K40" i="1"/>
  <c r="AS39" i="1"/>
  <c r="AP39" i="1"/>
  <c r="AN39" i="1"/>
  <c r="AL39" i="1"/>
  <c r="L39" i="1"/>
  <c r="K39" i="1"/>
  <c r="AS38" i="1"/>
  <c r="AP38" i="1"/>
  <c r="AN38" i="1"/>
  <c r="AL38" i="1"/>
  <c r="L38" i="1"/>
  <c r="K38" i="1"/>
  <c r="AS37" i="1"/>
  <c r="AP37" i="1"/>
  <c r="AN37" i="1"/>
  <c r="AL37" i="1"/>
  <c r="L37" i="1"/>
  <c r="K37" i="1"/>
  <c r="AS36" i="1"/>
  <c r="AP36" i="1"/>
  <c r="AN36" i="1"/>
  <c r="AL36" i="1"/>
  <c r="L36" i="1"/>
  <c r="K36" i="1"/>
  <c r="AS35" i="1"/>
  <c r="AP35" i="1"/>
  <c r="AN35" i="1"/>
  <c r="AL35" i="1"/>
  <c r="L35" i="1"/>
  <c r="K35" i="1"/>
  <c r="AS34" i="1"/>
  <c r="AP34" i="1"/>
  <c r="AN34" i="1"/>
  <c r="AL34" i="1"/>
  <c r="L34" i="1"/>
  <c r="K34" i="1"/>
  <c r="AS33" i="1"/>
  <c r="AP33" i="1"/>
  <c r="AN33" i="1"/>
  <c r="AL33" i="1"/>
  <c r="L33" i="1"/>
  <c r="K33" i="1"/>
  <c r="AS32" i="1"/>
  <c r="AP32" i="1"/>
  <c r="AN32" i="1"/>
  <c r="AL32" i="1"/>
  <c r="L32" i="1"/>
  <c r="K32" i="1"/>
  <c r="AS31" i="1"/>
  <c r="AP31" i="1"/>
  <c r="AN31" i="1"/>
  <c r="AL31" i="1"/>
  <c r="L31" i="1"/>
  <c r="K31" i="1"/>
  <c r="AS30" i="1"/>
  <c r="AP30" i="1"/>
  <c r="AN30" i="1"/>
  <c r="AL30" i="1"/>
  <c r="L30" i="1"/>
  <c r="K30" i="1"/>
  <c r="AS29" i="1"/>
  <c r="AP29" i="1"/>
  <c r="AN29" i="1"/>
  <c r="AL29" i="1"/>
  <c r="L29" i="1"/>
  <c r="K29" i="1"/>
  <c r="AS28" i="1"/>
  <c r="AP28" i="1"/>
  <c r="AN28" i="1"/>
  <c r="AL28" i="1"/>
  <c r="L28" i="1"/>
  <c r="K28" i="1"/>
  <c r="AS27" i="1"/>
  <c r="AP27" i="1"/>
  <c r="AN27" i="1"/>
  <c r="AL27" i="1"/>
  <c r="L27" i="1"/>
  <c r="K27" i="1"/>
  <c r="AS26" i="1"/>
  <c r="AP26" i="1"/>
  <c r="AN26" i="1"/>
  <c r="AL26" i="1"/>
  <c r="L26" i="1"/>
  <c r="K26" i="1"/>
  <c r="AS25" i="1"/>
  <c r="AP25" i="1"/>
  <c r="AN25" i="1"/>
  <c r="AL25" i="1"/>
  <c r="L25" i="1"/>
  <c r="K25" i="1"/>
  <c r="AS24" i="1"/>
  <c r="AP24" i="1"/>
  <c r="AN24" i="1"/>
  <c r="AL24" i="1"/>
  <c r="L24" i="1"/>
  <c r="K24" i="1"/>
  <c r="AS23" i="1"/>
  <c r="AP23" i="1"/>
  <c r="AN23" i="1"/>
  <c r="AL23" i="1"/>
  <c r="L23" i="1"/>
  <c r="K23" i="1"/>
  <c r="AS22" i="1"/>
  <c r="AP22" i="1"/>
  <c r="AN22" i="1"/>
  <c r="AL22" i="1"/>
  <c r="L22" i="1"/>
  <c r="K22" i="1"/>
  <c r="AS21" i="1"/>
  <c r="AP21" i="1"/>
  <c r="AN21" i="1"/>
  <c r="AL21" i="1"/>
  <c r="L21" i="1"/>
  <c r="K21" i="1"/>
  <c r="AS20" i="1"/>
  <c r="AP20" i="1"/>
  <c r="AN20" i="1"/>
  <c r="AL20" i="1"/>
  <c r="L20" i="1"/>
  <c r="K20" i="1"/>
  <c r="AS19" i="1"/>
  <c r="AP19" i="1"/>
  <c r="AN19" i="1"/>
  <c r="AL19" i="1"/>
  <c r="L19" i="1"/>
  <c r="K19" i="1"/>
  <c r="AS18" i="1"/>
  <c r="AP18" i="1"/>
  <c r="AN18" i="1"/>
  <c r="AL18" i="1"/>
  <c r="L18" i="1"/>
  <c r="K18" i="1"/>
  <c r="AS17" i="1"/>
  <c r="AP17" i="1"/>
  <c r="AN17" i="1"/>
  <c r="AL17" i="1"/>
  <c r="L17" i="1"/>
  <c r="K17" i="1"/>
  <c r="AS16" i="1"/>
  <c r="AP16" i="1"/>
  <c r="AN16" i="1"/>
  <c r="AL16" i="1"/>
  <c r="L16" i="1"/>
  <c r="K16" i="1"/>
  <c r="AS15" i="1"/>
  <c r="AP15" i="1"/>
  <c r="AN15" i="1"/>
  <c r="AL15" i="1"/>
  <c r="L15" i="1"/>
  <c r="K15" i="1"/>
  <c r="AS14" i="1"/>
  <c r="AP14" i="1"/>
  <c r="AN14" i="1"/>
  <c r="AL14" i="1"/>
  <c r="L14" i="1"/>
  <c r="K14" i="1"/>
  <c r="AS13" i="1"/>
  <c r="AP13" i="1"/>
  <c r="AN13" i="1"/>
  <c r="AL13" i="1"/>
  <c r="L13" i="1"/>
  <c r="K13" i="1"/>
  <c r="AS12" i="1"/>
  <c r="AP12" i="1"/>
  <c r="AN12" i="1"/>
  <c r="AL12" i="1"/>
  <c r="L12" i="1"/>
  <c r="K12" i="1"/>
  <c r="AS11" i="1"/>
  <c r="AP11" i="1"/>
  <c r="AN11" i="1"/>
  <c r="AL11" i="1"/>
  <c r="L11" i="1"/>
  <c r="K11" i="1"/>
  <c r="AS10" i="1"/>
  <c r="AP10" i="1"/>
  <c r="AN10" i="1"/>
  <c r="AL10" i="1"/>
  <c r="L10" i="1"/>
  <c r="K10" i="1"/>
  <c r="AS9" i="1"/>
  <c r="AP9" i="1"/>
  <c r="AN9" i="1"/>
  <c r="AL9" i="1"/>
  <c r="L9" i="1"/>
  <c r="K9" i="1"/>
  <c r="AS8" i="1"/>
  <c r="AP8" i="1"/>
  <c r="AN8" i="1"/>
  <c r="AL8" i="1"/>
  <c r="L8" i="1"/>
  <c r="K8" i="1"/>
  <c r="AS7" i="1"/>
  <c r="AP7" i="1"/>
  <c r="AN7" i="1"/>
  <c r="AL7" i="1"/>
  <c r="L7" i="1"/>
  <c r="K7" i="1"/>
  <c r="AS6" i="1"/>
  <c r="AP6" i="1"/>
  <c r="AN6" i="1"/>
  <c r="AL6" i="1"/>
  <c r="L6" i="1"/>
  <c r="K6" i="1"/>
  <c r="AS5" i="1"/>
  <c r="AP5" i="1"/>
  <c r="AN5" i="1"/>
  <c r="AL5" i="1"/>
  <c r="L5" i="1"/>
  <c r="K5" i="1"/>
  <c r="AS4" i="1"/>
  <c r="AP4" i="1"/>
  <c r="AN4" i="1"/>
  <c r="AL4" i="1"/>
  <c r="L4" i="1"/>
  <c r="K4" i="1"/>
  <c r="AS3" i="1"/>
  <c r="AP3" i="1"/>
  <c r="AN3" i="1"/>
  <c r="AL3" i="1"/>
  <c r="L3" i="1"/>
  <c r="K3" i="1"/>
  <c r="AS144" i="1" l="1"/>
  <c r="K144" i="1"/>
  <c r="AL144" i="1"/>
  <c r="L144" i="1"/>
  <c r="AN144" i="1"/>
  <c r="AP144" i="1"/>
  <c r="AU16" i="1" l="1"/>
  <c r="AU32" i="1"/>
  <c r="AU48" i="1"/>
  <c r="AV48" i="1" s="1"/>
  <c r="AU64" i="1"/>
  <c r="AT64" i="1" s="1"/>
  <c r="AU80" i="1"/>
  <c r="AT80" i="1" s="1"/>
  <c r="AU96" i="1"/>
  <c r="AT96" i="1" s="1"/>
  <c r="AU112" i="1"/>
  <c r="AU128" i="1"/>
  <c r="AT128" i="1" s="1"/>
  <c r="AU17" i="1"/>
  <c r="AV17" i="1" s="1"/>
  <c r="AU33" i="1"/>
  <c r="AT33" i="1" s="1"/>
  <c r="AU49" i="1"/>
  <c r="AT49" i="1" s="1"/>
  <c r="AU65" i="1"/>
  <c r="AV65" i="1" s="1"/>
  <c r="AU81" i="1"/>
  <c r="AV81" i="1" s="1"/>
  <c r="AU97" i="1"/>
  <c r="AV97" i="1" s="1"/>
  <c r="AU113" i="1"/>
  <c r="AV113" i="1" s="1"/>
  <c r="AU129" i="1"/>
  <c r="AT129" i="1" s="1"/>
  <c r="AU135" i="1"/>
  <c r="AV135" i="1" s="1"/>
  <c r="AT143" i="1"/>
  <c r="AU18" i="1"/>
  <c r="AT18" i="1" s="1"/>
  <c r="AU34" i="1"/>
  <c r="AT34" i="1" s="1"/>
  <c r="AU50" i="1"/>
  <c r="AT50" i="1" s="1"/>
  <c r="AU66" i="1"/>
  <c r="AT66" i="1" s="1"/>
  <c r="AU82" i="1"/>
  <c r="AV82" i="1" s="1"/>
  <c r="AU98" i="1"/>
  <c r="AT98" i="1" s="1"/>
  <c r="AU114" i="1"/>
  <c r="AT114" i="1" s="1"/>
  <c r="AU130" i="1"/>
  <c r="AT130" i="1" s="1"/>
  <c r="AU3" i="1"/>
  <c r="AT3" i="1" s="1"/>
  <c r="AU19" i="1"/>
  <c r="AT19" i="1" s="1"/>
  <c r="AU35" i="1"/>
  <c r="AT35" i="1" s="1"/>
  <c r="AU51" i="1"/>
  <c r="AT51" i="1" s="1"/>
  <c r="AU67" i="1"/>
  <c r="AT67" i="1" s="1"/>
  <c r="AU83" i="1"/>
  <c r="AT83" i="1" s="1"/>
  <c r="AU99" i="1"/>
  <c r="AT99" i="1" s="1"/>
  <c r="AU115" i="1"/>
  <c r="AT115" i="1" s="1"/>
  <c r="AU131" i="1"/>
  <c r="AT131" i="1" s="1"/>
  <c r="AU100" i="1"/>
  <c r="AT100" i="1" s="1"/>
  <c r="AU4" i="1"/>
  <c r="AV4" i="1" s="1"/>
  <c r="AU20" i="1"/>
  <c r="AT20" i="1" s="1"/>
  <c r="AU36" i="1"/>
  <c r="AT36" i="1" s="1"/>
  <c r="AU52" i="1"/>
  <c r="AT52" i="1" s="1"/>
  <c r="AU68" i="1"/>
  <c r="AT68" i="1" s="1"/>
  <c r="AU84" i="1"/>
  <c r="AT84" i="1" s="1"/>
  <c r="AU116" i="1"/>
  <c r="AT116" i="1" s="1"/>
  <c r="AU5" i="1"/>
  <c r="AT5" i="1" s="1"/>
  <c r="AU21" i="1"/>
  <c r="AT21" i="1" s="1"/>
  <c r="AU37" i="1"/>
  <c r="AT37" i="1" s="1"/>
  <c r="AU53" i="1"/>
  <c r="AT53" i="1" s="1"/>
  <c r="AU69" i="1"/>
  <c r="AT69" i="1" s="1"/>
  <c r="AU85" i="1"/>
  <c r="AT85" i="1" s="1"/>
  <c r="AU101" i="1"/>
  <c r="AT101" i="1" s="1"/>
  <c r="AU117" i="1"/>
  <c r="AT117" i="1" s="1"/>
  <c r="AU6" i="1"/>
  <c r="AT6" i="1" s="1"/>
  <c r="AU22" i="1"/>
  <c r="AT22" i="1" s="1"/>
  <c r="AU38" i="1"/>
  <c r="AT38" i="1" s="1"/>
  <c r="AU54" i="1"/>
  <c r="AV54" i="1" s="1"/>
  <c r="AU70" i="1"/>
  <c r="AT70" i="1" s="1"/>
  <c r="AU86" i="1"/>
  <c r="AT86" i="1" s="1"/>
  <c r="AU102" i="1"/>
  <c r="AV102" i="1" s="1"/>
  <c r="AU118" i="1"/>
  <c r="AT118" i="1" s="1"/>
  <c r="AU87" i="1"/>
  <c r="AT87" i="1" s="1"/>
  <c r="AU137" i="1"/>
  <c r="AV137" i="1" s="1"/>
  <c r="AU7" i="1"/>
  <c r="AT7" i="1" s="1"/>
  <c r="AU23" i="1"/>
  <c r="AT23" i="1" s="1"/>
  <c r="AU39" i="1"/>
  <c r="AT39" i="1" s="1"/>
  <c r="AU55" i="1"/>
  <c r="AT55" i="1" s="1"/>
  <c r="AU71" i="1"/>
  <c r="AV71" i="1" s="1"/>
  <c r="AU103" i="1"/>
  <c r="AT103" i="1" s="1"/>
  <c r="AU119" i="1"/>
  <c r="AT119" i="1" s="1"/>
  <c r="AU8" i="1"/>
  <c r="AV8" i="1" s="1"/>
  <c r="AU24" i="1"/>
  <c r="AT24" i="1" s="1"/>
  <c r="AU40" i="1"/>
  <c r="AT40" i="1" s="1"/>
  <c r="AU56" i="1"/>
  <c r="AT56" i="1" s="1"/>
  <c r="AU72" i="1"/>
  <c r="AT72" i="1" s="1"/>
  <c r="AU88" i="1"/>
  <c r="AT88" i="1" s="1"/>
  <c r="AU104" i="1"/>
  <c r="AT104" i="1" s="1"/>
  <c r="AU120" i="1"/>
  <c r="AT120" i="1" s="1"/>
  <c r="AU139" i="1"/>
  <c r="AT139" i="1" s="1"/>
  <c r="AU9" i="1"/>
  <c r="AT9" i="1" s="1"/>
  <c r="AU25" i="1"/>
  <c r="AT25" i="1" s="1"/>
  <c r="AU41" i="1"/>
  <c r="AT41" i="1" s="1"/>
  <c r="AU57" i="1"/>
  <c r="AT57" i="1" s="1"/>
  <c r="AU73" i="1"/>
  <c r="AT73" i="1" s="1"/>
  <c r="AU89" i="1"/>
  <c r="AT89" i="1" s="1"/>
  <c r="AU105" i="1"/>
  <c r="AT105" i="1" s="1"/>
  <c r="AU121" i="1"/>
  <c r="AT121" i="1" s="1"/>
  <c r="AU136" i="1"/>
  <c r="AT136" i="1" s="1"/>
  <c r="AU122" i="1"/>
  <c r="AT122" i="1" s="1"/>
  <c r="AU10" i="1"/>
  <c r="AT10" i="1" s="1"/>
  <c r="AU26" i="1"/>
  <c r="AT26" i="1" s="1"/>
  <c r="AU42" i="1"/>
  <c r="AT42" i="1" s="1"/>
  <c r="AU58" i="1"/>
  <c r="AT58" i="1" s="1"/>
  <c r="AU74" i="1"/>
  <c r="AT74" i="1" s="1"/>
  <c r="AU90" i="1"/>
  <c r="AT90" i="1" s="1"/>
  <c r="AU106" i="1"/>
  <c r="AT106" i="1" s="1"/>
  <c r="AU11" i="1"/>
  <c r="AT11" i="1" s="1"/>
  <c r="AU27" i="1"/>
  <c r="AT27" i="1" s="1"/>
  <c r="AU43" i="1"/>
  <c r="AT43" i="1" s="1"/>
  <c r="AU59" i="1"/>
  <c r="AT59" i="1" s="1"/>
  <c r="AU75" i="1"/>
  <c r="AT75" i="1" s="1"/>
  <c r="AU91" i="1"/>
  <c r="AV91" i="1" s="1"/>
  <c r="AU107" i="1"/>
  <c r="AT107" i="1" s="1"/>
  <c r="AU123" i="1"/>
  <c r="AT123" i="1" s="1"/>
  <c r="AU12" i="1"/>
  <c r="AT12" i="1" s="1"/>
  <c r="AU28" i="1"/>
  <c r="AT28" i="1" s="1"/>
  <c r="AU44" i="1"/>
  <c r="AT44" i="1" s="1"/>
  <c r="AU60" i="1"/>
  <c r="AT60" i="1" s="1"/>
  <c r="AU76" i="1"/>
  <c r="AT76" i="1" s="1"/>
  <c r="AU92" i="1"/>
  <c r="AT92" i="1" s="1"/>
  <c r="AU108" i="1"/>
  <c r="AT108" i="1" s="1"/>
  <c r="AU124" i="1"/>
  <c r="AV124" i="1" s="1"/>
  <c r="AU140" i="1"/>
  <c r="AT140" i="1" s="1"/>
  <c r="AU13" i="1"/>
  <c r="AT13" i="1" s="1"/>
  <c r="AU29" i="1"/>
  <c r="AT29" i="1" s="1"/>
  <c r="AU45" i="1"/>
  <c r="AT45" i="1" s="1"/>
  <c r="AU61" i="1"/>
  <c r="AT61" i="1" s="1"/>
  <c r="AU77" i="1"/>
  <c r="AT77" i="1" s="1"/>
  <c r="AU93" i="1"/>
  <c r="AT93" i="1" s="1"/>
  <c r="AU109" i="1"/>
  <c r="AT109" i="1" s="1"/>
  <c r="AU125" i="1"/>
  <c r="AT125" i="1" s="1"/>
  <c r="AT16" i="1"/>
  <c r="AT32" i="1"/>
  <c r="AT112" i="1"/>
  <c r="AU14" i="1"/>
  <c r="AT14" i="1" s="1"/>
  <c r="AU30" i="1"/>
  <c r="AT30" i="1" s="1"/>
  <c r="AU46" i="1"/>
  <c r="AT46" i="1" s="1"/>
  <c r="AU62" i="1"/>
  <c r="AT62" i="1" s="1"/>
  <c r="AU78" i="1"/>
  <c r="AT78" i="1" s="1"/>
  <c r="AU94" i="1"/>
  <c r="AV94" i="1" s="1"/>
  <c r="AU110" i="1"/>
  <c r="AT110" i="1" s="1"/>
  <c r="AU126" i="1"/>
  <c r="AT126" i="1" s="1"/>
  <c r="AU15" i="1"/>
  <c r="AT15" i="1" s="1"/>
  <c r="AU31" i="1"/>
  <c r="AT31" i="1" s="1"/>
  <c r="AU47" i="1"/>
  <c r="AT47" i="1" s="1"/>
  <c r="AU63" i="1"/>
  <c r="AV63" i="1" s="1"/>
  <c r="AU79" i="1"/>
  <c r="AT79" i="1" s="1"/>
  <c r="AU95" i="1"/>
  <c r="AT95" i="1" s="1"/>
  <c r="AU111" i="1"/>
  <c r="AV111" i="1" s="1"/>
  <c r="AU127" i="1"/>
  <c r="AT127" i="1" s="1"/>
  <c r="AU133" i="1"/>
  <c r="AT133" i="1" s="1"/>
  <c r="AU141" i="1"/>
  <c r="AT141" i="1" s="1"/>
  <c r="C147" i="1"/>
  <c r="AV128" i="1"/>
  <c r="AV112" i="1"/>
  <c r="AV80" i="1"/>
  <c r="AV64" i="1"/>
  <c r="AV32" i="1"/>
  <c r="AV16" i="1"/>
  <c r="AV96" i="1"/>
  <c r="AV129" i="1" l="1"/>
  <c r="AT113" i="1"/>
  <c r="AV68" i="1"/>
  <c r="AV74" i="1"/>
  <c r="AT81" i="1"/>
  <c r="AV66" i="1"/>
  <c r="AV72" i="1"/>
  <c r="AV5" i="1"/>
  <c r="AT97" i="1"/>
  <c r="AV50" i="1"/>
  <c r="AV98" i="1"/>
  <c r="AT48" i="1"/>
  <c r="AV116" i="1"/>
  <c r="AV49" i="1"/>
  <c r="AV103" i="1"/>
  <c r="AV59" i="1"/>
  <c r="AV36" i="1"/>
  <c r="AV99" i="1"/>
  <c r="AV52" i="1"/>
  <c r="AV18" i="1"/>
  <c r="AV108" i="1"/>
  <c r="AV20" i="1"/>
  <c r="AV67" i="1"/>
  <c r="AT4" i="1"/>
  <c r="AV117" i="1"/>
  <c r="AV118" i="1"/>
  <c r="AV51" i="1"/>
  <c r="AV21" i="1"/>
  <c r="AV39" i="1"/>
  <c r="AV14" i="1"/>
  <c r="AV140" i="1"/>
  <c r="AV85" i="1"/>
  <c r="AT135" i="1"/>
  <c r="AV83" i="1"/>
  <c r="AV23" i="1"/>
  <c r="AV33" i="1"/>
  <c r="AV35" i="1"/>
  <c r="AV86" i="1"/>
  <c r="AV55" i="1"/>
  <c r="AV40" i="1"/>
  <c r="AV106" i="1"/>
  <c r="AV42" i="1"/>
  <c r="AV89" i="1"/>
  <c r="AV107" i="1"/>
  <c r="AV28" i="1"/>
  <c r="AV62" i="1"/>
  <c r="AV105" i="1"/>
  <c r="AV101" i="1"/>
  <c r="AV123" i="1"/>
  <c r="AV30" i="1"/>
  <c r="AV15" i="1"/>
  <c r="AV90" i="1"/>
  <c r="AV92" i="1"/>
  <c r="AV25" i="1"/>
  <c r="AV95" i="1"/>
  <c r="AV47" i="1"/>
  <c r="AV12" i="1"/>
  <c r="AV104" i="1"/>
  <c r="AV121" i="1"/>
  <c r="AV70" i="1"/>
  <c r="AV141" i="1"/>
  <c r="AV26" i="1"/>
  <c r="AV73" i="1"/>
  <c r="AV44" i="1"/>
  <c r="AV69" i="1"/>
  <c r="AV56" i="1"/>
  <c r="AV88" i="1"/>
  <c r="AV41" i="1"/>
  <c r="AV10" i="1"/>
  <c r="AV9" i="1"/>
  <c r="AV127" i="1"/>
  <c r="AT8" i="1"/>
  <c r="AV27" i="1"/>
  <c r="AV11" i="1"/>
  <c r="AV79" i="1"/>
  <c r="AV61" i="1"/>
  <c r="AV87" i="1"/>
  <c r="AV57" i="1"/>
  <c r="AV93" i="1"/>
  <c r="AV122" i="1"/>
  <c r="AV100" i="1"/>
  <c r="AV19" i="1"/>
  <c r="AV109" i="1"/>
  <c r="AV24" i="1"/>
  <c r="AV45" i="1"/>
  <c r="AV22" i="1"/>
  <c r="AV37" i="1"/>
  <c r="AV76" i="1"/>
  <c r="AV133" i="1"/>
  <c r="AT102" i="1"/>
  <c r="AV114" i="1"/>
  <c r="AV58" i="1"/>
  <c r="AV13" i="1"/>
  <c r="AV119" i="1"/>
  <c r="AV110" i="1"/>
  <c r="AT54" i="1"/>
  <c r="AT137" i="1"/>
  <c r="AV77" i="1"/>
  <c r="AV125" i="1"/>
  <c r="AV75" i="1"/>
  <c r="AV38" i="1"/>
  <c r="AT71" i="1"/>
  <c r="AV139" i="1"/>
  <c r="AV31" i="1"/>
  <c r="AV78" i="1"/>
  <c r="AV136" i="1"/>
  <c r="AT94" i="1"/>
  <c r="AV53" i="1"/>
  <c r="AV60" i="1"/>
  <c r="AV131" i="1"/>
  <c r="AV29" i="1"/>
  <c r="AV84" i="1"/>
  <c r="AV126" i="1"/>
  <c r="AT65" i="1"/>
  <c r="AV6" i="1"/>
  <c r="AV46" i="1"/>
  <c r="AT17" i="1"/>
  <c r="AT124" i="1"/>
  <c r="AT111" i="1"/>
  <c r="AV120" i="1"/>
  <c r="AT91" i="1"/>
  <c r="AV115" i="1"/>
  <c r="AV34" i="1"/>
  <c r="AT63" i="1"/>
  <c r="AV43" i="1"/>
  <c r="AT82" i="1"/>
  <c r="AV7" i="1"/>
  <c r="AU144" i="1"/>
  <c r="AV3" i="1"/>
  <c r="AT144" i="1" l="1"/>
  <c r="AV144" i="1"/>
</calcChain>
</file>

<file path=xl/sharedStrings.xml><?xml version="1.0" encoding="utf-8"?>
<sst xmlns="http://schemas.openxmlformats.org/spreadsheetml/2006/main" count="1111" uniqueCount="234">
  <si>
    <t>$1.00</t>
  </si>
  <si>
    <t>$100,000.00</t>
  </si>
  <si>
    <t>PIN</t>
  </si>
  <si>
    <t>NAME</t>
  </si>
  <si>
    <t>OWNER ADDRESS</t>
  </si>
  <si>
    <t>CITY STATE ZIP</t>
  </si>
  <si>
    <t>DESCRIPTION</t>
  </si>
  <si>
    <t>SEC</t>
  </si>
  <si>
    <t>TWP</t>
  </si>
  <si>
    <t>RANGE</t>
  </si>
  <si>
    <t>PARCEL ACRES</t>
  </si>
  <si>
    <t>ACRES IN TRACT</t>
  </si>
  <si>
    <t>TOTAL BENEFITTED ACRES</t>
  </si>
  <si>
    <t>ACRES IN WATERSHED NOT BENEFITTED</t>
  </si>
  <si>
    <t>NONCONVERTED WETLAND ACRES</t>
  </si>
  <si>
    <t>CLASS 1 ACRES</t>
  </si>
  <si>
    <t>RED = CLASS 1 BENEFIT</t>
  </si>
  <si>
    <t>CLASS 2 ACRES</t>
  </si>
  <si>
    <t>YELLOW = CLASS 2 BENEFIT</t>
  </si>
  <si>
    <t>CLASS 3 ACRES</t>
  </si>
  <si>
    <t>GREEN = CLASS 3 BENEFIT</t>
  </si>
  <si>
    <t>CLASS 4 ACRES</t>
  </si>
  <si>
    <t>BLUE = CLASS 4 BENEFIT</t>
  </si>
  <si>
    <t>URBAN RESIDENTIAL ACRES</t>
  </si>
  <si>
    <t>URBAN RESIDENTIAL BENEFIT</t>
  </si>
  <si>
    <t>INDUSTRIAL ACRES</t>
  </si>
  <si>
    <t>INDUSTRIAL BENEFIT</t>
  </si>
  <si>
    <t>RESIDENTIAL ACRES</t>
  </si>
  <si>
    <t>RESIDENTIAL BENEFIT</t>
  </si>
  <si>
    <t>WOODLOT ACRES</t>
  </si>
  <si>
    <t>WOODLOT BENEFIT</t>
  </si>
  <si>
    <t>FEDERAL LAND ACRES</t>
  </si>
  <si>
    <t>CREP ACRES</t>
  </si>
  <si>
    <t>CREP BENEFIT</t>
  </si>
  <si>
    <t>ROAD ACRES</t>
  </si>
  <si>
    <t>ROAD BENEFIT</t>
  </si>
  <si>
    <t>RECREATIONAL TRAIL ACRES</t>
  </si>
  <si>
    <t>RECREATIONAL TRAIL BENEFIT</t>
  </si>
  <si>
    <t>CLASS A GRASS STRIP ACRES</t>
  </si>
  <si>
    <t>CLASS A GRASS STRIP DAMAGES</t>
  </si>
  <si>
    <t>CLASS B GRASS STRIP ACRES</t>
  </si>
  <si>
    <t>CLASS B GRASS STRIP DAMAGES</t>
  </si>
  <si>
    <t>WETLAND BUFFER STRIP</t>
  </si>
  <si>
    <t>WETLAND BUFFER STRIP DAMAGES</t>
  </si>
  <si>
    <t>DITCH ACRES</t>
  </si>
  <si>
    <t>NON-BENEFITTED ACRES</t>
  </si>
  <si>
    <t>TOTAL PARCEL BENEFITS</t>
  </si>
  <si>
    <t>PERCENT TOTAL BENEFITS</t>
  </si>
  <si>
    <t>NOTIONAL ASSESSMENT ON $100,000 REPAIR</t>
  </si>
  <si>
    <t>08-0078-000</t>
  </si>
  <si>
    <t>SANDBAKKEN, NATHAN &amp; HEATHER</t>
  </si>
  <si>
    <t>2069 391ST AVE</t>
  </si>
  <si>
    <t>MONTEVIDEO, MN 56265</t>
  </si>
  <si>
    <t>SWSE</t>
  </si>
  <si>
    <t>12</t>
  </si>
  <si>
    <t>117</t>
  </si>
  <si>
    <t>042</t>
  </si>
  <si>
    <t>SESE</t>
  </si>
  <si>
    <t>08-0078-010</t>
  </si>
  <si>
    <t>JANKE,PAUL JR&amp;JODI, PAUL SR&amp;CHERYL</t>
  </si>
  <si>
    <t>810 S 12TH ST</t>
  </si>
  <si>
    <t>SESW</t>
  </si>
  <si>
    <t>08-0081-000</t>
  </si>
  <si>
    <t>CEB PARTNERSHIP</t>
  </si>
  <si>
    <t>54 STONE BLUFF LN PO BOX 76</t>
  </si>
  <si>
    <t>BELFRY, MT 59008</t>
  </si>
  <si>
    <t>13</t>
  </si>
  <si>
    <t>08-0083-000</t>
  </si>
  <si>
    <t>NWSE</t>
  </si>
  <si>
    <t>NESE</t>
  </si>
  <si>
    <t>08-0083-010</t>
  </si>
  <si>
    <t>ENEVOLDSEN, LEROY</t>
  </si>
  <si>
    <t>4020 HWY 212</t>
  </si>
  <si>
    <t>MONTEVIDE0, MN 56265</t>
  </si>
  <si>
    <t>SWNE</t>
  </si>
  <si>
    <t>NWNE</t>
  </si>
  <si>
    <t>NENE</t>
  </si>
  <si>
    <t>SENE</t>
  </si>
  <si>
    <t>08-0083-030</t>
  </si>
  <si>
    <t>08-0084-010</t>
  </si>
  <si>
    <t>MOSENG, CRAIG &amp; STANLEY, AMBER</t>
  </si>
  <si>
    <t>520 KINGSTON PL</t>
  </si>
  <si>
    <t>WEST FARGO ND 58078</t>
  </si>
  <si>
    <t>NESW</t>
  </si>
  <si>
    <t>08-0085-000</t>
  </si>
  <si>
    <t>FAGEN FARMS, LLP</t>
  </si>
  <si>
    <t>PO BOX D</t>
  </si>
  <si>
    <t>GRANITE FALLS, MN 56241</t>
  </si>
  <si>
    <t>NENW</t>
  </si>
  <si>
    <t>08-0085-010</t>
  </si>
  <si>
    <t>SENW</t>
  </si>
  <si>
    <t>08-0135-000</t>
  </si>
  <si>
    <t>MOSENG, EUGENE C</t>
  </si>
  <si>
    <t>1864 381ST AVE</t>
  </si>
  <si>
    <t>NWNW</t>
  </si>
  <si>
    <t>24</t>
  </si>
  <si>
    <t>SWNW</t>
  </si>
  <si>
    <t>08-0136-000</t>
  </si>
  <si>
    <t>SWSW</t>
  </si>
  <si>
    <t>25</t>
  </si>
  <si>
    <t>08-0136-010</t>
  </si>
  <si>
    <t>NWSW</t>
  </si>
  <si>
    <t>08-0137-000</t>
  </si>
  <si>
    <t>TUFTO, KEN &amp; TERESA</t>
  </si>
  <si>
    <t>3626 HWY 212</t>
  </si>
  <si>
    <t>DAWSON, MN 56232</t>
  </si>
  <si>
    <t>08-0137-010</t>
  </si>
  <si>
    <t>TUFTO, KEN S &amp; TERESA</t>
  </si>
  <si>
    <t>08-0138-000</t>
  </si>
  <si>
    <t>LEE, FLOYD &amp; DORA REV TRUSTS</t>
  </si>
  <si>
    <t>1838 371ST AVE</t>
  </si>
  <si>
    <t>08-0138-010</t>
  </si>
  <si>
    <t>LEE, BRIAN &amp; JOAN</t>
  </si>
  <si>
    <t>1825 391ST AVE</t>
  </si>
  <si>
    <t>08-0138-020</t>
  </si>
  <si>
    <t>08-0139-000</t>
  </si>
  <si>
    <t>GALUK, PETER &amp; DONNA REV TRST</t>
  </si>
  <si>
    <t>1740 RIVERWOOD LANE</t>
  </si>
  <si>
    <t>WISCONSIN RAPIDS, WI 54494</t>
  </si>
  <si>
    <t>08-0142-000</t>
  </si>
  <si>
    <t>10-0015-000</t>
  </si>
  <si>
    <t>ERICKSON, MOE ETAL</t>
  </si>
  <si>
    <t>3976 200TH ST</t>
  </si>
  <si>
    <t>07</t>
  </si>
  <si>
    <t>041</t>
  </si>
  <si>
    <t>10-0016-000</t>
  </si>
  <si>
    <t>10-0016-010</t>
  </si>
  <si>
    <t>10-0021-000</t>
  </si>
  <si>
    <t>JANS CHILDREN'S TRUST</t>
  </si>
  <si>
    <t>10000 COUNTY RD 15 SW</t>
  </si>
  <si>
    <t>08</t>
  </si>
  <si>
    <t>10-0021-010</t>
  </si>
  <si>
    <t>ROSS, ANDREW &amp; MICHELLE</t>
  </si>
  <si>
    <t>2040 401ST AVE</t>
  </si>
  <si>
    <t>10-0021-900</t>
  </si>
  <si>
    <t>GERMAN AMERICAN CEMETERY</t>
  </si>
  <si>
    <t>10-0022-000</t>
  </si>
  <si>
    <t>ERICKSON, BRIAN</t>
  </si>
  <si>
    <t>4074 200TH ST</t>
  </si>
  <si>
    <t>10-0049-000</t>
  </si>
  <si>
    <t>MOSENG, LEROY</t>
  </si>
  <si>
    <t>1989 411TH AVE</t>
  </si>
  <si>
    <t>17</t>
  </si>
  <si>
    <t>10-0050-000</t>
  </si>
  <si>
    <t>SUNDLEE, KIM &amp; CAROL</t>
  </si>
  <si>
    <t>4504 368TH AVE</t>
  </si>
  <si>
    <t>MONTEVIDEO MN 56265</t>
  </si>
  <si>
    <t>10-0051-000</t>
  </si>
  <si>
    <t>10-0052-000</t>
  </si>
  <si>
    <t>ENEVOLDSEN, ALAN &amp; JODI</t>
  </si>
  <si>
    <t>1921 411TH AVE</t>
  </si>
  <si>
    <t>10-0053-000</t>
  </si>
  <si>
    <t>10-0054-000</t>
  </si>
  <si>
    <t>10-0055-000</t>
  </si>
  <si>
    <t>10-0056-000</t>
  </si>
  <si>
    <t>SUNDLEE, KIM &amp; GARDENER, KETRA</t>
  </si>
  <si>
    <t>10-0058-000</t>
  </si>
  <si>
    <t>18</t>
  </si>
  <si>
    <t>10-0058-010</t>
  </si>
  <si>
    <t>10-0058-020</t>
  </si>
  <si>
    <t>MCMAHAN, MARK &amp; TRACY</t>
  </si>
  <si>
    <t>1940 391ST AVE</t>
  </si>
  <si>
    <t>10-0058-900</t>
  </si>
  <si>
    <t>CEMETERY SECTION 18</t>
  </si>
  <si>
    <t>10-0060-000</t>
  </si>
  <si>
    <t>JANS, RODNEY &amp; MARTHA</t>
  </si>
  <si>
    <t>3945 180TH ST</t>
  </si>
  <si>
    <t>10-0061-000</t>
  </si>
  <si>
    <t>SUNDLEE REAL ESTATE, LLC</t>
  </si>
  <si>
    <t>10-0061-010</t>
  </si>
  <si>
    <t>10-0062-000</t>
  </si>
  <si>
    <t>19</t>
  </si>
  <si>
    <t>10-0063-000</t>
  </si>
  <si>
    <t>10-0064-000</t>
  </si>
  <si>
    <t>LAURITSEN, LYLE</t>
  </si>
  <si>
    <t>PO BOX 967</t>
  </si>
  <si>
    <t>FARGO, ND 58107</t>
  </si>
  <si>
    <t>10-0064-010</t>
  </si>
  <si>
    <t>WOODBECK, JENNIFER L.</t>
  </si>
  <si>
    <t>3912 180TH ST</t>
  </si>
  <si>
    <t>10-0065-000</t>
  </si>
  <si>
    <t>10-0065-010</t>
  </si>
  <si>
    <t>GAVARETE, MARIA DELMAY CUELLAR</t>
  </si>
  <si>
    <t>3971 HWY 212</t>
  </si>
  <si>
    <t>10-0066-000</t>
  </si>
  <si>
    <t>MITLYNG FARMS, LLC</t>
  </si>
  <si>
    <t>16346 RED DOG ROAD</t>
  </si>
  <si>
    <t>NEVADA CITY, 95959</t>
  </si>
  <si>
    <t>10-0066-010</t>
  </si>
  <si>
    <t>HOIME, BRIAN &amp; KELSEY</t>
  </si>
  <si>
    <t>3970 180TH ST</t>
  </si>
  <si>
    <t>10-0067-000</t>
  </si>
  <si>
    <t>NELSON, KRUEGER, LINDAHL ET AL</t>
  </si>
  <si>
    <t>1024 N 3RD ST</t>
  </si>
  <si>
    <t>20</t>
  </si>
  <si>
    <t>10-0068-010</t>
  </si>
  <si>
    <t>HAOREI, IRENE &amp; BLOCK, MICHAEL</t>
  </si>
  <si>
    <t>1864 401ST AVE</t>
  </si>
  <si>
    <t>10-0069-000</t>
  </si>
  <si>
    <t>HARTFIEL, DONNA &amp; KOPITZKE, BONITA</t>
  </si>
  <si>
    <t>2798 EDGEWATER DR, BOX 219</t>
  </si>
  <si>
    <t>GARY, SD 57237</t>
  </si>
  <si>
    <t>10-0070-000</t>
  </si>
  <si>
    <t>ENEVOLDSEN, LEROY, ALAN &amp; JODI</t>
  </si>
  <si>
    <t>10-0071-000</t>
  </si>
  <si>
    <t>ANDERSON, ROY L &amp; JANICE</t>
  </si>
  <si>
    <t>1906 PARK AVE</t>
  </si>
  <si>
    <t>10-0124-000</t>
  </si>
  <si>
    <t>29</t>
  </si>
  <si>
    <t>10-0125-000</t>
  </si>
  <si>
    <t>30</t>
  </si>
  <si>
    <t>10-0126-010</t>
  </si>
  <si>
    <t>180TH ST</t>
  </si>
  <si>
    <t>200TH ST</t>
  </si>
  <si>
    <t>381ST AVE</t>
  </si>
  <si>
    <t>401ST AVE</t>
  </si>
  <si>
    <t>CR 35</t>
  </si>
  <si>
    <t>HWY 212</t>
  </si>
  <si>
    <t>TOTAL WATERSHED ACRES:</t>
  </si>
  <si>
    <t>LAC QUI PARLE CO RDS</t>
  </si>
  <si>
    <t>MN STATE HIGHWAYS</t>
  </si>
  <si>
    <t>CAMP RELEASE TWP RDS</t>
  </si>
  <si>
    <t>BAXTER TWP RDS</t>
  </si>
  <si>
    <t>BAXTER TWP, C/O JEFFREY JOHNSON 2195 361ST AVE</t>
  </si>
  <si>
    <t>CAMP RELEASE TWP, C/O JEFFREY JOHNSON 2195 361ST AVE</t>
  </si>
  <si>
    <t>MONTEVIDEO, MN 56266</t>
  </si>
  <si>
    <t>WILLMAR, MN 56201</t>
  </si>
  <si>
    <t>MADISON, MN 56256</t>
  </si>
  <si>
    <t>OUTLET BENEFITS</t>
  </si>
  <si>
    <t>CD 90 LAT A</t>
  </si>
  <si>
    <t>TOTAL PARCEL WITH OUTLET BENEFITS</t>
  </si>
  <si>
    <t>2505 TRANSPORTATION RD</t>
  </si>
  <si>
    <t>422 5TH AVE SUITE 301</t>
  </si>
  <si>
    <t xml:space="preserve">600 6TH ST. SUITE 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</si>
</sst>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$#,##0.00"/>
    <numFmt numFmtId="165" formatCode="#,##0.000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CE4D6"/>
        <bgColor indexed="64"/>
      </patternFill>
    </fill>
    <fill>
      <patternFill patternType="solid">
        <fgColor rgb="FFEA989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2" borderId="0" xfId="0" applyNumberFormat="1" applyFont="1" applyFill="1" applyAlignment="1">
      <alignment horizontal="center"/>
    </xf>
    <xf numFmtId="4" fontId="1" fillId="3" borderId="0" xfId="0" applyNumberFormat="1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4" fontId="1" fillId="4" borderId="0" xfId="0" applyNumberFormat="1" applyFont="1" applyFill="1" applyAlignment="1">
      <alignment horizontal="center"/>
    </xf>
    <xf numFmtId="4" fontId="1" fillId="5" borderId="0" xfId="0" applyNumberFormat="1" applyFont="1" applyFill="1" applyAlignment="1">
      <alignment horizontal="center"/>
    </xf>
    <xf numFmtId="4" fontId="1" fillId="6" borderId="0" xfId="0" applyNumberFormat="1" applyFont="1" applyFill="1" applyAlignment="1">
      <alignment horizontal="center"/>
    </xf>
    <xf numFmtId="4" fontId="1" fillId="7" borderId="0" xfId="0" applyNumberFormat="1" applyFont="1" applyFill="1" applyAlignment="1">
      <alignment horizontal="center"/>
    </xf>
    <xf numFmtId="4" fontId="1" fillId="8" borderId="0" xfId="0" applyNumberFormat="1" applyFont="1" applyFill="1" applyAlignment="1">
      <alignment horizontal="center"/>
    </xf>
    <xf numFmtId="165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4" fillId="2" borderId="0" xfId="0" applyNumberFormat="1" applyFont="1" applyFill="1" applyAlignment="1">
      <alignment horizontal="center"/>
    </xf>
    <xf numFmtId="4" fontId="4" fillId="3" borderId="0" xfId="0" applyNumberFormat="1" applyFont="1" applyFill="1" applyAlignment="1">
      <alignment horizontal="center"/>
    </xf>
    <xf numFmtId="164" fontId="4" fillId="0" borderId="0" xfId="0" applyNumberFormat="1" applyFont="1" applyAlignment="1">
      <alignment horizontal="center"/>
    </xf>
    <xf numFmtId="4" fontId="4" fillId="4" borderId="0" xfId="0" applyNumberFormat="1" applyFont="1" applyFill="1" applyAlignment="1">
      <alignment horizontal="center"/>
    </xf>
    <xf numFmtId="4" fontId="4" fillId="5" borderId="0" xfId="0" applyNumberFormat="1" applyFont="1" applyFill="1" applyAlignment="1">
      <alignment horizontal="center"/>
    </xf>
    <xf numFmtId="4" fontId="4" fillId="6" borderId="0" xfId="0" applyNumberFormat="1" applyFont="1" applyFill="1" applyAlignment="1">
      <alignment horizontal="center"/>
    </xf>
    <xf numFmtId="4" fontId="4" fillId="7" borderId="0" xfId="0" applyNumberFormat="1" applyFont="1" applyFill="1" applyAlignment="1">
      <alignment horizontal="center"/>
    </xf>
    <xf numFmtId="4" fontId="4" fillId="8" borderId="0" xfId="0" applyNumberFormat="1" applyFont="1" applyFill="1" applyAlignment="1">
      <alignment horizontal="center"/>
    </xf>
    <xf numFmtId="165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5" fillId="3" borderId="0" xfId="0" applyFont="1" applyFill="1" applyAlignment="1">
      <alignment horizontal="center" wrapText="1"/>
    </xf>
    <xf numFmtId="0" fontId="5" fillId="4" borderId="0" xfId="0" applyFont="1" applyFill="1" applyAlignment="1">
      <alignment horizontal="center" wrapText="1"/>
    </xf>
    <xf numFmtId="0" fontId="5" fillId="5" borderId="0" xfId="0" applyFont="1" applyFill="1" applyAlignment="1">
      <alignment horizontal="center" wrapText="1"/>
    </xf>
    <xf numFmtId="0" fontId="5" fillId="6" borderId="0" xfId="0" applyFont="1" applyFill="1" applyAlignment="1">
      <alignment horizontal="center" wrapText="1"/>
    </xf>
    <xf numFmtId="0" fontId="5" fillId="7" borderId="0" xfId="0" applyFont="1" applyFill="1" applyAlignment="1">
      <alignment horizontal="center" wrapText="1"/>
    </xf>
    <xf numFmtId="0" fontId="5" fillId="8" borderId="0" xfId="0" applyFont="1" applyFill="1" applyAlignment="1">
      <alignment horizontal="center" wrapText="1"/>
    </xf>
    <xf numFmtId="0" fontId="6" fillId="0" borderId="0" xfId="0" applyFont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4" fontId="4" fillId="4" borderId="1" xfId="0" applyNumberFormat="1" applyFont="1" applyFill="1" applyBorder="1" applyAlignment="1">
      <alignment horizontal="center"/>
    </xf>
    <xf numFmtId="4" fontId="4" fillId="5" borderId="1" xfId="0" applyNumberFormat="1" applyFont="1" applyFill="1" applyBorder="1" applyAlignment="1">
      <alignment horizontal="center"/>
    </xf>
    <xf numFmtId="4" fontId="4" fillId="6" borderId="1" xfId="0" applyNumberFormat="1" applyFont="1" applyFill="1" applyBorder="1" applyAlignment="1">
      <alignment horizontal="center"/>
    </xf>
    <xf numFmtId="4" fontId="4" fillId="7" borderId="1" xfId="0" applyNumberFormat="1" applyFont="1" applyFill="1" applyBorder="1" applyAlignment="1">
      <alignment horizontal="center"/>
    </xf>
    <xf numFmtId="4" fontId="4" fillId="8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47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56" sqref="C56:D56"/>
    </sheetView>
  </sheetViews>
  <sheetFormatPr defaultRowHeight="14.4" x14ac:dyDescent="0.3"/>
  <cols>
    <col min="1" max="1" width="14.6640625" style="1" customWidth="1"/>
    <col min="2" max="2" width="35.6640625" style="1" customWidth="1"/>
    <col min="3" max="3" width="48.33203125" style="1" bestFit="1" customWidth="1"/>
    <col min="4" max="4" width="25.6640625" style="1" customWidth="1"/>
    <col min="5" max="5" width="20.6640625" style="1" customWidth="1"/>
    <col min="6" max="8" width="9.6640625" style="1" customWidth="1"/>
    <col min="9" max="12" width="17.6640625" style="2" customWidth="1"/>
    <col min="13" max="13" width="20.6640625" style="3" customWidth="1"/>
    <col min="14" max="14" width="13.6640625" style="4" customWidth="1"/>
    <col min="15" max="15" width="13.6640625" style="5" customWidth="1"/>
    <col min="16" max="16" width="13.6640625" style="6" customWidth="1"/>
    <col min="17" max="17" width="13.6640625" style="5" customWidth="1"/>
    <col min="18" max="18" width="13.6640625" style="7" customWidth="1"/>
    <col min="19" max="19" width="13.6640625" style="5" customWidth="1"/>
    <col min="20" max="20" width="13.6640625" style="8" customWidth="1"/>
    <col min="21" max="21" width="13.6640625" style="5" customWidth="1"/>
    <col min="22" max="22" width="17.6640625" style="2" hidden="1" customWidth="1"/>
    <col min="23" max="23" width="17.6640625" style="5" hidden="1" customWidth="1"/>
    <col min="24" max="24" width="17.6640625" style="2" hidden="1" customWidth="1"/>
    <col min="25" max="25" width="17.6640625" style="5" hidden="1" customWidth="1"/>
    <col min="26" max="26" width="17.6640625" style="9" customWidth="1"/>
    <col min="27" max="27" width="17.6640625" style="5" customWidth="1"/>
    <col min="28" max="28" width="17.6640625" style="10" customWidth="1"/>
    <col min="29" max="29" width="17.6640625" style="5" customWidth="1"/>
    <col min="30" max="31" width="17.6640625" style="2" hidden="1" customWidth="1"/>
    <col min="32" max="32" width="17.6640625" style="5" hidden="1" customWidth="1"/>
    <col min="33" max="33" width="17.6640625" style="9" customWidth="1"/>
    <col min="34" max="34" width="17.6640625" style="5" customWidth="1"/>
    <col min="35" max="35" width="19.6640625" style="2" hidden="1" customWidth="1"/>
    <col min="36" max="36" width="19.6640625" style="5" hidden="1" customWidth="1"/>
    <col min="37" max="37" width="17.6640625" style="3" customWidth="1"/>
    <col min="38" max="38" width="17.6640625" style="5" customWidth="1"/>
    <col min="39" max="39" width="17.6640625" style="3" customWidth="1"/>
    <col min="40" max="40" width="17.6640625" style="5" customWidth="1"/>
    <col min="41" max="41" width="17.6640625" style="2" customWidth="1"/>
    <col min="42" max="42" width="17.6640625" style="5" customWidth="1"/>
    <col min="43" max="43" width="17.6640625" style="2" customWidth="1"/>
    <col min="44" max="44" width="17.6640625" style="2" hidden="1" customWidth="1"/>
    <col min="45" max="46" width="17.6640625" style="5" customWidth="1"/>
    <col min="47" max="47" width="17.6640625" style="11" customWidth="1"/>
    <col min="48" max="48" width="17.6640625" style="5" customWidth="1"/>
  </cols>
  <sheetData>
    <row r="1" spans="1:48" x14ac:dyDescent="0.3">
      <c r="AL1" s="5">
        <v>3376.8</v>
      </c>
      <c r="AN1" s="5">
        <v>5628</v>
      </c>
      <c r="AP1" s="5" t="s">
        <v>0</v>
      </c>
      <c r="AV1" s="5" t="s">
        <v>1</v>
      </c>
    </row>
    <row r="2" spans="1:48" ht="68.099999999999994" customHeight="1" x14ac:dyDescent="0.3">
      <c r="A2" s="24" t="s">
        <v>2</v>
      </c>
      <c r="B2" s="24" t="s">
        <v>3</v>
      </c>
      <c r="C2" s="24" t="s">
        <v>4</v>
      </c>
      <c r="D2" s="24" t="s">
        <v>5</v>
      </c>
      <c r="E2" s="24" t="s">
        <v>6</v>
      </c>
      <c r="F2" s="24" t="s">
        <v>7</v>
      </c>
      <c r="G2" s="24" t="s">
        <v>8</v>
      </c>
      <c r="H2" s="24" t="s">
        <v>9</v>
      </c>
      <c r="I2" s="24" t="s">
        <v>10</v>
      </c>
      <c r="J2" s="24" t="s">
        <v>11</v>
      </c>
      <c r="K2" s="24" t="s">
        <v>12</v>
      </c>
      <c r="L2" s="24" t="s">
        <v>13</v>
      </c>
      <c r="M2" s="25" t="s">
        <v>14</v>
      </c>
      <c r="N2" s="26" t="s">
        <v>15</v>
      </c>
      <c r="O2" s="24" t="s">
        <v>16</v>
      </c>
      <c r="P2" s="27" t="s">
        <v>17</v>
      </c>
      <c r="Q2" s="24" t="s">
        <v>18</v>
      </c>
      <c r="R2" s="28" t="s">
        <v>19</v>
      </c>
      <c r="S2" s="24" t="s">
        <v>20</v>
      </c>
      <c r="T2" s="29" t="s">
        <v>21</v>
      </c>
      <c r="U2" s="24" t="s">
        <v>22</v>
      </c>
      <c r="V2" s="24" t="s">
        <v>23</v>
      </c>
      <c r="W2" s="24" t="s">
        <v>24</v>
      </c>
      <c r="X2" s="24" t="s">
        <v>25</v>
      </c>
      <c r="Y2" s="24" t="s">
        <v>26</v>
      </c>
      <c r="Z2" s="30" t="s">
        <v>27</v>
      </c>
      <c r="AA2" s="24" t="s">
        <v>28</v>
      </c>
      <c r="AB2" s="31" t="s">
        <v>29</v>
      </c>
      <c r="AC2" s="24" t="s">
        <v>30</v>
      </c>
      <c r="AD2" s="24" t="s">
        <v>31</v>
      </c>
      <c r="AE2" s="24" t="s">
        <v>32</v>
      </c>
      <c r="AF2" s="24" t="s">
        <v>33</v>
      </c>
      <c r="AG2" s="30" t="s">
        <v>34</v>
      </c>
      <c r="AH2" s="24" t="s">
        <v>35</v>
      </c>
      <c r="AI2" s="24" t="s">
        <v>36</v>
      </c>
      <c r="AJ2" s="24" t="s">
        <v>37</v>
      </c>
      <c r="AK2" s="25" t="s">
        <v>38</v>
      </c>
      <c r="AL2" s="24" t="s">
        <v>39</v>
      </c>
      <c r="AM2" s="25" t="s">
        <v>40</v>
      </c>
      <c r="AN2" s="24" t="s">
        <v>41</v>
      </c>
      <c r="AO2" s="24" t="s">
        <v>42</v>
      </c>
      <c r="AP2" s="24" t="s">
        <v>43</v>
      </c>
      <c r="AQ2" s="24" t="s">
        <v>44</v>
      </c>
      <c r="AR2" s="24" t="s">
        <v>45</v>
      </c>
      <c r="AS2" s="24" t="s">
        <v>46</v>
      </c>
      <c r="AT2" s="24" t="s">
        <v>230</v>
      </c>
      <c r="AU2" s="24" t="s">
        <v>47</v>
      </c>
      <c r="AV2" s="24" t="s">
        <v>48</v>
      </c>
    </row>
    <row r="3" spans="1:48" x14ac:dyDescent="0.3">
      <c r="A3" s="13" t="s">
        <v>49</v>
      </c>
      <c r="B3" s="13" t="s">
        <v>50</v>
      </c>
      <c r="C3" s="13" t="s">
        <v>51</v>
      </c>
      <c r="D3" s="13" t="s">
        <v>52</v>
      </c>
      <c r="E3" s="13" t="s">
        <v>53</v>
      </c>
      <c r="F3" s="13" t="s">
        <v>54</v>
      </c>
      <c r="G3" s="13" t="s">
        <v>55</v>
      </c>
      <c r="H3" s="13" t="s">
        <v>56</v>
      </c>
      <c r="I3" s="14">
        <v>133.61000061035159</v>
      </c>
      <c r="J3" s="14">
        <v>29.24</v>
      </c>
      <c r="K3" s="14">
        <f t="shared" ref="K3:K59" si="0">SUM(N3,P3,R3,T3,V3,X3,Z3,AB3,AE3,AG3,AI3)</f>
        <v>15.77</v>
      </c>
      <c r="L3" s="14">
        <f t="shared" ref="L3:L59" si="1">SUM(M3,AD3,AK3,AM3,AO3,AQ3,AR3)</f>
        <v>0</v>
      </c>
      <c r="M3" s="15"/>
      <c r="N3" s="16"/>
      <c r="O3" s="17"/>
      <c r="P3" s="18"/>
      <c r="Q3" s="17"/>
      <c r="R3" s="19">
        <v>14.5</v>
      </c>
      <c r="S3" s="17">
        <v>9040.75</v>
      </c>
      <c r="T3" s="20">
        <v>1.24</v>
      </c>
      <c r="U3" s="17">
        <v>231.94200000000001</v>
      </c>
      <c r="V3" s="14"/>
      <c r="W3" s="17"/>
      <c r="X3" s="14"/>
      <c r="Y3" s="17"/>
      <c r="Z3" s="21">
        <v>0.03</v>
      </c>
      <c r="AA3" s="17">
        <v>2.2446000000000002</v>
      </c>
      <c r="AB3" s="22"/>
      <c r="AC3" s="17"/>
      <c r="AD3" s="14"/>
      <c r="AE3" s="14"/>
      <c r="AF3" s="17"/>
      <c r="AG3" s="21"/>
      <c r="AH3" s="17"/>
      <c r="AI3" s="14"/>
      <c r="AJ3" s="17"/>
      <c r="AK3" s="15"/>
      <c r="AL3" s="17" t="str">
        <f t="shared" ref="AL3:AL34" si="2">IF(AK3&gt;0,AK3*$AL$1,"")</f>
        <v/>
      </c>
      <c r="AM3" s="15"/>
      <c r="AN3" s="17" t="str">
        <f t="shared" ref="AN3:AN34" si="3">IF(AM3&gt;0,AM3*$AN$1,"")</f>
        <v/>
      </c>
      <c r="AO3" s="14"/>
      <c r="AP3" s="17" t="str">
        <f t="shared" ref="AP3:AP34" si="4">IF(AO3&gt;0,AO3*$AP$1,"")</f>
        <v/>
      </c>
      <c r="AQ3" s="14"/>
      <c r="AR3" s="14"/>
      <c r="AS3" s="17">
        <f t="shared" ref="AS3:AS59" si="5">SUM(O3,Q3,S3,U3,W3,Y3,AA3,AC3,AF3,AH3,AJ3)</f>
        <v>9274.9365999999991</v>
      </c>
      <c r="AT3" s="17">
        <f t="shared" ref="AT3:AT66" si="6">$AS$144*(AU3/100)</f>
        <v>9247.1117902000005</v>
      </c>
      <c r="AU3" s="23">
        <f t="shared" ref="AU3:AU34" si="7">(AS3/$AS$144)*99.7</f>
        <v>0.32363589135219289</v>
      </c>
      <c r="AV3" s="17">
        <f t="shared" ref="AV3:AV34" si="8">(AU3/100)*$AV$1</f>
        <v>323.63589135219291</v>
      </c>
    </row>
    <row r="4" spans="1:48" x14ac:dyDescent="0.3">
      <c r="A4" s="13" t="s">
        <v>49</v>
      </c>
      <c r="B4" s="13" t="s">
        <v>50</v>
      </c>
      <c r="C4" s="13" t="s">
        <v>51</v>
      </c>
      <c r="D4" s="13" t="s">
        <v>52</v>
      </c>
      <c r="E4" s="13" t="s">
        <v>57</v>
      </c>
      <c r="F4" s="13" t="s">
        <v>54</v>
      </c>
      <c r="G4" s="13" t="s">
        <v>55</v>
      </c>
      <c r="H4" s="13" t="s">
        <v>56</v>
      </c>
      <c r="I4" s="14">
        <v>133.61000061035159</v>
      </c>
      <c r="J4" s="14">
        <v>42.5</v>
      </c>
      <c r="K4" s="14">
        <f t="shared" si="0"/>
        <v>31.77</v>
      </c>
      <c r="L4" s="14">
        <f t="shared" si="1"/>
        <v>0</v>
      </c>
      <c r="M4" s="15"/>
      <c r="N4" s="16"/>
      <c r="O4" s="17"/>
      <c r="P4" s="18">
        <v>15.28</v>
      </c>
      <c r="Q4" s="17">
        <v>17847.04</v>
      </c>
      <c r="R4" s="19">
        <v>11.18</v>
      </c>
      <c r="S4" s="17">
        <v>6970.73</v>
      </c>
      <c r="T4" s="20">
        <v>5.31</v>
      </c>
      <c r="U4" s="17">
        <v>993.2355</v>
      </c>
      <c r="V4" s="14"/>
      <c r="W4" s="17"/>
      <c r="X4" s="14"/>
      <c r="Y4" s="17"/>
      <c r="Z4" s="21"/>
      <c r="AA4" s="17"/>
      <c r="AB4" s="22"/>
      <c r="AC4" s="17"/>
      <c r="AD4" s="14"/>
      <c r="AE4" s="14"/>
      <c r="AF4" s="17"/>
      <c r="AG4" s="21"/>
      <c r="AH4" s="17"/>
      <c r="AI4" s="14"/>
      <c r="AJ4" s="17"/>
      <c r="AK4" s="15"/>
      <c r="AL4" s="17" t="str">
        <f t="shared" si="2"/>
        <v/>
      </c>
      <c r="AM4" s="15"/>
      <c r="AN4" s="17" t="str">
        <f t="shared" si="3"/>
        <v/>
      </c>
      <c r="AO4" s="14"/>
      <c r="AP4" s="17" t="str">
        <f t="shared" si="4"/>
        <v/>
      </c>
      <c r="AQ4" s="14"/>
      <c r="AR4" s="14"/>
      <c r="AS4" s="17">
        <f t="shared" si="5"/>
        <v>25811.005499999999</v>
      </c>
      <c r="AT4" s="17">
        <f t="shared" si="6"/>
        <v>25733.5724835</v>
      </c>
      <c r="AU4" s="23">
        <f t="shared" si="7"/>
        <v>0.90063880023598797</v>
      </c>
      <c r="AV4" s="17">
        <f t="shared" si="8"/>
        <v>900.63880023598801</v>
      </c>
    </row>
    <row r="5" spans="1:48" x14ac:dyDescent="0.3">
      <c r="A5" s="13" t="s">
        <v>58</v>
      </c>
      <c r="B5" s="13" t="s">
        <v>59</v>
      </c>
      <c r="C5" s="13" t="s">
        <v>60</v>
      </c>
      <c r="D5" s="13" t="s">
        <v>52</v>
      </c>
      <c r="E5" s="13" t="s">
        <v>53</v>
      </c>
      <c r="F5" s="13" t="s">
        <v>54</v>
      </c>
      <c r="G5" s="13" t="s">
        <v>55</v>
      </c>
      <c r="H5" s="13" t="s">
        <v>56</v>
      </c>
      <c r="I5" s="14">
        <v>26.389999389648441</v>
      </c>
      <c r="J5" s="14">
        <v>14.15</v>
      </c>
      <c r="K5" s="14">
        <f t="shared" si="0"/>
        <v>2.5</v>
      </c>
      <c r="L5" s="14">
        <f t="shared" si="1"/>
        <v>0</v>
      </c>
      <c r="M5" s="15"/>
      <c r="N5" s="16"/>
      <c r="O5" s="17"/>
      <c r="P5" s="18"/>
      <c r="Q5" s="17"/>
      <c r="R5" s="19"/>
      <c r="S5" s="17"/>
      <c r="T5" s="20">
        <v>0.1</v>
      </c>
      <c r="U5" s="17">
        <v>18.704999999999998</v>
      </c>
      <c r="V5" s="14"/>
      <c r="W5" s="17"/>
      <c r="X5" s="14"/>
      <c r="Y5" s="17"/>
      <c r="Z5" s="21">
        <v>0.66</v>
      </c>
      <c r="AA5" s="17">
        <v>49.3812</v>
      </c>
      <c r="AB5" s="22">
        <v>1.74</v>
      </c>
      <c r="AC5" s="17">
        <v>117.1716</v>
      </c>
      <c r="AD5" s="14"/>
      <c r="AE5" s="14"/>
      <c r="AF5" s="17"/>
      <c r="AG5" s="21"/>
      <c r="AH5" s="17"/>
      <c r="AI5" s="14"/>
      <c r="AJ5" s="17"/>
      <c r="AK5" s="15"/>
      <c r="AL5" s="17" t="str">
        <f t="shared" si="2"/>
        <v/>
      </c>
      <c r="AM5" s="15"/>
      <c r="AN5" s="17" t="str">
        <f t="shared" si="3"/>
        <v/>
      </c>
      <c r="AO5" s="14"/>
      <c r="AP5" s="17" t="str">
        <f t="shared" si="4"/>
        <v/>
      </c>
      <c r="AQ5" s="14"/>
      <c r="AR5" s="14"/>
      <c r="AS5" s="17">
        <f t="shared" si="5"/>
        <v>185.25779999999997</v>
      </c>
      <c r="AT5" s="17">
        <f t="shared" si="6"/>
        <v>184.70202659999995</v>
      </c>
      <c r="AU5" s="23">
        <f t="shared" si="7"/>
        <v>6.4643108431540414E-3</v>
      </c>
      <c r="AV5" s="17">
        <f t="shared" si="8"/>
        <v>6.464310843154041</v>
      </c>
    </row>
    <row r="6" spans="1:48" x14ac:dyDescent="0.3">
      <c r="A6" s="13" t="s">
        <v>62</v>
      </c>
      <c r="B6" s="13" t="s">
        <v>63</v>
      </c>
      <c r="C6" s="13" t="s">
        <v>64</v>
      </c>
      <c r="D6" s="13" t="s">
        <v>65</v>
      </c>
      <c r="E6" s="13" t="s">
        <v>53</v>
      </c>
      <c r="F6" s="13" t="s">
        <v>66</v>
      </c>
      <c r="G6" s="13" t="s">
        <v>55</v>
      </c>
      <c r="H6" s="13" t="s">
        <v>56</v>
      </c>
      <c r="I6" s="14">
        <v>1.580000042915344</v>
      </c>
      <c r="J6" s="14">
        <v>0.32</v>
      </c>
      <c r="K6" s="14">
        <f t="shared" si="0"/>
        <v>0.31</v>
      </c>
      <c r="L6" s="14">
        <f t="shared" si="1"/>
        <v>0.01</v>
      </c>
      <c r="M6" s="15"/>
      <c r="N6" s="16"/>
      <c r="O6" s="17"/>
      <c r="P6" s="18">
        <v>0.31</v>
      </c>
      <c r="Q6" s="17">
        <v>362.08</v>
      </c>
      <c r="R6" s="19"/>
      <c r="S6" s="17"/>
      <c r="T6" s="20"/>
      <c r="U6" s="17"/>
      <c r="V6" s="14"/>
      <c r="W6" s="17"/>
      <c r="X6" s="14"/>
      <c r="Y6" s="17"/>
      <c r="Z6" s="21"/>
      <c r="AA6" s="17"/>
      <c r="AB6" s="22"/>
      <c r="AC6" s="17"/>
      <c r="AD6" s="14"/>
      <c r="AE6" s="14"/>
      <c r="AF6" s="17"/>
      <c r="AG6" s="21"/>
      <c r="AH6" s="17"/>
      <c r="AI6" s="14"/>
      <c r="AJ6" s="17"/>
      <c r="AK6" s="15"/>
      <c r="AL6" s="17" t="str">
        <f t="shared" si="2"/>
        <v/>
      </c>
      <c r="AM6" s="15"/>
      <c r="AN6" s="17" t="str">
        <f t="shared" si="3"/>
        <v/>
      </c>
      <c r="AO6" s="14"/>
      <c r="AP6" s="17" t="str">
        <f t="shared" si="4"/>
        <v/>
      </c>
      <c r="AQ6" s="14">
        <v>0.01</v>
      </c>
      <c r="AR6" s="14"/>
      <c r="AS6" s="17">
        <f t="shared" si="5"/>
        <v>362.08</v>
      </c>
      <c r="AT6" s="17">
        <f t="shared" si="6"/>
        <v>360.99375999999995</v>
      </c>
      <c r="AU6" s="23">
        <f t="shared" si="7"/>
        <v>1.2634273267248209E-2</v>
      </c>
      <c r="AV6" s="17">
        <f t="shared" si="8"/>
        <v>12.634273267248208</v>
      </c>
    </row>
    <row r="7" spans="1:48" x14ac:dyDescent="0.3">
      <c r="A7" s="13" t="s">
        <v>62</v>
      </c>
      <c r="B7" s="13" t="s">
        <v>63</v>
      </c>
      <c r="C7" s="13" t="s">
        <v>64</v>
      </c>
      <c r="D7" s="13" t="s">
        <v>65</v>
      </c>
      <c r="E7" s="13" t="s">
        <v>57</v>
      </c>
      <c r="F7" s="13" t="s">
        <v>66</v>
      </c>
      <c r="G7" s="13" t="s">
        <v>55</v>
      </c>
      <c r="H7" s="13" t="s">
        <v>56</v>
      </c>
      <c r="I7" s="14">
        <v>1.580000042915344</v>
      </c>
      <c r="J7" s="14">
        <v>0.4</v>
      </c>
      <c r="K7" s="14">
        <f t="shared" si="0"/>
        <v>0.39</v>
      </c>
      <c r="L7" s="14">
        <f t="shared" si="1"/>
        <v>0</v>
      </c>
      <c r="M7" s="15"/>
      <c r="N7" s="16"/>
      <c r="O7" s="17"/>
      <c r="P7" s="18">
        <v>0.2</v>
      </c>
      <c r="Q7" s="17">
        <v>233.6</v>
      </c>
      <c r="R7" s="19">
        <v>0.17</v>
      </c>
      <c r="S7" s="17">
        <v>105.995</v>
      </c>
      <c r="T7" s="20"/>
      <c r="U7" s="17"/>
      <c r="V7" s="14"/>
      <c r="W7" s="17"/>
      <c r="X7" s="14"/>
      <c r="Y7" s="17"/>
      <c r="Z7" s="21">
        <v>0.02</v>
      </c>
      <c r="AA7" s="17">
        <v>1.4964</v>
      </c>
      <c r="AB7" s="22"/>
      <c r="AC7" s="17"/>
      <c r="AD7" s="14"/>
      <c r="AE7" s="14"/>
      <c r="AF7" s="17"/>
      <c r="AG7" s="21"/>
      <c r="AH7" s="17"/>
      <c r="AI7" s="14"/>
      <c r="AJ7" s="17"/>
      <c r="AK7" s="15"/>
      <c r="AL7" s="17" t="str">
        <f t="shared" si="2"/>
        <v/>
      </c>
      <c r="AM7" s="15"/>
      <c r="AN7" s="17" t="str">
        <f t="shared" si="3"/>
        <v/>
      </c>
      <c r="AO7" s="14"/>
      <c r="AP7" s="17" t="str">
        <f t="shared" si="4"/>
        <v/>
      </c>
      <c r="AQ7" s="14"/>
      <c r="AR7" s="14"/>
      <c r="AS7" s="17">
        <f t="shared" si="5"/>
        <v>341.09140000000002</v>
      </c>
      <c r="AT7" s="17">
        <f t="shared" si="6"/>
        <v>340.06812580000008</v>
      </c>
      <c r="AU7" s="23">
        <f t="shared" si="7"/>
        <v>1.1901905536644573E-2</v>
      </c>
      <c r="AV7" s="17">
        <f t="shared" si="8"/>
        <v>11.901905536644573</v>
      </c>
    </row>
    <row r="8" spans="1:48" x14ac:dyDescent="0.3">
      <c r="A8" s="13" t="s">
        <v>67</v>
      </c>
      <c r="B8" s="13" t="s">
        <v>63</v>
      </c>
      <c r="C8" s="13" t="s">
        <v>64</v>
      </c>
      <c r="D8" s="13" t="s">
        <v>65</v>
      </c>
      <c r="E8" s="13" t="s">
        <v>53</v>
      </c>
      <c r="F8" s="13" t="s">
        <v>66</v>
      </c>
      <c r="G8" s="13" t="s">
        <v>55</v>
      </c>
      <c r="H8" s="13" t="s">
        <v>56</v>
      </c>
      <c r="I8" s="14">
        <v>155</v>
      </c>
      <c r="J8" s="14">
        <v>38.9</v>
      </c>
      <c r="K8" s="14">
        <f t="shared" si="0"/>
        <v>35.15</v>
      </c>
      <c r="L8" s="14">
        <f t="shared" si="1"/>
        <v>3.75</v>
      </c>
      <c r="M8" s="15"/>
      <c r="N8" s="16">
        <v>1.82</v>
      </c>
      <c r="O8" s="17">
        <v>2559.83</v>
      </c>
      <c r="P8" s="18">
        <v>20.25</v>
      </c>
      <c r="Q8" s="17">
        <v>23652</v>
      </c>
      <c r="R8" s="19">
        <v>11.48</v>
      </c>
      <c r="S8" s="17">
        <v>7157.78</v>
      </c>
      <c r="T8" s="20">
        <v>1.6</v>
      </c>
      <c r="U8" s="17">
        <v>299.27999999999997</v>
      </c>
      <c r="V8" s="14"/>
      <c r="W8" s="17"/>
      <c r="X8" s="14"/>
      <c r="Y8" s="17"/>
      <c r="Z8" s="21"/>
      <c r="AA8" s="17"/>
      <c r="AB8" s="22"/>
      <c r="AC8" s="17"/>
      <c r="AD8" s="14"/>
      <c r="AE8" s="14"/>
      <c r="AF8" s="17"/>
      <c r="AG8" s="21"/>
      <c r="AH8" s="17"/>
      <c r="AI8" s="14"/>
      <c r="AJ8" s="17"/>
      <c r="AK8" s="15"/>
      <c r="AL8" s="17" t="str">
        <f t="shared" si="2"/>
        <v/>
      </c>
      <c r="AM8" s="15">
        <v>1.44</v>
      </c>
      <c r="AN8" s="17">
        <f t="shared" si="3"/>
        <v>8104.32</v>
      </c>
      <c r="AO8" s="14"/>
      <c r="AP8" s="17" t="str">
        <f t="shared" si="4"/>
        <v/>
      </c>
      <c r="AQ8" s="14">
        <v>2.31</v>
      </c>
      <c r="AR8" s="14"/>
      <c r="AS8" s="17">
        <f t="shared" si="5"/>
        <v>33668.89</v>
      </c>
      <c r="AT8" s="17">
        <f t="shared" si="6"/>
        <v>33567.883329999997</v>
      </c>
      <c r="AU8" s="23">
        <f t="shared" si="7"/>
        <v>1.1748286479919372</v>
      </c>
      <c r="AV8" s="17">
        <f t="shared" si="8"/>
        <v>1174.8286479919373</v>
      </c>
    </row>
    <row r="9" spans="1:48" x14ac:dyDescent="0.3">
      <c r="A9" s="13" t="s">
        <v>67</v>
      </c>
      <c r="B9" s="13" t="s">
        <v>63</v>
      </c>
      <c r="C9" s="13" t="s">
        <v>64</v>
      </c>
      <c r="D9" s="13" t="s">
        <v>65</v>
      </c>
      <c r="E9" s="13" t="s">
        <v>68</v>
      </c>
      <c r="F9" s="13" t="s">
        <v>66</v>
      </c>
      <c r="G9" s="13" t="s">
        <v>55</v>
      </c>
      <c r="H9" s="13" t="s">
        <v>56</v>
      </c>
      <c r="I9" s="14">
        <v>155</v>
      </c>
      <c r="J9" s="14">
        <v>40.25</v>
      </c>
      <c r="K9" s="14">
        <f t="shared" si="0"/>
        <v>36.78</v>
      </c>
      <c r="L9" s="14">
        <f t="shared" si="1"/>
        <v>3.21</v>
      </c>
      <c r="M9" s="15"/>
      <c r="N9" s="16">
        <v>5</v>
      </c>
      <c r="O9" s="17">
        <v>7032.5</v>
      </c>
      <c r="P9" s="18">
        <v>22.9</v>
      </c>
      <c r="Q9" s="17">
        <v>26939.919999999998</v>
      </c>
      <c r="R9" s="19">
        <v>8.8800000000000008</v>
      </c>
      <c r="S9" s="17">
        <v>5807.9025000000001</v>
      </c>
      <c r="T9" s="20"/>
      <c r="U9" s="17"/>
      <c r="V9" s="14"/>
      <c r="W9" s="17"/>
      <c r="X9" s="14"/>
      <c r="Y9" s="17"/>
      <c r="Z9" s="21"/>
      <c r="AA9" s="17"/>
      <c r="AB9" s="22"/>
      <c r="AC9" s="17"/>
      <c r="AD9" s="14"/>
      <c r="AE9" s="14"/>
      <c r="AF9" s="17"/>
      <c r="AG9" s="21"/>
      <c r="AH9" s="17"/>
      <c r="AI9" s="14"/>
      <c r="AJ9" s="17"/>
      <c r="AK9" s="15"/>
      <c r="AL9" s="17" t="str">
        <f t="shared" si="2"/>
        <v/>
      </c>
      <c r="AM9" s="15">
        <v>0.97</v>
      </c>
      <c r="AN9" s="17">
        <f t="shared" si="3"/>
        <v>5459.16</v>
      </c>
      <c r="AO9" s="14"/>
      <c r="AP9" s="17" t="str">
        <f t="shared" si="4"/>
        <v/>
      </c>
      <c r="AQ9" s="14">
        <v>2.2400000000000002</v>
      </c>
      <c r="AR9" s="14"/>
      <c r="AS9" s="17">
        <f t="shared" si="5"/>
        <v>39780.322499999995</v>
      </c>
      <c r="AT9" s="17">
        <f t="shared" si="6"/>
        <v>39660.981532499995</v>
      </c>
      <c r="AU9" s="23">
        <f t="shared" si="7"/>
        <v>1.388078505093522</v>
      </c>
      <c r="AV9" s="17">
        <f t="shared" si="8"/>
        <v>1388.0785050935222</v>
      </c>
    </row>
    <row r="10" spans="1:48" x14ac:dyDescent="0.3">
      <c r="A10" s="13" t="s">
        <v>67</v>
      </c>
      <c r="B10" s="13" t="s">
        <v>63</v>
      </c>
      <c r="C10" s="13" t="s">
        <v>64</v>
      </c>
      <c r="D10" s="13" t="s">
        <v>65</v>
      </c>
      <c r="E10" s="13" t="s">
        <v>69</v>
      </c>
      <c r="F10" s="13" t="s">
        <v>66</v>
      </c>
      <c r="G10" s="13" t="s">
        <v>55</v>
      </c>
      <c r="H10" s="13" t="s">
        <v>56</v>
      </c>
      <c r="I10" s="14">
        <v>155</v>
      </c>
      <c r="J10" s="14">
        <v>38.08</v>
      </c>
      <c r="K10" s="14">
        <f t="shared" si="0"/>
        <v>37.6</v>
      </c>
      <c r="L10" s="14">
        <f t="shared" si="1"/>
        <v>0.47</v>
      </c>
      <c r="M10" s="15"/>
      <c r="N10" s="16">
        <v>5.58</v>
      </c>
      <c r="O10" s="17">
        <v>9810.3374999999996</v>
      </c>
      <c r="P10" s="18">
        <v>26.51</v>
      </c>
      <c r="Q10" s="17">
        <v>38704.600000000013</v>
      </c>
      <c r="R10" s="19">
        <v>5.51</v>
      </c>
      <c r="S10" s="17">
        <v>3970.13625</v>
      </c>
      <c r="T10" s="20"/>
      <c r="U10" s="17"/>
      <c r="V10" s="14"/>
      <c r="W10" s="17"/>
      <c r="X10" s="14"/>
      <c r="Y10" s="17"/>
      <c r="Z10" s="21"/>
      <c r="AA10" s="17"/>
      <c r="AB10" s="22"/>
      <c r="AC10" s="17"/>
      <c r="AD10" s="14"/>
      <c r="AE10" s="14"/>
      <c r="AF10" s="17"/>
      <c r="AG10" s="21"/>
      <c r="AH10" s="17"/>
      <c r="AI10" s="14"/>
      <c r="AJ10" s="17"/>
      <c r="AK10" s="15"/>
      <c r="AL10" s="17" t="str">
        <f t="shared" si="2"/>
        <v/>
      </c>
      <c r="AM10" s="15">
        <v>0.17</v>
      </c>
      <c r="AN10" s="17">
        <f t="shared" si="3"/>
        <v>956.7600000000001</v>
      </c>
      <c r="AO10" s="14"/>
      <c r="AP10" s="17" t="str">
        <f t="shared" si="4"/>
        <v/>
      </c>
      <c r="AQ10" s="14">
        <v>0.3</v>
      </c>
      <c r="AR10" s="14"/>
      <c r="AS10" s="17">
        <f t="shared" si="5"/>
        <v>52485.073750000018</v>
      </c>
      <c r="AT10" s="17">
        <f t="shared" si="6"/>
        <v>52327.618528750012</v>
      </c>
      <c r="AU10" s="23">
        <f t="shared" si="7"/>
        <v>1.831392963458838</v>
      </c>
      <c r="AV10" s="17">
        <f t="shared" si="8"/>
        <v>1831.3929634588378</v>
      </c>
    </row>
    <row r="11" spans="1:48" x14ac:dyDescent="0.3">
      <c r="A11" s="13" t="s">
        <v>67</v>
      </c>
      <c r="B11" s="13" t="s">
        <v>63</v>
      </c>
      <c r="C11" s="13" t="s">
        <v>64</v>
      </c>
      <c r="D11" s="13" t="s">
        <v>65</v>
      </c>
      <c r="E11" s="13" t="s">
        <v>57</v>
      </c>
      <c r="F11" s="13" t="s">
        <v>66</v>
      </c>
      <c r="G11" s="13" t="s">
        <v>55</v>
      </c>
      <c r="H11" s="13" t="s">
        <v>56</v>
      </c>
      <c r="I11" s="14">
        <v>155</v>
      </c>
      <c r="J11" s="14">
        <v>37.44</v>
      </c>
      <c r="K11" s="14">
        <f t="shared" si="0"/>
        <v>36.950000000000003</v>
      </c>
      <c r="L11" s="14">
        <f t="shared" si="1"/>
        <v>0.49</v>
      </c>
      <c r="M11" s="15"/>
      <c r="N11" s="16"/>
      <c r="O11" s="17"/>
      <c r="P11" s="18">
        <v>13.98</v>
      </c>
      <c r="Q11" s="17">
        <v>17073.240000000002</v>
      </c>
      <c r="R11" s="19">
        <v>8.83</v>
      </c>
      <c r="S11" s="17">
        <v>6147.71</v>
      </c>
      <c r="T11" s="20">
        <v>5.28</v>
      </c>
      <c r="U11" s="17">
        <v>1124.6381249999999</v>
      </c>
      <c r="V11" s="14"/>
      <c r="W11" s="17"/>
      <c r="X11" s="14"/>
      <c r="Y11" s="17"/>
      <c r="Z11" s="21">
        <v>3.48</v>
      </c>
      <c r="AA11" s="17">
        <v>277.02104999999989</v>
      </c>
      <c r="AB11" s="22">
        <v>5.38</v>
      </c>
      <c r="AC11" s="17">
        <v>374.91545000000002</v>
      </c>
      <c r="AD11" s="14"/>
      <c r="AE11" s="14"/>
      <c r="AF11" s="17"/>
      <c r="AG11" s="21"/>
      <c r="AH11" s="17"/>
      <c r="AI11" s="14"/>
      <c r="AJ11" s="17"/>
      <c r="AK11" s="15"/>
      <c r="AL11" s="17" t="str">
        <f t="shared" si="2"/>
        <v/>
      </c>
      <c r="AM11" s="15">
        <v>0.21</v>
      </c>
      <c r="AN11" s="17">
        <f t="shared" si="3"/>
        <v>1181.8799999999999</v>
      </c>
      <c r="AO11" s="14"/>
      <c r="AP11" s="17" t="str">
        <f t="shared" si="4"/>
        <v/>
      </c>
      <c r="AQ11" s="14">
        <v>0.28000000000000003</v>
      </c>
      <c r="AR11" s="14"/>
      <c r="AS11" s="17">
        <f t="shared" si="5"/>
        <v>24997.524625000002</v>
      </c>
      <c r="AT11" s="17">
        <f t="shared" si="6"/>
        <v>24922.532051125003</v>
      </c>
      <c r="AU11" s="23">
        <f t="shared" si="7"/>
        <v>0.87225352716807436</v>
      </c>
      <c r="AV11" s="17">
        <f t="shared" si="8"/>
        <v>872.25352716807436</v>
      </c>
    </row>
    <row r="12" spans="1:48" x14ac:dyDescent="0.3">
      <c r="A12" s="13" t="s">
        <v>70</v>
      </c>
      <c r="B12" s="13" t="s">
        <v>71</v>
      </c>
      <c r="C12" s="13" t="s">
        <v>72</v>
      </c>
      <c r="D12" s="13" t="s">
        <v>73</v>
      </c>
      <c r="E12" s="13" t="s">
        <v>74</v>
      </c>
      <c r="F12" s="13" t="s">
        <v>66</v>
      </c>
      <c r="G12" s="13" t="s">
        <v>55</v>
      </c>
      <c r="H12" s="13" t="s">
        <v>56</v>
      </c>
      <c r="I12" s="14">
        <v>8.6499996185302734</v>
      </c>
      <c r="J12" s="14">
        <v>0.53</v>
      </c>
      <c r="K12" s="14">
        <f t="shared" si="0"/>
        <v>0.53</v>
      </c>
      <c r="L12" s="14">
        <f t="shared" si="1"/>
        <v>0</v>
      </c>
      <c r="M12" s="15"/>
      <c r="N12" s="16"/>
      <c r="O12" s="17"/>
      <c r="P12" s="18"/>
      <c r="Q12" s="17"/>
      <c r="R12" s="19">
        <v>0.11</v>
      </c>
      <c r="S12" s="17">
        <v>68.584999999999994</v>
      </c>
      <c r="T12" s="20"/>
      <c r="U12" s="17"/>
      <c r="V12" s="14"/>
      <c r="W12" s="17"/>
      <c r="X12" s="14"/>
      <c r="Y12" s="17"/>
      <c r="Z12" s="21"/>
      <c r="AA12" s="17"/>
      <c r="AB12" s="22">
        <v>0.42</v>
      </c>
      <c r="AC12" s="17">
        <v>28.282800000000002</v>
      </c>
      <c r="AD12" s="14"/>
      <c r="AE12" s="14"/>
      <c r="AF12" s="17"/>
      <c r="AG12" s="21"/>
      <c r="AH12" s="17"/>
      <c r="AI12" s="14"/>
      <c r="AJ12" s="17"/>
      <c r="AK12" s="15"/>
      <c r="AL12" s="17" t="str">
        <f t="shared" si="2"/>
        <v/>
      </c>
      <c r="AM12" s="15"/>
      <c r="AN12" s="17" t="str">
        <f t="shared" si="3"/>
        <v/>
      </c>
      <c r="AO12" s="14"/>
      <c r="AP12" s="17" t="str">
        <f t="shared" si="4"/>
        <v/>
      </c>
      <c r="AQ12" s="14"/>
      <c r="AR12" s="14"/>
      <c r="AS12" s="17">
        <f t="shared" si="5"/>
        <v>96.867799999999988</v>
      </c>
      <c r="AT12" s="17">
        <f t="shared" si="6"/>
        <v>96.577196599999994</v>
      </c>
      <c r="AU12" s="23">
        <f t="shared" si="7"/>
        <v>3.3800658859841639E-3</v>
      </c>
      <c r="AV12" s="17">
        <f t="shared" si="8"/>
        <v>3.3800658859841639</v>
      </c>
    </row>
    <row r="13" spans="1:48" x14ac:dyDescent="0.3">
      <c r="A13" s="13" t="s">
        <v>70</v>
      </c>
      <c r="B13" s="13" t="s">
        <v>71</v>
      </c>
      <c r="C13" s="13" t="s">
        <v>72</v>
      </c>
      <c r="D13" s="13" t="s">
        <v>73</v>
      </c>
      <c r="E13" s="13" t="s">
        <v>75</v>
      </c>
      <c r="F13" s="13" t="s">
        <v>66</v>
      </c>
      <c r="G13" s="13" t="s">
        <v>55</v>
      </c>
      <c r="H13" s="13" t="s">
        <v>56</v>
      </c>
      <c r="I13" s="14">
        <v>8.6499996185302734</v>
      </c>
      <c r="J13" s="14">
        <v>6.77</v>
      </c>
      <c r="K13" s="14">
        <f t="shared" si="0"/>
        <v>6.77</v>
      </c>
      <c r="L13" s="14">
        <f t="shared" si="1"/>
        <v>0</v>
      </c>
      <c r="M13" s="15"/>
      <c r="N13" s="16"/>
      <c r="O13" s="17"/>
      <c r="P13" s="18"/>
      <c r="Q13" s="17"/>
      <c r="R13" s="19">
        <v>0.01</v>
      </c>
      <c r="S13" s="17">
        <v>6.2350000000000003</v>
      </c>
      <c r="T13" s="20"/>
      <c r="U13" s="17"/>
      <c r="V13" s="14"/>
      <c r="W13" s="17"/>
      <c r="X13" s="14"/>
      <c r="Y13" s="17"/>
      <c r="Z13" s="21"/>
      <c r="AA13" s="17"/>
      <c r="AB13" s="22">
        <v>6.76</v>
      </c>
      <c r="AC13" s="17">
        <v>455.21839999999997</v>
      </c>
      <c r="AD13" s="14"/>
      <c r="AE13" s="14"/>
      <c r="AF13" s="17"/>
      <c r="AG13" s="21"/>
      <c r="AH13" s="17"/>
      <c r="AI13" s="14"/>
      <c r="AJ13" s="17"/>
      <c r="AK13" s="15"/>
      <c r="AL13" s="17" t="str">
        <f t="shared" si="2"/>
        <v/>
      </c>
      <c r="AM13" s="15"/>
      <c r="AN13" s="17" t="str">
        <f t="shared" si="3"/>
        <v/>
      </c>
      <c r="AO13" s="14"/>
      <c r="AP13" s="17" t="str">
        <f t="shared" si="4"/>
        <v/>
      </c>
      <c r="AQ13" s="14"/>
      <c r="AR13" s="14"/>
      <c r="AS13" s="17">
        <f t="shared" si="5"/>
        <v>461.45339999999999</v>
      </c>
      <c r="AT13" s="17">
        <f t="shared" si="6"/>
        <v>460.06903979999998</v>
      </c>
      <c r="AU13" s="23">
        <f t="shared" si="7"/>
        <v>1.6101768547560746E-2</v>
      </c>
      <c r="AV13" s="17">
        <f t="shared" si="8"/>
        <v>16.101768547560745</v>
      </c>
    </row>
    <row r="14" spans="1:48" x14ac:dyDescent="0.3">
      <c r="A14" s="13" t="s">
        <v>70</v>
      </c>
      <c r="B14" s="13" t="s">
        <v>71</v>
      </c>
      <c r="C14" s="13" t="s">
        <v>72</v>
      </c>
      <c r="D14" s="13" t="s">
        <v>73</v>
      </c>
      <c r="E14" s="13" t="s">
        <v>76</v>
      </c>
      <c r="F14" s="13" t="s">
        <v>66</v>
      </c>
      <c r="G14" s="13" t="s">
        <v>55</v>
      </c>
      <c r="H14" s="13" t="s">
        <v>56</v>
      </c>
      <c r="I14" s="14">
        <v>8.6499996185302734</v>
      </c>
      <c r="J14" s="14">
        <v>1.1100000000000001</v>
      </c>
      <c r="K14" s="14">
        <f t="shared" si="0"/>
        <v>1.1200000000000001</v>
      </c>
      <c r="L14" s="14">
        <f t="shared" si="1"/>
        <v>0</v>
      </c>
      <c r="M14" s="15"/>
      <c r="N14" s="16"/>
      <c r="O14" s="17"/>
      <c r="P14" s="18"/>
      <c r="Q14" s="17"/>
      <c r="R14" s="19">
        <v>0.4</v>
      </c>
      <c r="S14" s="17">
        <v>249.4</v>
      </c>
      <c r="T14" s="20"/>
      <c r="U14" s="17"/>
      <c r="V14" s="14"/>
      <c r="W14" s="17"/>
      <c r="X14" s="14"/>
      <c r="Y14" s="17"/>
      <c r="Z14" s="21"/>
      <c r="AA14" s="17"/>
      <c r="AB14" s="22">
        <v>0.72</v>
      </c>
      <c r="AC14" s="17">
        <v>48.4848</v>
      </c>
      <c r="AD14" s="14"/>
      <c r="AE14" s="14"/>
      <c r="AF14" s="17"/>
      <c r="AG14" s="21"/>
      <c r="AH14" s="17"/>
      <c r="AI14" s="14"/>
      <c r="AJ14" s="17"/>
      <c r="AK14" s="15"/>
      <c r="AL14" s="17" t="str">
        <f t="shared" si="2"/>
        <v/>
      </c>
      <c r="AM14" s="15"/>
      <c r="AN14" s="17" t="str">
        <f t="shared" si="3"/>
        <v/>
      </c>
      <c r="AO14" s="14"/>
      <c r="AP14" s="17" t="str">
        <f t="shared" si="4"/>
        <v/>
      </c>
      <c r="AQ14" s="14"/>
      <c r="AR14" s="14"/>
      <c r="AS14" s="17">
        <f t="shared" si="5"/>
        <v>297.88479999999998</v>
      </c>
      <c r="AT14" s="17">
        <f t="shared" si="6"/>
        <v>296.99114559999998</v>
      </c>
      <c r="AU14" s="23">
        <f t="shared" si="7"/>
        <v>1.0394271888421288E-2</v>
      </c>
      <c r="AV14" s="17">
        <f t="shared" si="8"/>
        <v>10.394271888421288</v>
      </c>
    </row>
    <row r="15" spans="1:48" x14ac:dyDescent="0.3">
      <c r="A15" s="13" t="s">
        <v>70</v>
      </c>
      <c r="B15" s="13" t="s">
        <v>71</v>
      </c>
      <c r="C15" s="13" t="s">
        <v>72</v>
      </c>
      <c r="D15" s="13" t="s">
        <v>73</v>
      </c>
      <c r="E15" s="13" t="s">
        <v>77</v>
      </c>
      <c r="F15" s="13" t="s">
        <v>66</v>
      </c>
      <c r="G15" s="13" t="s">
        <v>55</v>
      </c>
      <c r="H15" s="13" t="s">
        <v>56</v>
      </c>
      <c r="I15" s="14">
        <v>8.6499996185302734</v>
      </c>
      <c r="J15" s="14">
        <v>0.15</v>
      </c>
      <c r="K15" s="14">
        <f t="shared" si="0"/>
        <v>0.15</v>
      </c>
      <c r="L15" s="14">
        <f t="shared" si="1"/>
        <v>0</v>
      </c>
      <c r="M15" s="15"/>
      <c r="N15" s="16"/>
      <c r="O15" s="17"/>
      <c r="P15" s="18">
        <v>0.06</v>
      </c>
      <c r="Q15" s="17">
        <v>70.08</v>
      </c>
      <c r="R15" s="19">
        <v>0.06</v>
      </c>
      <c r="S15" s="17">
        <v>37.409999999999997</v>
      </c>
      <c r="T15" s="20"/>
      <c r="U15" s="17"/>
      <c r="V15" s="14"/>
      <c r="W15" s="17"/>
      <c r="X15" s="14"/>
      <c r="Y15" s="17"/>
      <c r="Z15" s="21"/>
      <c r="AA15" s="17"/>
      <c r="AB15" s="22">
        <v>0.03</v>
      </c>
      <c r="AC15" s="17">
        <v>2.0202</v>
      </c>
      <c r="AD15" s="14"/>
      <c r="AE15" s="14"/>
      <c r="AF15" s="17"/>
      <c r="AG15" s="21"/>
      <c r="AH15" s="17"/>
      <c r="AI15" s="14"/>
      <c r="AJ15" s="17"/>
      <c r="AK15" s="15"/>
      <c r="AL15" s="17" t="str">
        <f t="shared" si="2"/>
        <v/>
      </c>
      <c r="AM15" s="15"/>
      <c r="AN15" s="17" t="str">
        <f t="shared" si="3"/>
        <v/>
      </c>
      <c r="AO15" s="14"/>
      <c r="AP15" s="17" t="str">
        <f t="shared" si="4"/>
        <v/>
      </c>
      <c r="AQ15" s="14"/>
      <c r="AR15" s="14"/>
      <c r="AS15" s="17">
        <f t="shared" si="5"/>
        <v>109.5102</v>
      </c>
      <c r="AT15" s="17">
        <f t="shared" si="6"/>
        <v>109.1816694</v>
      </c>
      <c r="AU15" s="23">
        <f t="shared" si="7"/>
        <v>3.8212046850171371E-3</v>
      </c>
      <c r="AV15" s="17">
        <f t="shared" si="8"/>
        <v>3.8212046850171371</v>
      </c>
    </row>
    <row r="16" spans="1:48" x14ac:dyDescent="0.3">
      <c r="A16" s="13" t="s">
        <v>78</v>
      </c>
      <c r="B16" s="13" t="s">
        <v>71</v>
      </c>
      <c r="C16" s="13" t="s">
        <v>72</v>
      </c>
      <c r="D16" s="13" t="s">
        <v>73</v>
      </c>
      <c r="E16" s="13" t="s">
        <v>74</v>
      </c>
      <c r="F16" s="13" t="s">
        <v>66</v>
      </c>
      <c r="G16" s="13" t="s">
        <v>55</v>
      </c>
      <c r="H16" s="13" t="s">
        <v>56</v>
      </c>
      <c r="I16" s="14">
        <v>151.3500061035156</v>
      </c>
      <c r="J16" s="14">
        <v>43.3</v>
      </c>
      <c r="K16" s="14">
        <f t="shared" si="0"/>
        <v>42.22</v>
      </c>
      <c r="L16" s="14">
        <f t="shared" si="1"/>
        <v>1.08</v>
      </c>
      <c r="M16" s="15"/>
      <c r="N16" s="16">
        <v>3.19</v>
      </c>
      <c r="O16" s="17">
        <v>4486.7349999999997</v>
      </c>
      <c r="P16" s="18">
        <v>25.12</v>
      </c>
      <c r="Q16" s="17">
        <v>29340.16</v>
      </c>
      <c r="R16" s="19">
        <v>13.87</v>
      </c>
      <c r="S16" s="17">
        <v>8647.9449999999997</v>
      </c>
      <c r="T16" s="20"/>
      <c r="U16" s="17"/>
      <c r="V16" s="14"/>
      <c r="W16" s="17"/>
      <c r="X16" s="14"/>
      <c r="Y16" s="17"/>
      <c r="Z16" s="21"/>
      <c r="AA16" s="17"/>
      <c r="AB16" s="22">
        <v>0.04</v>
      </c>
      <c r="AC16" s="17">
        <v>2.6936</v>
      </c>
      <c r="AD16" s="14"/>
      <c r="AE16" s="14"/>
      <c r="AF16" s="17"/>
      <c r="AG16" s="21"/>
      <c r="AH16" s="17"/>
      <c r="AI16" s="14"/>
      <c r="AJ16" s="17"/>
      <c r="AK16" s="15"/>
      <c r="AL16" s="17" t="str">
        <f t="shared" si="2"/>
        <v/>
      </c>
      <c r="AM16" s="15">
        <v>0.52</v>
      </c>
      <c r="AN16" s="17">
        <f t="shared" si="3"/>
        <v>2926.56</v>
      </c>
      <c r="AO16" s="14"/>
      <c r="AP16" s="17" t="str">
        <f t="shared" si="4"/>
        <v/>
      </c>
      <c r="AQ16" s="14">
        <v>0.56000000000000005</v>
      </c>
      <c r="AR16" s="14"/>
      <c r="AS16" s="17">
        <f t="shared" si="5"/>
        <v>42477.533599999995</v>
      </c>
      <c r="AT16" s="17">
        <f t="shared" si="6"/>
        <v>42350.100999199996</v>
      </c>
      <c r="AU16" s="23">
        <f t="shared" si="7"/>
        <v>1.4821938997489992</v>
      </c>
      <c r="AV16" s="17">
        <f t="shared" si="8"/>
        <v>1482.1938997489992</v>
      </c>
    </row>
    <row r="17" spans="1:48" x14ac:dyDescent="0.3">
      <c r="A17" s="13" t="s">
        <v>78</v>
      </c>
      <c r="B17" s="13" t="s">
        <v>71</v>
      </c>
      <c r="C17" s="13" t="s">
        <v>72</v>
      </c>
      <c r="D17" s="13" t="s">
        <v>73</v>
      </c>
      <c r="E17" s="13" t="s">
        <v>75</v>
      </c>
      <c r="F17" s="13" t="s">
        <v>66</v>
      </c>
      <c r="G17" s="13" t="s">
        <v>55</v>
      </c>
      <c r="H17" s="13" t="s">
        <v>56</v>
      </c>
      <c r="I17" s="14">
        <v>151.3500061035156</v>
      </c>
      <c r="J17" s="14">
        <v>32.32</v>
      </c>
      <c r="K17" s="14">
        <f t="shared" si="0"/>
        <v>32.32</v>
      </c>
      <c r="L17" s="14">
        <f t="shared" si="1"/>
        <v>0</v>
      </c>
      <c r="M17" s="15"/>
      <c r="N17" s="16"/>
      <c r="O17" s="17"/>
      <c r="P17" s="18">
        <v>8.8000000000000007</v>
      </c>
      <c r="Q17" s="17">
        <v>10278.4</v>
      </c>
      <c r="R17" s="19">
        <v>23.01</v>
      </c>
      <c r="S17" s="17">
        <v>14346.735000000001</v>
      </c>
      <c r="T17" s="20"/>
      <c r="U17" s="17"/>
      <c r="V17" s="14"/>
      <c r="W17" s="17"/>
      <c r="X17" s="14"/>
      <c r="Y17" s="17"/>
      <c r="Z17" s="21"/>
      <c r="AA17" s="17"/>
      <c r="AB17" s="22">
        <v>0.51</v>
      </c>
      <c r="AC17" s="17">
        <v>34.343400000000003</v>
      </c>
      <c r="AD17" s="14"/>
      <c r="AE17" s="14"/>
      <c r="AF17" s="17"/>
      <c r="AG17" s="21"/>
      <c r="AH17" s="17"/>
      <c r="AI17" s="14"/>
      <c r="AJ17" s="17"/>
      <c r="AK17" s="15"/>
      <c r="AL17" s="17" t="str">
        <f t="shared" si="2"/>
        <v/>
      </c>
      <c r="AM17" s="15"/>
      <c r="AN17" s="17" t="str">
        <f t="shared" si="3"/>
        <v/>
      </c>
      <c r="AO17" s="14"/>
      <c r="AP17" s="17" t="str">
        <f t="shared" si="4"/>
        <v/>
      </c>
      <c r="AQ17" s="14"/>
      <c r="AR17" s="14"/>
      <c r="AS17" s="17">
        <f t="shared" si="5"/>
        <v>24659.478400000004</v>
      </c>
      <c r="AT17" s="17">
        <f t="shared" si="6"/>
        <v>24585.499964800001</v>
      </c>
      <c r="AU17" s="23">
        <f t="shared" si="7"/>
        <v>0.86045787873786106</v>
      </c>
      <c r="AV17" s="17">
        <f t="shared" si="8"/>
        <v>860.45787873786105</v>
      </c>
    </row>
    <row r="18" spans="1:48" x14ac:dyDescent="0.3">
      <c r="A18" s="13" t="s">
        <v>78</v>
      </c>
      <c r="B18" s="13" t="s">
        <v>71</v>
      </c>
      <c r="C18" s="13" t="s">
        <v>72</v>
      </c>
      <c r="D18" s="13" t="s">
        <v>73</v>
      </c>
      <c r="E18" s="13" t="s">
        <v>76</v>
      </c>
      <c r="F18" s="13" t="s">
        <v>66</v>
      </c>
      <c r="G18" s="13" t="s">
        <v>55</v>
      </c>
      <c r="H18" s="13" t="s">
        <v>56</v>
      </c>
      <c r="I18" s="14">
        <v>151.3500061035156</v>
      </c>
      <c r="J18" s="14">
        <v>35.380000000000003</v>
      </c>
      <c r="K18" s="14">
        <f t="shared" si="0"/>
        <v>31.95</v>
      </c>
      <c r="L18" s="14">
        <f t="shared" si="1"/>
        <v>3.4299999999999997</v>
      </c>
      <c r="M18" s="15"/>
      <c r="N18" s="16">
        <v>7.12</v>
      </c>
      <c r="O18" s="17">
        <v>10014.280000000001</v>
      </c>
      <c r="P18" s="18">
        <v>14.72</v>
      </c>
      <c r="Q18" s="17">
        <v>17271.8</v>
      </c>
      <c r="R18" s="19">
        <v>9.75</v>
      </c>
      <c r="S18" s="17">
        <v>6082.2425000000003</v>
      </c>
      <c r="T18" s="20">
        <v>0.33</v>
      </c>
      <c r="U18" s="17">
        <v>61.726500000000009</v>
      </c>
      <c r="V18" s="14"/>
      <c r="W18" s="17"/>
      <c r="X18" s="14"/>
      <c r="Y18" s="17"/>
      <c r="Z18" s="21"/>
      <c r="AA18" s="17"/>
      <c r="AB18" s="22">
        <v>0.03</v>
      </c>
      <c r="AC18" s="17">
        <v>2.0202</v>
      </c>
      <c r="AD18" s="14"/>
      <c r="AE18" s="14"/>
      <c r="AF18" s="17"/>
      <c r="AG18" s="21"/>
      <c r="AH18" s="17"/>
      <c r="AI18" s="14"/>
      <c r="AJ18" s="17"/>
      <c r="AK18" s="15"/>
      <c r="AL18" s="17" t="str">
        <f t="shared" si="2"/>
        <v/>
      </c>
      <c r="AM18" s="15">
        <v>1.24</v>
      </c>
      <c r="AN18" s="17">
        <f t="shared" si="3"/>
        <v>6978.72</v>
      </c>
      <c r="AO18" s="14"/>
      <c r="AP18" s="17" t="str">
        <f t="shared" si="4"/>
        <v/>
      </c>
      <c r="AQ18" s="14">
        <v>2.19</v>
      </c>
      <c r="AR18" s="14"/>
      <c r="AS18" s="17">
        <f t="shared" si="5"/>
        <v>33432.069199999998</v>
      </c>
      <c r="AT18" s="17">
        <f t="shared" si="6"/>
        <v>33331.772992399994</v>
      </c>
      <c r="AU18" s="23">
        <f t="shared" si="7"/>
        <v>1.1665651186543091</v>
      </c>
      <c r="AV18" s="17">
        <f t="shared" si="8"/>
        <v>1166.5651186543091</v>
      </c>
    </row>
    <row r="19" spans="1:48" x14ac:dyDescent="0.3">
      <c r="A19" s="13" t="s">
        <v>78</v>
      </c>
      <c r="B19" s="13" t="s">
        <v>71</v>
      </c>
      <c r="C19" s="13" t="s">
        <v>72</v>
      </c>
      <c r="D19" s="13" t="s">
        <v>73</v>
      </c>
      <c r="E19" s="13" t="s">
        <v>77</v>
      </c>
      <c r="F19" s="13" t="s">
        <v>66</v>
      </c>
      <c r="G19" s="13" t="s">
        <v>55</v>
      </c>
      <c r="H19" s="13" t="s">
        <v>56</v>
      </c>
      <c r="I19" s="14">
        <v>151.3500061035156</v>
      </c>
      <c r="J19" s="14">
        <v>40</v>
      </c>
      <c r="K19" s="14">
        <f t="shared" si="0"/>
        <v>37.200000000000003</v>
      </c>
      <c r="L19" s="14">
        <f t="shared" si="1"/>
        <v>2.8</v>
      </c>
      <c r="M19" s="15"/>
      <c r="N19" s="16">
        <v>15.87</v>
      </c>
      <c r="O19" s="17">
        <v>25169.317500000001</v>
      </c>
      <c r="P19" s="18">
        <v>9.8000000000000007</v>
      </c>
      <c r="Q19" s="17">
        <v>13382.36</v>
      </c>
      <c r="R19" s="19">
        <v>10.19</v>
      </c>
      <c r="S19" s="17">
        <v>7413.415</v>
      </c>
      <c r="T19" s="20">
        <v>1.34</v>
      </c>
      <c r="U19" s="17">
        <v>282.91312499999998</v>
      </c>
      <c r="V19" s="14"/>
      <c r="W19" s="17"/>
      <c r="X19" s="14"/>
      <c r="Y19" s="17"/>
      <c r="Z19" s="21"/>
      <c r="AA19" s="17"/>
      <c r="AB19" s="22"/>
      <c r="AC19" s="17"/>
      <c r="AD19" s="14"/>
      <c r="AE19" s="14"/>
      <c r="AF19" s="17"/>
      <c r="AG19" s="21"/>
      <c r="AH19" s="17"/>
      <c r="AI19" s="14"/>
      <c r="AJ19" s="17"/>
      <c r="AK19" s="15"/>
      <c r="AL19" s="17" t="str">
        <f t="shared" si="2"/>
        <v/>
      </c>
      <c r="AM19" s="15">
        <v>1.1399999999999999</v>
      </c>
      <c r="AN19" s="17">
        <f t="shared" si="3"/>
        <v>6415.9199999999992</v>
      </c>
      <c r="AO19" s="14"/>
      <c r="AP19" s="17" t="str">
        <f t="shared" si="4"/>
        <v/>
      </c>
      <c r="AQ19" s="14">
        <v>1.66</v>
      </c>
      <c r="AR19" s="14"/>
      <c r="AS19" s="17">
        <f t="shared" si="5"/>
        <v>46248.005625000005</v>
      </c>
      <c r="AT19" s="17">
        <f t="shared" si="6"/>
        <v>46109.261608125009</v>
      </c>
      <c r="AU19" s="23">
        <f t="shared" si="7"/>
        <v>1.6137592276057293</v>
      </c>
      <c r="AV19" s="17">
        <f t="shared" si="8"/>
        <v>1613.7592276057294</v>
      </c>
    </row>
    <row r="20" spans="1:48" x14ac:dyDescent="0.3">
      <c r="A20" s="13" t="s">
        <v>79</v>
      </c>
      <c r="B20" s="13" t="s">
        <v>80</v>
      </c>
      <c r="C20" s="13" t="s">
        <v>81</v>
      </c>
      <c r="D20" s="13" t="s">
        <v>82</v>
      </c>
      <c r="E20" s="13" t="s">
        <v>83</v>
      </c>
      <c r="F20" s="13" t="s">
        <v>66</v>
      </c>
      <c r="G20" s="13" t="s">
        <v>55</v>
      </c>
      <c r="H20" s="13" t="s">
        <v>56</v>
      </c>
      <c r="I20" s="14">
        <v>77.050003051757813</v>
      </c>
      <c r="J20" s="14">
        <v>39.590000000000003</v>
      </c>
      <c r="K20" s="14">
        <f t="shared" si="0"/>
        <v>28.41</v>
      </c>
      <c r="L20" s="14">
        <f t="shared" si="1"/>
        <v>0.66999999999999993</v>
      </c>
      <c r="M20" s="15"/>
      <c r="N20" s="16"/>
      <c r="O20" s="17"/>
      <c r="P20" s="18">
        <v>18.600000000000001</v>
      </c>
      <c r="Q20" s="17">
        <v>21724.799999999999</v>
      </c>
      <c r="R20" s="19">
        <v>6.08</v>
      </c>
      <c r="S20" s="17">
        <v>3790.88</v>
      </c>
      <c r="T20" s="20">
        <v>3.73</v>
      </c>
      <c r="U20" s="17">
        <v>697.69650000000001</v>
      </c>
      <c r="V20" s="14"/>
      <c r="W20" s="17"/>
      <c r="X20" s="14"/>
      <c r="Y20" s="17"/>
      <c r="Z20" s="21"/>
      <c r="AA20" s="17"/>
      <c r="AB20" s="22"/>
      <c r="AC20" s="17"/>
      <c r="AD20" s="14"/>
      <c r="AE20" s="14"/>
      <c r="AF20" s="17"/>
      <c r="AG20" s="21"/>
      <c r="AH20" s="17"/>
      <c r="AI20" s="14"/>
      <c r="AJ20" s="17"/>
      <c r="AK20" s="15"/>
      <c r="AL20" s="17" t="str">
        <f t="shared" si="2"/>
        <v/>
      </c>
      <c r="AM20" s="15">
        <v>0.49</v>
      </c>
      <c r="AN20" s="17">
        <f t="shared" si="3"/>
        <v>2757.72</v>
      </c>
      <c r="AO20" s="14"/>
      <c r="AP20" s="17" t="str">
        <f t="shared" si="4"/>
        <v/>
      </c>
      <c r="AQ20" s="14">
        <v>0.18</v>
      </c>
      <c r="AR20" s="14"/>
      <c r="AS20" s="17">
        <f t="shared" si="5"/>
        <v>26213.376499999998</v>
      </c>
      <c r="AT20" s="17">
        <f t="shared" si="6"/>
        <v>26134.736370499995</v>
      </c>
      <c r="AU20" s="23">
        <f t="shared" si="7"/>
        <v>0.91467897138273979</v>
      </c>
      <c r="AV20" s="17">
        <f t="shared" si="8"/>
        <v>914.67897138273975</v>
      </c>
    </row>
    <row r="21" spans="1:48" x14ac:dyDescent="0.3">
      <c r="A21" s="13" t="s">
        <v>79</v>
      </c>
      <c r="B21" s="13" t="s">
        <v>80</v>
      </c>
      <c r="C21" s="13" t="s">
        <v>81</v>
      </c>
      <c r="D21" s="13" t="s">
        <v>82</v>
      </c>
      <c r="E21" s="13" t="s">
        <v>61</v>
      </c>
      <c r="F21" s="13" t="s">
        <v>66</v>
      </c>
      <c r="G21" s="13" t="s">
        <v>55</v>
      </c>
      <c r="H21" s="13" t="s">
        <v>56</v>
      </c>
      <c r="I21" s="14">
        <v>77.050003051757813</v>
      </c>
      <c r="J21" s="14">
        <v>38.979999999999997</v>
      </c>
      <c r="K21" s="14">
        <f t="shared" si="0"/>
        <v>18.920000000000002</v>
      </c>
      <c r="L21" s="14">
        <f t="shared" si="1"/>
        <v>1.0899999999999999</v>
      </c>
      <c r="M21" s="15"/>
      <c r="N21" s="16"/>
      <c r="O21" s="17"/>
      <c r="P21" s="18">
        <v>2.74</v>
      </c>
      <c r="Q21" s="17">
        <v>3200.32</v>
      </c>
      <c r="R21" s="19">
        <v>14</v>
      </c>
      <c r="S21" s="17">
        <v>8729</v>
      </c>
      <c r="T21" s="20">
        <v>2.1800000000000002</v>
      </c>
      <c r="U21" s="17">
        <v>407.76900000000012</v>
      </c>
      <c r="V21" s="14"/>
      <c r="W21" s="17"/>
      <c r="X21" s="14"/>
      <c r="Y21" s="17"/>
      <c r="Z21" s="21"/>
      <c r="AA21" s="17"/>
      <c r="AB21" s="22"/>
      <c r="AC21" s="17"/>
      <c r="AD21" s="14"/>
      <c r="AE21" s="14"/>
      <c r="AF21" s="17"/>
      <c r="AG21" s="21"/>
      <c r="AH21" s="17"/>
      <c r="AI21" s="14"/>
      <c r="AJ21" s="17"/>
      <c r="AK21" s="15"/>
      <c r="AL21" s="17" t="str">
        <f t="shared" si="2"/>
        <v/>
      </c>
      <c r="AM21" s="15">
        <v>0.48</v>
      </c>
      <c r="AN21" s="17">
        <f t="shared" si="3"/>
        <v>2701.44</v>
      </c>
      <c r="AO21" s="14"/>
      <c r="AP21" s="17" t="str">
        <f t="shared" si="4"/>
        <v/>
      </c>
      <c r="AQ21" s="14">
        <v>0.61</v>
      </c>
      <c r="AR21" s="14"/>
      <c r="AS21" s="17">
        <f t="shared" si="5"/>
        <v>12337.089</v>
      </c>
      <c r="AT21" s="17">
        <f t="shared" si="6"/>
        <v>12300.077733000002</v>
      </c>
      <c r="AU21" s="23">
        <f t="shared" si="7"/>
        <v>0.43048540032137089</v>
      </c>
      <c r="AV21" s="17">
        <f t="shared" si="8"/>
        <v>430.48540032137089</v>
      </c>
    </row>
    <row r="22" spans="1:48" x14ac:dyDescent="0.3">
      <c r="A22" s="13" t="s">
        <v>84</v>
      </c>
      <c r="B22" s="13" t="s">
        <v>85</v>
      </c>
      <c r="C22" s="13" t="s">
        <v>86</v>
      </c>
      <c r="D22" s="13" t="s">
        <v>87</v>
      </c>
      <c r="E22" s="13" t="s">
        <v>88</v>
      </c>
      <c r="F22" s="13" t="s">
        <v>66</v>
      </c>
      <c r="G22" s="13" t="s">
        <v>55</v>
      </c>
      <c r="H22" s="13" t="s">
        <v>56</v>
      </c>
      <c r="I22" s="14">
        <v>120</v>
      </c>
      <c r="J22" s="14">
        <v>40.5</v>
      </c>
      <c r="K22" s="14">
        <f t="shared" si="0"/>
        <v>27.869999999999997</v>
      </c>
      <c r="L22" s="14">
        <f t="shared" si="1"/>
        <v>0</v>
      </c>
      <c r="M22" s="15"/>
      <c r="N22" s="16"/>
      <c r="O22" s="17"/>
      <c r="P22" s="18">
        <v>9.2899999999999991</v>
      </c>
      <c r="Q22" s="17">
        <v>10850.72</v>
      </c>
      <c r="R22" s="19">
        <v>12.82</v>
      </c>
      <c r="S22" s="17">
        <v>7993.27</v>
      </c>
      <c r="T22" s="20">
        <v>5.76</v>
      </c>
      <c r="U22" s="17">
        <v>1077.4079999999999</v>
      </c>
      <c r="V22" s="14"/>
      <c r="W22" s="17"/>
      <c r="X22" s="14"/>
      <c r="Y22" s="17"/>
      <c r="Z22" s="21"/>
      <c r="AA22" s="17"/>
      <c r="AB22" s="22"/>
      <c r="AC22" s="17"/>
      <c r="AD22" s="14"/>
      <c r="AE22" s="14"/>
      <c r="AF22" s="17"/>
      <c r="AG22" s="21"/>
      <c r="AH22" s="17"/>
      <c r="AI22" s="14"/>
      <c r="AJ22" s="17"/>
      <c r="AK22" s="15"/>
      <c r="AL22" s="17" t="str">
        <f t="shared" si="2"/>
        <v/>
      </c>
      <c r="AM22" s="15"/>
      <c r="AN22" s="17" t="str">
        <f t="shared" si="3"/>
        <v/>
      </c>
      <c r="AO22" s="14"/>
      <c r="AP22" s="17" t="str">
        <f t="shared" si="4"/>
        <v/>
      </c>
      <c r="AQ22" s="14"/>
      <c r="AR22" s="14"/>
      <c r="AS22" s="17">
        <f t="shared" si="5"/>
        <v>19921.397999999997</v>
      </c>
      <c r="AT22" s="17">
        <f t="shared" si="6"/>
        <v>19861.633805999994</v>
      </c>
      <c r="AU22" s="23">
        <f t="shared" si="7"/>
        <v>0.69512921508399228</v>
      </c>
      <c r="AV22" s="17">
        <f t="shared" si="8"/>
        <v>695.12921508399222</v>
      </c>
    </row>
    <row r="23" spans="1:48" x14ac:dyDescent="0.3">
      <c r="A23" s="13" t="s">
        <v>89</v>
      </c>
      <c r="B23" s="13" t="s">
        <v>85</v>
      </c>
      <c r="C23" s="13" t="s">
        <v>86</v>
      </c>
      <c r="D23" s="13" t="s">
        <v>87</v>
      </c>
      <c r="E23" s="13" t="s">
        <v>90</v>
      </c>
      <c r="F23" s="13" t="s">
        <v>66</v>
      </c>
      <c r="G23" s="13" t="s">
        <v>55</v>
      </c>
      <c r="H23" s="13" t="s">
        <v>56</v>
      </c>
      <c r="I23" s="14">
        <v>40</v>
      </c>
      <c r="J23" s="14">
        <v>40</v>
      </c>
      <c r="K23" s="14">
        <f t="shared" si="0"/>
        <v>37.14</v>
      </c>
      <c r="L23" s="14">
        <f t="shared" si="1"/>
        <v>0.01</v>
      </c>
      <c r="M23" s="15"/>
      <c r="N23" s="16"/>
      <c r="O23" s="17"/>
      <c r="P23" s="18">
        <v>12.22</v>
      </c>
      <c r="Q23" s="17">
        <v>14272.96</v>
      </c>
      <c r="R23" s="19">
        <v>15.77</v>
      </c>
      <c r="S23" s="17">
        <v>9832.5949999999993</v>
      </c>
      <c r="T23" s="20">
        <v>9.15</v>
      </c>
      <c r="U23" s="17">
        <v>1711.5074999999999</v>
      </c>
      <c r="V23" s="14"/>
      <c r="W23" s="17"/>
      <c r="X23" s="14"/>
      <c r="Y23" s="17"/>
      <c r="Z23" s="21"/>
      <c r="AA23" s="17"/>
      <c r="AB23" s="22"/>
      <c r="AC23" s="17"/>
      <c r="AD23" s="14"/>
      <c r="AE23" s="14"/>
      <c r="AF23" s="17"/>
      <c r="AG23" s="21"/>
      <c r="AH23" s="17"/>
      <c r="AI23" s="14"/>
      <c r="AJ23" s="17"/>
      <c r="AK23" s="15"/>
      <c r="AL23" s="17" t="str">
        <f t="shared" si="2"/>
        <v/>
      </c>
      <c r="AM23" s="15">
        <v>0.01</v>
      </c>
      <c r="AN23" s="17">
        <f t="shared" si="3"/>
        <v>56.28</v>
      </c>
      <c r="AO23" s="14"/>
      <c r="AP23" s="17" t="str">
        <f t="shared" si="4"/>
        <v/>
      </c>
      <c r="AQ23" s="14"/>
      <c r="AR23" s="14"/>
      <c r="AS23" s="17">
        <f t="shared" si="5"/>
        <v>25817.0625</v>
      </c>
      <c r="AT23" s="17">
        <f t="shared" si="6"/>
        <v>25739.611312500001</v>
      </c>
      <c r="AU23" s="23">
        <f t="shared" si="7"/>
        <v>0.90085015074742125</v>
      </c>
      <c r="AV23" s="17">
        <f t="shared" si="8"/>
        <v>900.85015074742125</v>
      </c>
    </row>
    <row r="24" spans="1:48" x14ac:dyDescent="0.3">
      <c r="A24" s="13" t="s">
        <v>91</v>
      </c>
      <c r="B24" s="13" t="s">
        <v>92</v>
      </c>
      <c r="C24" s="13" t="s">
        <v>93</v>
      </c>
      <c r="D24" s="13" t="s">
        <v>52</v>
      </c>
      <c r="E24" s="13" t="s">
        <v>94</v>
      </c>
      <c r="F24" s="13" t="s">
        <v>95</v>
      </c>
      <c r="G24" s="13" t="s">
        <v>55</v>
      </c>
      <c r="H24" s="13" t="s">
        <v>56</v>
      </c>
      <c r="I24" s="14">
        <v>156.6300048828125</v>
      </c>
      <c r="J24" s="14">
        <v>35.65</v>
      </c>
      <c r="K24" s="14">
        <f t="shared" si="0"/>
        <v>5.15</v>
      </c>
      <c r="L24" s="14">
        <f t="shared" si="1"/>
        <v>0</v>
      </c>
      <c r="M24" s="15"/>
      <c r="N24" s="16">
        <v>0.42</v>
      </c>
      <c r="O24" s="17">
        <v>1033.7774999999999</v>
      </c>
      <c r="P24" s="18">
        <v>2.94</v>
      </c>
      <c r="Q24" s="17">
        <v>6009.36</v>
      </c>
      <c r="R24" s="19">
        <v>1.79</v>
      </c>
      <c r="S24" s="17">
        <v>1953.11375</v>
      </c>
      <c r="T24" s="20"/>
      <c r="U24" s="17"/>
      <c r="V24" s="14"/>
      <c r="W24" s="17"/>
      <c r="X24" s="14"/>
      <c r="Y24" s="17"/>
      <c r="Z24" s="21"/>
      <c r="AA24" s="17"/>
      <c r="AB24" s="22"/>
      <c r="AC24" s="17"/>
      <c r="AD24" s="14"/>
      <c r="AE24" s="14"/>
      <c r="AF24" s="17"/>
      <c r="AG24" s="21"/>
      <c r="AH24" s="17"/>
      <c r="AI24" s="14"/>
      <c r="AJ24" s="17"/>
      <c r="AK24" s="15"/>
      <c r="AL24" s="17" t="str">
        <f t="shared" si="2"/>
        <v/>
      </c>
      <c r="AM24" s="15"/>
      <c r="AN24" s="17" t="str">
        <f t="shared" si="3"/>
        <v/>
      </c>
      <c r="AO24" s="14"/>
      <c r="AP24" s="17" t="str">
        <f t="shared" si="4"/>
        <v/>
      </c>
      <c r="AQ24" s="14"/>
      <c r="AR24" s="14"/>
      <c r="AS24" s="17">
        <f t="shared" si="5"/>
        <v>8996.2512499999993</v>
      </c>
      <c r="AT24" s="17">
        <f t="shared" si="6"/>
        <v>8969.2624962499995</v>
      </c>
      <c r="AU24" s="23">
        <f t="shared" si="7"/>
        <v>0.31391155731695564</v>
      </c>
      <c r="AV24" s="17">
        <f t="shared" si="8"/>
        <v>313.91155731695568</v>
      </c>
    </row>
    <row r="25" spans="1:48" x14ac:dyDescent="0.3">
      <c r="A25" s="13" t="s">
        <v>91</v>
      </c>
      <c r="B25" s="13" t="s">
        <v>92</v>
      </c>
      <c r="C25" s="13" t="s">
        <v>93</v>
      </c>
      <c r="D25" s="13" t="s">
        <v>52</v>
      </c>
      <c r="E25" s="13" t="s">
        <v>96</v>
      </c>
      <c r="F25" s="13" t="s">
        <v>95</v>
      </c>
      <c r="G25" s="13" t="s">
        <v>55</v>
      </c>
      <c r="H25" s="13" t="s">
        <v>56</v>
      </c>
      <c r="I25" s="14">
        <v>156.6300048828125</v>
      </c>
      <c r="J25" s="14">
        <v>39.21</v>
      </c>
      <c r="K25" s="14">
        <f t="shared" si="0"/>
        <v>33.410000000000004</v>
      </c>
      <c r="L25" s="14">
        <f t="shared" si="1"/>
        <v>0</v>
      </c>
      <c r="M25" s="15"/>
      <c r="N25" s="16">
        <v>1.33</v>
      </c>
      <c r="O25" s="17">
        <v>3273.6287499999999</v>
      </c>
      <c r="P25" s="18">
        <v>14.44</v>
      </c>
      <c r="Q25" s="17">
        <v>23313.279999999999</v>
      </c>
      <c r="R25" s="19">
        <v>15.65</v>
      </c>
      <c r="S25" s="17">
        <v>12395.18</v>
      </c>
      <c r="T25" s="20"/>
      <c r="U25" s="17"/>
      <c r="V25" s="14"/>
      <c r="W25" s="17"/>
      <c r="X25" s="14"/>
      <c r="Y25" s="17"/>
      <c r="Z25" s="21">
        <v>1.45</v>
      </c>
      <c r="AA25" s="17">
        <v>148.33064999999999</v>
      </c>
      <c r="AB25" s="22">
        <v>0.54</v>
      </c>
      <c r="AC25" s="17">
        <v>59.5959</v>
      </c>
      <c r="AD25" s="14"/>
      <c r="AE25" s="14"/>
      <c r="AF25" s="17"/>
      <c r="AG25" s="21"/>
      <c r="AH25" s="17"/>
      <c r="AI25" s="14"/>
      <c r="AJ25" s="17"/>
      <c r="AK25" s="15"/>
      <c r="AL25" s="17" t="str">
        <f t="shared" si="2"/>
        <v/>
      </c>
      <c r="AM25" s="15"/>
      <c r="AN25" s="17" t="str">
        <f t="shared" si="3"/>
        <v/>
      </c>
      <c r="AO25" s="14"/>
      <c r="AP25" s="17" t="str">
        <f t="shared" si="4"/>
        <v/>
      </c>
      <c r="AQ25" s="14"/>
      <c r="AR25" s="14"/>
      <c r="AS25" s="17">
        <f t="shared" si="5"/>
        <v>39190.015299999999</v>
      </c>
      <c r="AT25" s="17">
        <f t="shared" si="6"/>
        <v>39072.445254100006</v>
      </c>
      <c r="AU25" s="23">
        <f t="shared" si="7"/>
        <v>1.367480564095886</v>
      </c>
      <c r="AV25" s="17">
        <f t="shared" si="8"/>
        <v>1367.4805640958862</v>
      </c>
    </row>
    <row r="26" spans="1:48" x14ac:dyDescent="0.3">
      <c r="A26" s="13" t="s">
        <v>91</v>
      </c>
      <c r="B26" s="13" t="s">
        <v>92</v>
      </c>
      <c r="C26" s="13" t="s">
        <v>93</v>
      </c>
      <c r="D26" s="13" t="s">
        <v>52</v>
      </c>
      <c r="E26" s="13" t="s">
        <v>88</v>
      </c>
      <c r="F26" s="13" t="s">
        <v>95</v>
      </c>
      <c r="G26" s="13" t="s">
        <v>55</v>
      </c>
      <c r="H26" s="13" t="s">
        <v>56</v>
      </c>
      <c r="I26" s="14">
        <v>156.6300048828125</v>
      </c>
      <c r="J26" s="14">
        <v>37.119999999999997</v>
      </c>
      <c r="K26" s="14">
        <f t="shared" si="0"/>
        <v>16.75</v>
      </c>
      <c r="L26" s="14">
        <f t="shared" si="1"/>
        <v>3.07</v>
      </c>
      <c r="M26" s="15"/>
      <c r="N26" s="16">
        <v>0.64</v>
      </c>
      <c r="O26" s="17">
        <v>1448.6949999999999</v>
      </c>
      <c r="P26" s="18">
        <v>9.7799999999999994</v>
      </c>
      <c r="Q26" s="17">
        <v>13131.24</v>
      </c>
      <c r="R26" s="19">
        <v>6.01</v>
      </c>
      <c r="S26" s="17">
        <v>4434.6437500000002</v>
      </c>
      <c r="T26" s="20">
        <v>0.32</v>
      </c>
      <c r="U26" s="17">
        <v>59.856000000000002</v>
      </c>
      <c r="V26" s="14"/>
      <c r="W26" s="17"/>
      <c r="X26" s="14"/>
      <c r="Y26" s="17"/>
      <c r="Z26" s="21"/>
      <c r="AA26" s="17"/>
      <c r="AB26" s="22"/>
      <c r="AC26" s="17"/>
      <c r="AD26" s="14"/>
      <c r="AE26" s="14"/>
      <c r="AF26" s="17"/>
      <c r="AG26" s="21"/>
      <c r="AH26" s="17"/>
      <c r="AI26" s="14"/>
      <c r="AJ26" s="17"/>
      <c r="AK26" s="15"/>
      <c r="AL26" s="17" t="str">
        <f t="shared" si="2"/>
        <v/>
      </c>
      <c r="AM26" s="15">
        <v>1.1399999999999999</v>
      </c>
      <c r="AN26" s="17">
        <f t="shared" si="3"/>
        <v>6415.9199999999992</v>
      </c>
      <c r="AO26" s="14"/>
      <c r="AP26" s="17" t="str">
        <f t="shared" si="4"/>
        <v/>
      </c>
      <c r="AQ26" s="14">
        <v>1.93</v>
      </c>
      <c r="AR26" s="14"/>
      <c r="AS26" s="17">
        <f t="shared" si="5"/>
        <v>19074.43475</v>
      </c>
      <c r="AT26" s="17">
        <f t="shared" si="6"/>
        <v>19017.211445750003</v>
      </c>
      <c r="AU26" s="23">
        <f t="shared" si="7"/>
        <v>0.66557562154715899</v>
      </c>
      <c r="AV26" s="17">
        <f t="shared" si="8"/>
        <v>665.57562154715902</v>
      </c>
    </row>
    <row r="27" spans="1:48" x14ac:dyDescent="0.3">
      <c r="A27" s="13" t="s">
        <v>91</v>
      </c>
      <c r="B27" s="13" t="s">
        <v>92</v>
      </c>
      <c r="C27" s="13" t="s">
        <v>93</v>
      </c>
      <c r="D27" s="13" t="s">
        <v>52</v>
      </c>
      <c r="E27" s="13" t="s">
        <v>90</v>
      </c>
      <c r="F27" s="13" t="s">
        <v>95</v>
      </c>
      <c r="G27" s="13" t="s">
        <v>55</v>
      </c>
      <c r="H27" s="13" t="s">
        <v>56</v>
      </c>
      <c r="I27" s="14">
        <v>156.6300048828125</v>
      </c>
      <c r="J27" s="14">
        <v>40.229999999999997</v>
      </c>
      <c r="K27" s="14">
        <f t="shared" si="0"/>
        <v>36.870000000000005</v>
      </c>
      <c r="L27" s="14">
        <f t="shared" si="1"/>
        <v>3.13</v>
      </c>
      <c r="M27" s="15"/>
      <c r="N27" s="16">
        <v>5.94</v>
      </c>
      <c r="O27" s="17">
        <v>14620.567499999999</v>
      </c>
      <c r="P27" s="18">
        <v>15.34</v>
      </c>
      <c r="Q27" s="17">
        <v>30005.919999999998</v>
      </c>
      <c r="R27" s="19">
        <v>15.57</v>
      </c>
      <c r="S27" s="17">
        <v>13762.203750000001</v>
      </c>
      <c r="T27" s="20"/>
      <c r="U27" s="17"/>
      <c r="V27" s="14"/>
      <c r="W27" s="17"/>
      <c r="X27" s="14"/>
      <c r="Y27" s="17"/>
      <c r="Z27" s="21"/>
      <c r="AA27" s="17"/>
      <c r="AB27" s="22">
        <v>0.02</v>
      </c>
      <c r="AC27" s="17">
        <v>1.85185</v>
      </c>
      <c r="AD27" s="14"/>
      <c r="AE27" s="14"/>
      <c r="AF27" s="17"/>
      <c r="AG27" s="21"/>
      <c r="AH27" s="17"/>
      <c r="AI27" s="14"/>
      <c r="AJ27" s="17"/>
      <c r="AK27" s="15">
        <v>0.01</v>
      </c>
      <c r="AL27" s="17">
        <f t="shared" si="2"/>
        <v>33.768000000000001</v>
      </c>
      <c r="AM27" s="15">
        <v>1.33</v>
      </c>
      <c r="AN27" s="17">
        <f t="shared" si="3"/>
        <v>7485.2400000000007</v>
      </c>
      <c r="AO27" s="14"/>
      <c r="AP27" s="17" t="str">
        <f t="shared" si="4"/>
        <v/>
      </c>
      <c r="AQ27" s="14">
        <v>1.79</v>
      </c>
      <c r="AR27" s="14"/>
      <c r="AS27" s="17">
        <f t="shared" si="5"/>
        <v>58390.543099999995</v>
      </c>
      <c r="AT27" s="17">
        <f t="shared" si="6"/>
        <v>58215.371470699996</v>
      </c>
      <c r="AU27" s="23">
        <f t="shared" si="7"/>
        <v>2.037456025597753</v>
      </c>
      <c r="AV27" s="17">
        <f t="shared" si="8"/>
        <v>2037.4560255977531</v>
      </c>
    </row>
    <row r="28" spans="1:48" x14ac:dyDescent="0.3">
      <c r="A28" s="13" t="s">
        <v>97</v>
      </c>
      <c r="B28" s="13" t="s">
        <v>85</v>
      </c>
      <c r="C28" s="13" t="s">
        <v>86</v>
      </c>
      <c r="D28" s="13" t="s">
        <v>87</v>
      </c>
      <c r="E28" s="13" t="s">
        <v>98</v>
      </c>
      <c r="F28" s="13">
        <v>24</v>
      </c>
      <c r="G28" s="13" t="s">
        <v>55</v>
      </c>
      <c r="H28" s="13" t="s">
        <v>56</v>
      </c>
      <c r="I28" s="14">
        <v>40</v>
      </c>
      <c r="J28" s="14">
        <v>38.17</v>
      </c>
      <c r="K28" s="14">
        <f t="shared" si="0"/>
        <v>6.55</v>
      </c>
      <c r="L28" s="14">
        <f t="shared" si="1"/>
        <v>0</v>
      </c>
      <c r="M28" s="15"/>
      <c r="N28" s="16"/>
      <c r="O28" s="17"/>
      <c r="P28" s="18">
        <v>4.34</v>
      </c>
      <c r="Q28" s="17">
        <v>5069.12</v>
      </c>
      <c r="R28" s="19">
        <v>2.21</v>
      </c>
      <c r="S28" s="17">
        <v>1377.9349999999999</v>
      </c>
      <c r="T28" s="20"/>
      <c r="U28" s="17"/>
      <c r="V28" s="14"/>
      <c r="W28" s="17"/>
      <c r="X28" s="14"/>
      <c r="Y28" s="17"/>
      <c r="Z28" s="21"/>
      <c r="AA28" s="17"/>
      <c r="AB28" s="22"/>
      <c r="AC28" s="17"/>
      <c r="AD28" s="14"/>
      <c r="AE28" s="14"/>
      <c r="AF28" s="17"/>
      <c r="AG28" s="21"/>
      <c r="AH28" s="17"/>
      <c r="AI28" s="14"/>
      <c r="AJ28" s="17"/>
      <c r="AK28" s="15"/>
      <c r="AL28" s="17" t="str">
        <f t="shared" si="2"/>
        <v/>
      </c>
      <c r="AM28" s="15"/>
      <c r="AN28" s="17" t="str">
        <f t="shared" si="3"/>
        <v/>
      </c>
      <c r="AO28" s="14"/>
      <c r="AP28" s="17" t="str">
        <f t="shared" si="4"/>
        <v/>
      </c>
      <c r="AQ28" s="14"/>
      <c r="AR28" s="14"/>
      <c r="AS28" s="17">
        <f t="shared" si="5"/>
        <v>6447.0550000000003</v>
      </c>
      <c r="AT28" s="17">
        <f t="shared" si="6"/>
        <v>6427.7138350000005</v>
      </c>
      <c r="AU28" s="23">
        <f t="shared" si="7"/>
        <v>0.22496093305064879</v>
      </c>
      <c r="AV28" s="17">
        <f t="shared" si="8"/>
        <v>224.9609330506488</v>
      </c>
    </row>
    <row r="29" spans="1:48" x14ac:dyDescent="0.3">
      <c r="A29" s="13" t="s">
        <v>100</v>
      </c>
      <c r="B29" s="13" t="s">
        <v>85</v>
      </c>
      <c r="C29" s="13" t="s">
        <v>86</v>
      </c>
      <c r="D29" s="13" t="s">
        <v>87</v>
      </c>
      <c r="E29" s="13" t="s">
        <v>83</v>
      </c>
      <c r="F29" s="13" t="s">
        <v>95</v>
      </c>
      <c r="G29" s="13" t="s">
        <v>55</v>
      </c>
      <c r="H29" s="13" t="s">
        <v>56</v>
      </c>
      <c r="I29" s="14">
        <v>120</v>
      </c>
      <c r="J29" s="14">
        <v>40.26</v>
      </c>
      <c r="K29" s="14">
        <f t="shared" si="0"/>
        <v>38.459999999999994</v>
      </c>
      <c r="L29" s="14">
        <f t="shared" si="1"/>
        <v>1.54</v>
      </c>
      <c r="M29" s="15"/>
      <c r="N29" s="16">
        <v>8.74</v>
      </c>
      <c r="O29" s="17">
        <v>12292.81</v>
      </c>
      <c r="P29" s="18">
        <v>29.05</v>
      </c>
      <c r="Q29" s="17">
        <v>41049.360000000001</v>
      </c>
      <c r="R29" s="19">
        <v>0.3</v>
      </c>
      <c r="S29" s="17">
        <v>193.285</v>
      </c>
      <c r="T29" s="20"/>
      <c r="U29" s="17"/>
      <c r="V29" s="14"/>
      <c r="W29" s="17"/>
      <c r="X29" s="14"/>
      <c r="Y29" s="17"/>
      <c r="Z29" s="21"/>
      <c r="AA29" s="17"/>
      <c r="AB29" s="22">
        <v>0.37</v>
      </c>
      <c r="AC29" s="17">
        <v>25.420850000000002</v>
      </c>
      <c r="AD29" s="14"/>
      <c r="AE29" s="14"/>
      <c r="AF29" s="17"/>
      <c r="AG29" s="21"/>
      <c r="AH29" s="17"/>
      <c r="AI29" s="14"/>
      <c r="AJ29" s="17"/>
      <c r="AK29" s="15">
        <v>0.02</v>
      </c>
      <c r="AL29" s="17">
        <f t="shared" si="2"/>
        <v>67.536000000000001</v>
      </c>
      <c r="AM29" s="15">
        <v>0.6</v>
      </c>
      <c r="AN29" s="17">
        <f t="shared" si="3"/>
        <v>3376.7999999999997</v>
      </c>
      <c r="AO29" s="14"/>
      <c r="AP29" s="17" t="str">
        <f t="shared" si="4"/>
        <v/>
      </c>
      <c r="AQ29" s="14">
        <v>0.92</v>
      </c>
      <c r="AR29" s="14"/>
      <c r="AS29" s="17">
        <f t="shared" si="5"/>
        <v>53560.875850000004</v>
      </c>
      <c r="AT29" s="17">
        <f t="shared" si="6"/>
        <v>53400.193222449998</v>
      </c>
      <c r="AU29" s="23">
        <f t="shared" si="7"/>
        <v>1.8689315673940989</v>
      </c>
      <c r="AV29" s="17">
        <f t="shared" si="8"/>
        <v>1868.9315673940987</v>
      </c>
    </row>
    <row r="30" spans="1:48" x14ac:dyDescent="0.3">
      <c r="A30" s="13" t="s">
        <v>100</v>
      </c>
      <c r="B30" s="13" t="s">
        <v>85</v>
      </c>
      <c r="C30" s="13" t="s">
        <v>86</v>
      </c>
      <c r="D30" s="13" t="s">
        <v>87</v>
      </c>
      <c r="E30" s="13" t="s">
        <v>61</v>
      </c>
      <c r="F30" s="13" t="s">
        <v>95</v>
      </c>
      <c r="G30" s="13" t="s">
        <v>55</v>
      </c>
      <c r="H30" s="13" t="s">
        <v>56</v>
      </c>
      <c r="I30" s="14">
        <v>120</v>
      </c>
      <c r="J30" s="14">
        <v>39.15</v>
      </c>
      <c r="K30" s="14">
        <f t="shared" si="0"/>
        <v>23.470000000000002</v>
      </c>
      <c r="L30" s="14">
        <f t="shared" si="1"/>
        <v>0</v>
      </c>
      <c r="M30" s="15"/>
      <c r="N30" s="16"/>
      <c r="O30" s="17"/>
      <c r="P30" s="18">
        <v>12.57</v>
      </c>
      <c r="Q30" s="17">
        <v>14681.76</v>
      </c>
      <c r="R30" s="19">
        <v>10.74</v>
      </c>
      <c r="S30" s="17">
        <v>8841.23</v>
      </c>
      <c r="T30" s="20">
        <v>0.16</v>
      </c>
      <c r="U30" s="17">
        <v>29.928000000000001</v>
      </c>
      <c r="V30" s="14"/>
      <c r="W30" s="17"/>
      <c r="X30" s="14"/>
      <c r="Y30" s="17"/>
      <c r="Z30" s="21"/>
      <c r="AA30" s="17"/>
      <c r="AB30" s="22"/>
      <c r="AC30" s="17"/>
      <c r="AD30" s="14"/>
      <c r="AE30" s="14"/>
      <c r="AF30" s="17"/>
      <c r="AG30" s="21"/>
      <c r="AH30" s="17"/>
      <c r="AI30" s="14"/>
      <c r="AJ30" s="17"/>
      <c r="AK30" s="15"/>
      <c r="AL30" s="17" t="str">
        <f t="shared" si="2"/>
        <v/>
      </c>
      <c r="AM30" s="15"/>
      <c r="AN30" s="17" t="str">
        <f t="shared" si="3"/>
        <v/>
      </c>
      <c r="AO30" s="14"/>
      <c r="AP30" s="17" t="str">
        <f t="shared" si="4"/>
        <v/>
      </c>
      <c r="AQ30" s="14"/>
      <c r="AR30" s="14"/>
      <c r="AS30" s="17">
        <f t="shared" si="5"/>
        <v>23552.917999999998</v>
      </c>
      <c r="AT30" s="17">
        <f t="shared" si="6"/>
        <v>23482.259245999998</v>
      </c>
      <c r="AU30" s="23">
        <f t="shared" si="7"/>
        <v>0.82184600710641065</v>
      </c>
      <c r="AV30" s="17">
        <f t="shared" si="8"/>
        <v>821.84600710641064</v>
      </c>
    </row>
    <row r="31" spans="1:48" x14ac:dyDescent="0.3">
      <c r="A31" s="13" t="s">
        <v>100</v>
      </c>
      <c r="B31" s="13" t="s">
        <v>85</v>
      </c>
      <c r="C31" s="13" t="s">
        <v>86</v>
      </c>
      <c r="D31" s="13" t="s">
        <v>87</v>
      </c>
      <c r="E31" s="13" t="s">
        <v>101</v>
      </c>
      <c r="F31" s="13">
        <v>24</v>
      </c>
      <c r="G31" s="13" t="s">
        <v>55</v>
      </c>
      <c r="H31" s="13" t="s">
        <v>56</v>
      </c>
      <c r="I31" s="14">
        <v>120</v>
      </c>
      <c r="J31" s="14">
        <v>39.19</v>
      </c>
      <c r="K31" s="14">
        <f t="shared" si="0"/>
        <v>20.12</v>
      </c>
      <c r="L31" s="14">
        <f t="shared" si="1"/>
        <v>0</v>
      </c>
      <c r="M31" s="15"/>
      <c r="N31" s="16"/>
      <c r="O31" s="17"/>
      <c r="P31" s="18">
        <v>6.29</v>
      </c>
      <c r="Q31" s="17">
        <v>7346.72</v>
      </c>
      <c r="R31" s="19">
        <v>13.05</v>
      </c>
      <c r="S31" s="17">
        <v>8136.6750000000002</v>
      </c>
      <c r="T31" s="20"/>
      <c r="U31" s="17"/>
      <c r="V31" s="14"/>
      <c r="W31" s="17"/>
      <c r="X31" s="14"/>
      <c r="Y31" s="17"/>
      <c r="Z31" s="21"/>
      <c r="AA31" s="17"/>
      <c r="AB31" s="22">
        <v>0.78</v>
      </c>
      <c r="AC31" s="17">
        <v>52.525200000000012</v>
      </c>
      <c r="AD31" s="14"/>
      <c r="AE31" s="14"/>
      <c r="AF31" s="17"/>
      <c r="AG31" s="21"/>
      <c r="AH31" s="17"/>
      <c r="AI31" s="14"/>
      <c r="AJ31" s="17"/>
      <c r="AK31" s="15"/>
      <c r="AL31" s="17" t="str">
        <f t="shared" si="2"/>
        <v/>
      </c>
      <c r="AM31" s="15"/>
      <c r="AN31" s="17" t="str">
        <f t="shared" si="3"/>
        <v/>
      </c>
      <c r="AO31" s="14"/>
      <c r="AP31" s="17" t="str">
        <f t="shared" si="4"/>
        <v/>
      </c>
      <c r="AQ31" s="14"/>
      <c r="AR31" s="14"/>
      <c r="AS31" s="17">
        <f t="shared" si="5"/>
        <v>15535.9202</v>
      </c>
      <c r="AT31" s="17">
        <f t="shared" si="6"/>
        <v>15489.312439400002</v>
      </c>
      <c r="AU31" s="23">
        <f t="shared" si="7"/>
        <v>0.54210412412992015</v>
      </c>
      <c r="AV31" s="17">
        <f t="shared" si="8"/>
        <v>542.10412412992014</v>
      </c>
    </row>
    <row r="32" spans="1:48" x14ac:dyDescent="0.3">
      <c r="A32" s="13" t="s">
        <v>102</v>
      </c>
      <c r="B32" s="13" t="s">
        <v>103</v>
      </c>
      <c r="C32" s="13" t="s">
        <v>104</v>
      </c>
      <c r="D32" s="13" t="s">
        <v>105</v>
      </c>
      <c r="E32" s="13" t="s">
        <v>74</v>
      </c>
      <c r="F32" s="13" t="s">
        <v>95</v>
      </c>
      <c r="G32" s="13" t="s">
        <v>55</v>
      </c>
      <c r="H32" s="13" t="s">
        <v>56</v>
      </c>
      <c r="I32" s="14">
        <v>116.9499969482422</v>
      </c>
      <c r="J32" s="14">
        <v>40.299999999999997</v>
      </c>
      <c r="K32" s="14">
        <f t="shared" si="0"/>
        <v>39.14</v>
      </c>
      <c r="L32" s="14">
        <f t="shared" si="1"/>
        <v>0.85</v>
      </c>
      <c r="M32" s="15"/>
      <c r="N32" s="16">
        <v>0.92</v>
      </c>
      <c r="O32" s="17">
        <v>2232.8187499999999</v>
      </c>
      <c r="P32" s="18">
        <v>21.59</v>
      </c>
      <c r="Q32" s="17">
        <v>34187.360000000001</v>
      </c>
      <c r="R32" s="19">
        <v>16.63</v>
      </c>
      <c r="S32" s="17">
        <v>10761.61</v>
      </c>
      <c r="T32" s="20"/>
      <c r="U32" s="17"/>
      <c r="V32" s="14"/>
      <c r="W32" s="17"/>
      <c r="X32" s="14"/>
      <c r="Y32" s="17"/>
      <c r="Z32" s="21"/>
      <c r="AA32" s="17"/>
      <c r="AB32" s="22"/>
      <c r="AC32" s="17"/>
      <c r="AD32" s="14"/>
      <c r="AE32" s="14"/>
      <c r="AF32" s="17"/>
      <c r="AG32" s="21"/>
      <c r="AH32" s="17"/>
      <c r="AI32" s="14"/>
      <c r="AJ32" s="17"/>
      <c r="AK32" s="15"/>
      <c r="AL32" s="17" t="str">
        <f t="shared" si="2"/>
        <v/>
      </c>
      <c r="AM32" s="15">
        <v>0.47</v>
      </c>
      <c r="AN32" s="17">
        <f t="shared" si="3"/>
        <v>2645.16</v>
      </c>
      <c r="AO32" s="14"/>
      <c r="AP32" s="17" t="str">
        <f t="shared" si="4"/>
        <v/>
      </c>
      <c r="AQ32" s="14">
        <v>0.38</v>
      </c>
      <c r="AR32" s="14"/>
      <c r="AS32" s="17">
        <f t="shared" si="5"/>
        <v>47181.78875</v>
      </c>
      <c r="AT32" s="17">
        <f t="shared" si="6"/>
        <v>47040.243383749999</v>
      </c>
      <c r="AU32" s="23">
        <f t="shared" si="7"/>
        <v>1.6463422787921933</v>
      </c>
      <c r="AV32" s="17">
        <f t="shared" si="8"/>
        <v>1646.3422787921934</v>
      </c>
    </row>
    <row r="33" spans="1:48" x14ac:dyDescent="0.3">
      <c r="A33" s="13" t="s">
        <v>102</v>
      </c>
      <c r="B33" s="13" t="s">
        <v>103</v>
      </c>
      <c r="C33" s="13" t="s">
        <v>104</v>
      </c>
      <c r="D33" s="13" t="s">
        <v>105</v>
      </c>
      <c r="E33" s="13" t="s">
        <v>75</v>
      </c>
      <c r="F33" s="13" t="s">
        <v>95</v>
      </c>
      <c r="G33" s="13" t="s">
        <v>55</v>
      </c>
      <c r="H33" s="13" t="s">
        <v>56</v>
      </c>
      <c r="I33" s="14">
        <v>116.9499969482422</v>
      </c>
      <c r="J33" s="14">
        <v>37.47</v>
      </c>
      <c r="K33" s="14">
        <f t="shared" si="0"/>
        <v>34.18</v>
      </c>
      <c r="L33" s="14">
        <f t="shared" si="1"/>
        <v>3.29</v>
      </c>
      <c r="M33" s="15"/>
      <c r="N33" s="16">
        <v>11.04</v>
      </c>
      <c r="O33" s="17">
        <v>15527.76</v>
      </c>
      <c r="P33" s="18">
        <v>20.239999999999998</v>
      </c>
      <c r="Q33" s="17">
        <v>23649.08</v>
      </c>
      <c r="R33" s="19">
        <v>2.9</v>
      </c>
      <c r="S33" s="17">
        <v>1808.15</v>
      </c>
      <c r="T33" s="20"/>
      <c r="U33" s="17"/>
      <c r="V33" s="14"/>
      <c r="W33" s="17"/>
      <c r="X33" s="14"/>
      <c r="Y33" s="17"/>
      <c r="Z33" s="21"/>
      <c r="AA33" s="17"/>
      <c r="AB33" s="22"/>
      <c r="AC33" s="17"/>
      <c r="AD33" s="14"/>
      <c r="AE33" s="14"/>
      <c r="AF33" s="17"/>
      <c r="AG33" s="21"/>
      <c r="AH33" s="17"/>
      <c r="AI33" s="14"/>
      <c r="AJ33" s="17"/>
      <c r="AK33" s="15"/>
      <c r="AL33" s="17" t="str">
        <f t="shared" si="2"/>
        <v/>
      </c>
      <c r="AM33" s="15">
        <v>1.26</v>
      </c>
      <c r="AN33" s="17">
        <f t="shared" si="3"/>
        <v>7091.28</v>
      </c>
      <c r="AO33" s="14"/>
      <c r="AP33" s="17" t="str">
        <f t="shared" si="4"/>
        <v/>
      </c>
      <c r="AQ33" s="14">
        <v>2.0299999999999998</v>
      </c>
      <c r="AR33" s="14"/>
      <c r="AS33" s="17">
        <f t="shared" si="5"/>
        <v>40984.990000000005</v>
      </c>
      <c r="AT33" s="17">
        <f t="shared" si="6"/>
        <v>40862.035030000014</v>
      </c>
      <c r="AU33" s="23">
        <f t="shared" si="7"/>
        <v>1.430113686244574</v>
      </c>
      <c r="AV33" s="17">
        <f t="shared" si="8"/>
        <v>1430.113686244574</v>
      </c>
    </row>
    <row r="34" spans="1:48" x14ac:dyDescent="0.3">
      <c r="A34" s="13" t="s">
        <v>102</v>
      </c>
      <c r="B34" s="13" t="s">
        <v>103</v>
      </c>
      <c r="C34" s="13" t="s">
        <v>104</v>
      </c>
      <c r="D34" s="13" t="s">
        <v>105</v>
      </c>
      <c r="E34" s="13" t="s">
        <v>76</v>
      </c>
      <c r="F34" s="13" t="s">
        <v>95</v>
      </c>
      <c r="G34" s="13" t="s">
        <v>55</v>
      </c>
      <c r="H34" s="13" t="s">
        <v>56</v>
      </c>
      <c r="I34" s="14">
        <v>116.9499969482422</v>
      </c>
      <c r="J34" s="14">
        <v>36.21</v>
      </c>
      <c r="K34" s="14">
        <f t="shared" si="0"/>
        <v>32.89</v>
      </c>
      <c r="L34" s="14">
        <f t="shared" si="1"/>
        <v>3.33</v>
      </c>
      <c r="M34" s="15"/>
      <c r="N34" s="16">
        <v>0.9</v>
      </c>
      <c r="O34" s="17">
        <v>1265.8499999999999</v>
      </c>
      <c r="P34" s="18">
        <v>24.32</v>
      </c>
      <c r="Q34" s="17">
        <v>28405.759999999998</v>
      </c>
      <c r="R34" s="19">
        <v>7.67</v>
      </c>
      <c r="S34" s="17">
        <v>4782.2449999999999</v>
      </c>
      <c r="T34" s="20"/>
      <c r="U34" s="17"/>
      <c r="V34" s="14"/>
      <c r="W34" s="17"/>
      <c r="X34" s="14"/>
      <c r="Y34" s="17"/>
      <c r="Z34" s="21"/>
      <c r="AA34" s="17"/>
      <c r="AB34" s="22"/>
      <c r="AC34" s="17"/>
      <c r="AD34" s="14"/>
      <c r="AE34" s="14"/>
      <c r="AF34" s="17"/>
      <c r="AG34" s="21"/>
      <c r="AH34" s="17"/>
      <c r="AI34" s="14"/>
      <c r="AJ34" s="17"/>
      <c r="AK34" s="15"/>
      <c r="AL34" s="17" t="str">
        <f t="shared" si="2"/>
        <v/>
      </c>
      <c r="AM34" s="15">
        <v>1.21</v>
      </c>
      <c r="AN34" s="17">
        <f t="shared" si="3"/>
        <v>6809.88</v>
      </c>
      <c r="AO34" s="14"/>
      <c r="AP34" s="17" t="str">
        <f t="shared" si="4"/>
        <v/>
      </c>
      <c r="AQ34" s="14">
        <v>2.12</v>
      </c>
      <c r="AR34" s="14"/>
      <c r="AS34" s="17">
        <f t="shared" si="5"/>
        <v>34453.854999999996</v>
      </c>
      <c r="AT34" s="17">
        <f t="shared" si="6"/>
        <v>34350.493434999989</v>
      </c>
      <c r="AU34" s="23">
        <f t="shared" si="7"/>
        <v>1.2022188996358429</v>
      </c>
      <c r="AV34" s="17">
        <f t="shared" si="8"/>
        <v>1202.2188996358429</v>
      </c>
    </row>
    <row r="35" spans="1:48" x14ac:dyDescent="0.3">
      <c r="A35" s="13" t="s">
        <v>106</v>
      </c>
      <c r="B35" s="13" t="s">
        <v>107</v>
      </c>
      <c r="C35" s="13" t="s">
        <v>104</v>
      </c>
      <c r="D35" s="13" t="s">
        <v>105</v>
      </c>
      <c r="E35" s="13" t="s">
        <v>77</v>
      </c>
      <c r="F35" s="13" t="s">
        <v>95</v>
      </c>
      <c r="G35" s="13" t="s">
        <v>55</v>
      </c>
      <c r="H35" s="13" t="s">
        <v>56</v>
      </c>
      <c r="I35" s="14">
        <v>40</v>
      </c>
      <c r="J35" s="14">
        <v>38.94</v>
      </c>
      <c r="K35" s="14">
        <f t="shared" si="0"/>
        <v>38.9</v>
      </c>
      <c r="L35" s="14">
        <f t="shared" si="1"/>
        <v>0.03</v>
      </c>
      <c r="M35" s="15"/>
      <c r="N35" s="16"/>
      <c r="O35" s="17"/>
      <c r="P35" s="18">
        <v>9.76</v>
      </c>
      <c r="Q35" s="17">
        <v>16208.92</v>
      </c>
      <c r="R35" s="19">
        <v>19.43</v>
      </c>
      <c r="S35" s="17">
        <v>14840.858749999999</v>
      </c>
      <c r="T35" s="20">
        <v>3.94</v>
      </c>
      <c r="U35" s="17">
        <v>760.82587500000011</v>
      </c>
      <c r="V35" s="14"/>
      <c r="W35" s="17"/>
      <c r="X35" s="14"/>
      <c r="Y35" s="17"/>
      <c r="Z35" s="21">
        <v>2.46</v>
      </c>
      <c r="AA35" s="17">
        <v>184.05719999999999</v>
      </c>
      <c r="AB35" s="22">
        <v>3.31</v>
      </c>
      <c r="AC35" s="17">
        <v>222.8954</v>
      </c>
      <c r="AD35" s="14"/>
      <c r="AE35" s="14"/>
      <c r="AF35" s="17"/>
      <c r="AG35" s="21"/>
      <c r="AH35" s="17"/>
      <c r="AI35" s="14"/>
      <c r="AJ35" s="17"/>
      <c r="AK35" s="15"/>
      <c r="AL35" s="17" t="str">
        <f t="shared" ref="AL35:AL65" si="9">IF(AK35&gt;0,AK35*$AL$1,"")</f>
        <v/>
      </c>
      <c r="AM35" s="15">
        <v>0.02</v>
      </c>
      <c r="AN35" s="17">
        <f t="shared" ref="AN35:AN65" si="10">IF(AM35&gt;0,AM35*$AN$1,"")</f>
        <v>112.56</v>
      </c>
      <c r="AO35" s="14"/>
      <c r="AP35" s="17" t="str">
        <f t="shared" ref="AP35:AP65" si="11">IF(AO35&gt;0,AO35*$AP$1,"")</f>
        <v/>
      </c>
      <c r="AQ35" s="14">
        <v>0.01</v>
      </c>
      <c r="AR35" s="14"/>
      <c r="AS35" s="17">
        <f t="shared" si="5"/>
        <v>32217.557224999997</v>
      </c>
      <c r="AT35" s="17">
        <f t="shared" si="6"/>
        <v>32120.904553324999</v>
      </c>
      <c r="AU35" s="23">
        <f t="shared" ref="AU35:AU66" si="12">(AS35/$AS$144)*99.7</f>
        <v>1.1241864283690259</v>
      </c>
      <c r="AV35" s="17">
        <f t="shared" ref="AV35:AV65" si="13">(AU35/100)*$AV$1</f>
        <v>1124.1864283690259</v>
      </c>
    </row>
    <row r="36" spans="1:48" x14ac:dyDescent="0.3">
      <c r="A36" s="13" t="s">
        <v>108</v>
      </c>
      <c r="B36" s="13" t="s">
        <v>109</v>
      </c>
      <c r="C36" s="13" t="s">
        <v>110</v>
      </c>
      <c r="D36" s="13" t="s">
        <v>52</v>
      </c>
      <c r="E36" s="13" t="s">
        <v>68</v>
      </c>
      <c r="F36" s="13" t="s">
        <v>95</v>
      </c>
      <c r="G36" s="13" t="s">
        <v>55</v>
      </c>
      <c r="H36" s="13" t="s">
        <v>56</v>
      </c>
      <c r="I36" s="14">
        <v>75.699996948242188</v>
      </c>
      <c r="J36" s="14">
        <v>39.22</v>
      </c>
      <c r="K36" s="14">
        <f t="shared" si="0"/>
        <v>35.819999999999993</v>
      </c>
      <c r="L36" s="14">
        <f t="shared" si="1"/>
        <v>3.4099999999999997</v>
      </c>
      <c r="M36" s="15"/>
      <c r="N36" s="16">
        <v>1.58</v>
      </c>
      <c r="O36" s="17">
        <v>4444.54</v>
      </c>
      <c r="P36" s="18">
        <v>31.4</v>
      </c>
      <c r="Q36" s="17">
        <v>69986.559999999998</v>
      </c>
      <c r="R36" s="19">
        <v>1.03</v>
      </c>
      <c r="S36" s="17">
        <v>1278.175</v>
      </c>
      <c r="T36" s="20"/>
      <c r="U36" s="17"/>
      <c r="V36" s="14"/>
      <c r="W36" s="17"/>
      <c r="X36" s="14"/>
      <c r="Y36" s="17"/>
      <c r="Z36" s="21">
        <v>0.90999999999999992</v>
      </c>
      <c r="AA36" s="17">
        <v>134.86304999999999</v>
      </c>
      <c r="AB36" s="22">
        <v>0.9</v>
      </c>
      <c r="AC36" s="17">
        <v>119.1918</v>
      </c>
      <c r="AD36" s="14"/>
      <c r="AE36" s="14"/>
      <c r="AF36" s="17"/>
      <c r="AG36" s="21"/>
      <c r="AH36" s="17"/>
      <c r="AI36" s="14"/>
      <c r="AJ36" s="17"/>
      <c r="AK36" s="15"/>
      <c r="AL36" s="17" t="str">
        <f t="shared" si="9"/>
        <v/>
      </c>
      <c r="AM36" s="15">
        <v>1.1499999999999999</v>
      </c>
      <c r="AN36" s="17">
        <f t="shared" si="10"/>
        <v>6472.2</v>
      </c>
      <c r="AO36" s="14"/>
      <c r="AP36" s="17" t="str">
        <f t="shared" si="11"/>
        <v/>
      </c>
      <c r="AQ36" s="14">
        <v>2.2599999999999998</v>
      </c>
      <c r="AR36" s="14"/>
      <c r="AS36" s="17">
        <f t="shared" si="5"/>
        <v>75963.329849999995</v>
      </c>
      <c r="AT36" s="17">
        <f t="shared" si="6"/>
        <v>75735.439860450002</v>
      </c>
      <c r="AU36" s="23">
        <f t="shared" si="12"/>
        <v>2.6506337483843709</v>
      </c>
      <c r="AV36" s="17">
        <f t="shared" si="13"/>
        <v>2650.6337483843708</v>
      </c>
    </row>
    <row r="37" spans="1:48" x14ac:dyDescent="0.3">
      <c r="A37" s="13" t="s">
        <v>108</v>
      </c>
      <c r="B37" s="13" t="s">
        <v>109</v>
      </c>
      <c r="C37" s="13" t="s">
        <v>110</v>
      </c>
      <c r="D37" s="13" t="s">
        <v>52</v>
      </c>
      <c r="E37" s="13" t="s">
        <v>69</v>
      </c>
      <c r="F37" s="13" t="s">
        <v>95</v>
      </c>
      <c r="G37" s="13" t="s">
        <v>55</v>
      </c>
      <c r="H37" s="13" t="s">
        <v>56</v>
      </c>
      <c r="I37" s="14">
        <v>75.699996948242188</v>
      </c>
      <c r="J37" s="14">
        <v>35.53</v>
      </c>
      <c r="K37" s="14">
        <f t="shared" si="0"/>
        <v>35.54</v>
      </c>
      <c r="L37" s="14">
        <f t="shared" si="1"/>
        <v>0</v>
      </c>
      <c r="M37" s="15"/>
      <c r="N37" s="16"/>
      <c r="O37" s="17"/>
      <c r="P37" s="18">
        <v>16.93</v>
      </c>
      <c r="Q37" s="17">
        <v>34596.160000000003</v>
      </c>
      <c r="R37" s="19">
        <v>10.96</v>
      </c>
      <c r="S37" s="17">
        <v>10106.934999999999</v>
      </c>
      <c r="T37" s="20">
        <v>5.46</v>
      </c>
      <c r="U37" s="17">
        <v>1269.6018750000001</v>
      </c>
      <c r="V37" s="14"/>
      <c r="W37" s="17"/>
      <c r="X37" s="14"/>
      <c r="Y37" s="17"/>
      <c r="Z37" s="21">
        <v>1.73</v>
      </c>
      <c r="AA37" s="17">
        <v>206.69024999999999</v>
      </c>
      <c r="AB37" s="22">
        <v>0.46</v>
      </c>
      <c r="AC37" s="17">
        <v>56.565600000000003</v>
      </c>
      <c r="AD37" s="14"/>
      <c r="AE37" s="14"/>
      <c r="AF37" s="17"/>
      <c r="AG37" s="21"/>
      <c r="AH37" s="17"/>
      <c r="AI37" s="14"/>
      <c r="AJ37" s="17"/>
      <c r="AK37" s="15"/>
      <c r="AL37" s="17" t="str">
        <f t="shared" si="9"/>
        <v/>
      </c>
      <c r="AM37" s="15"/>
      <c r="AN37" s="17" t="str">
        <f t="shared" si="10"/>
        <v/>
      </c>
      <c r="AO37" s="14"/>
      <c r="AP37" s="17" t="str">
        <f t="shared" si="11"/>
        <v/>
      </c>
      <c r="AQ37" s="14"/>
      <c r="AR37" s="14"/>
      <c r="AS37" s="17">
        <f t="shared" si="5"/>
        <v>46235.952725000003</v>
      </c>
      <c r="AT37" s="17">
        <f t="shared" si="6"/>
        <v>46097.244866825007</v>
      </c>
      <c r="AU37" s="23">
        <f t="shared" si="12"/>
        <v>1.6133386585815832</v>
      </c>
      <c r="AV37" s="17">
        <f t="shared" si="13"/>
        <v>1613.3386585815833</v>
      </c>
    </row>
    <row r="38" spans="1:48" x14ac:dyDescent="0.3">
      <c r="A38" s="13" t="s">
        <v>111</v>
      </c>
      <c r="B38" s="13" t="s">
        <v>112</v>
      </c>
      <c r="C38" s="13" t="s">
        <v>113</v>
      </c>
      <c r="D38" s="13" t="s">
        <v>52</v>
      </c>
      <c r="E38" s="13" t="s">
        <v>53</v>
      </c>
      <c r="F38" s="13" t="s">
        <v>95</v>
      </c>
      <c r="G38" s="13" t="s">
        <v>55</v>
      </c>
      <c r="H38" s="13" t="s">
        <v>56</v>
      </c>
      <c r="I38" s="14">
        <v>80</v>
      </c>
      <c r="J38" s="14">
        <v>39.090000000000003</v>
      </c>
      <c r="K38" s="14">
        <f t="shared" si="0"/>
        <v>37.76</v>
      </c>
      <c r="L38" s="14">
        <f t="shared" si="1"/>
        <v>0</v>
      </c>
      <c r="M38" s="15"/>
      <c r="N38" s="16"/>
      <c r="O38" s="17"/>
      <c r="P38" s="18">
        <v>17.71</v>
      </c>
      <c r="Q38" s="17">
        <v>41370.559999999998</v>
      </c>
      <c r="R38" s="19">
        <v>19.23</v>
      </c>
      <c r="S38" s="17">
        <v>23786.525000000001</v>
      </c>
      <c r="T38" s="20">
        <v>0.82</v>
      </c>
      <c r="U38" s="17">
        <v>284.31599999999997</v>
      </c>
      <c r="V38" s="14"/>
      <c r="W38" s="17"/>
      <c r="X38" s="14"/>
      <c r="Y38" s="17"/>
      <c r="Z38" s="21"/>
      <c r="AA38" s="17"/>
      <c r="AB38" s="22"/>
      <c r="AC38" s="17"/>
      <c r="AD38" s="14"/>
      <c r="AE38" s="14"/>
      <c r="AF38" s="17"/>
      <c r="AG38" s="21"/>
      <c r="AH38" s="17"/>
      <c r="AI38" s="14"/>
      <c r="AJ38" s="17"/>
      <c r="AK38" s="15"/>
      <c r="AL38" s="17" t="str">
        <f t="shared" si="9"/>
        <v/>
      </c>
      <c r="AM38" s="15"/>
      <c r="AN38" s="17" t="str">
        <f t="shared" si="10"/>
        <v/>
      </c>
      <c r="AO38" s="14"/>
      <c r="AP38" s="17" t="str">
        <f t="shared" si="11"/>
        <v/>
      </c>
      <c r="AQ38" s="14"/>
      <c r="AR38" s="14"/>
      <c r="AS38" s="17">
        <f t="shared" si="5"/>
        <v>65441.400999999998</v>
      </c>
      <c r="AT38" s="17">
        <f t="shared" si="6"/>
        <v>65245.076797000002</v>
      </c>
      <c r="AU38" s="23">
        <f t="shared" si="12"/>
        <v>2.2834858131506031</v>
      </c>
      <c r="AV38" s="17">
        <f t="shared" si="13"/>
        <v>2283.485813150603</v>
      </c>
    </row>
    <row r="39" spans="1:48" x14ac:dyDescent="0.3">
      <c r="A39" s="13" t="s">
        <v>111</v>
      </c>
      <c r="B39" s="13" t="s">
        <v>112</v>
      </c>
      <c r="C39" s="13" t="s">
        <v>113</v>
      </c>
      <c r="D39" s="13" t="s">
        <v>52</v>
      </c>
      <c r="E39" s="13" t="s">
        <v>57</v>
      </c>
      <c r="F39" s="13" t="s">
        <v>95</v>
      </c>
      <c r="G39" s="13" t="s">
        <v>55</v>
      </c>
      <c r="H39" s="13" t="s">
        <v>56</v>
      </c>
      <c r="I39" s="14">
        <v>80</v>
      </c>
      <c r="J39" s="14">
        <v>37.54</v>
      </c>
      <c r="K39" s="14">
        <f t="shared" si="0"/>
        <v>37.54</v>
      </c>
      <c r="L39" s="14">
        <f t="shared" si="1"/>
        <v>0</v>
      </c>
      <c r="M39" s="15"/>
      <c r="N39" s="16"/>
      <c r="O39" s="17"/>
      <c r="P39" s="18">
        <v>2.81</v>
      </c>
      <c r="Q39" s="17">
        <v>6564.16</v>
      </c>
      <c r="R39" s="19">
        <v>24.26</v>
      </c>
      <c r="S39" s="17">
        <v>29945.146250000002</v>
      </c>
      <c r="T39" s="20">
        <v>10.47</v>
      </c>
      <c r="U39" s="17">
        <v>2937.6202499999999</v>
      </c>
      <c r="V39" s="14"/>
      <c r="W39" s="17"/>
      <c r="X39" s="14"/>
      <c r="Y39" s="17"/>
      <c r="Z39" s="21"/>
      <c r="AA39" s="17"/>
      <c r="AB39" s="22"/>
      <c r="AC39" s="17"/>
      <c r="AD39" s="14"/>
      <c r="AE39" s="14"/>
      <c r="AF39" s="17"/>
      <c r="AG39" s="21"/>
      <c r="AH39" s="17"/>
      <c r="AI39" s="14"/>
      <c r="AJ39" s="17"/>
      <c r="AK39" s="15"/>
      <c r="AL39" s="17" t="str">
        <f t="shared" si="9"/>
        <v/>
      </c>
      <c r="AM39" s="15"/>
      <c r="AN39" s="17" t="str">
        <f t="shared" si="10"/>
        <v/>
      </c>
      <c r="AO39" s="14"/>
      <c r="AP39" s="17" t="str">
        <f t="shared" si="11"/>
        <v/>
      </c>
      <c r="AQ39" s="14"/>
      <c r="AR39" s="14"/>
      <c r="AS39" s="17">
        <f t="shared" si="5"/>
        <v>39446.926500000001</v>
      </c>
      <c r="AT39" s="17">
        <f t="shared" si="6"/>
        <v>39328.585720499999</v>
      </c>
      <c r="AU39" s="23">
        <f t="shared" si="12"/>
        <v>1.376445119736122</v>
      </c>
      <c r="AV39" s="17">
        <f t="shared" si="13"/>
        <v>1376.445119736122</v>
      </c>
    </row>
    <row r="40" spans="1:48" x14ac:dyDescent="0.3">
      <c r="A40" s="13" t="s">
        <v>114</v>
      </c>
      <c r="B40" s="13" t="s">
        <v>112</v>
      </c>
      <c r="C40" s="13" t="s">
        <v>113</v>
      </c>
      <c r="D40" s="13" t="s">
        <v>52</v>
      </c>
      <c r="E40" s="13" t="s">
        <v>68</v>
      </c>
      <c r="F40" s="13" t="s">
        <v>95</v>
      </c>
      <c r="G40" s="13" t="s">
        <v>55</v>
      </c>
      <c r="H40" s="13" t="s">
        <v>56</v>
      </c>
      <c r="I40" s="14">
        <v>4.3000001907348633</v>
      </c>
      <c r="J40" s="14">
        <v>1.04</v>
      </c>
      <c r="K40" s="14">
        <f t="shared" si="0"/>
        <v>1.04</v>
      </c>
      <c r="L40" s="14">
        <f t="shared" si="1"/>
        <v>0</v>
      </c>
      <c r="M40" s="15"/>
      <c r="N40" s="16"/>
      <c r="O40" s="17"/>
      <c r="P40" s="18"/>
      <c r="Q40" s="17"/>
      <c r="R40" s="19"/>
      <c r="S40" s="17"/>
      <c r="T40" s="20"/>
      <c r="U40" s="17"/>
      <c r="V40" s="14"/>
      <c r="W40" s="17"/>
      <c r="X40" s="14"/>
      <c r="Y40" s="17"/>
      <c r="Z40" s="21">
        <v>0.41</v>
      </c>
      <c r="AA40" s="17">
        <v>61.165349999999997</v>
      </c>
      <c r="AB40" s="22">
        <v>0.63</v>
      </c>
      <c r="AC40" s="17">
        <v>82.491500000000002</v>
      </c>
      <c r="AD40" s="14"/>
      <c r="AE40" s="14"/>
      <c r="AF40" s="17"/>
      <c r="AG40" s="21"/>
      <c r="AH40" s="17"/>
      <c r="AI40" s="14"/>
      <c r="AJ40" s="17"/>
      <c r="AK40" s="15"/>
      <c r="AL40" s="17" t="str">
        <f t="shared" si="9"/>
        <v/>
      </c>
      <c r="AM40" s="15"/>
      <c r="AN40" s="17" t="str">
        <f t="shared" si="10"/>
        <v/>
      </c>
      <c r="AO40" s="14"/>
      <c r="AP40" s="17" t="str">
        <f t="shared" si="11"/>
        <v/>
      </c>
      <c r="AQ40" s="14"/>
      <c r="AR40" s="14"/>
      <c r="AS40" s="17">
        <f t="shared" si="5"/>
        <v>143.65684999999999</v>
      </c>
      <c r="AT40" s="17">
        <f t="shared" si="6"/>
        <v>143.22587945000001</v>
      </c>
      <c r="AU40" s="23">
        <f t="shared" si="12"/>
        <v>5.01270409747041E-3</v>
      </c>
      <c r="AV40" s="17">
        <f t="shared" si="13"/>
        <v>5.0127040974704098</v>
      </c>
    </row>
    <row r="41" spans="1:48" x14ac:dyDescent="0.3">
      <c r="A41" s="13" t="s">
        <v>114</v>
      </c>
      <c r="B41" s="13" t="s">
        <v>112</v>
      </c>
      <c r="C41" s="13" t="s">
        <v>113</v>
      </c>
      <c r="D41" s="13" t="s">
        <v>52</v>
      </c>
      <c r="E41" s="13" t="s">
        <v>69</v>
      </c>
      <c r="F41" s="13" t="s">
        <v>95</v>
      </c>
      <c r="G41" s="13" t="s">
        <v>55</v>
      </c>
      <c r="H41" s="13" t="s">
        <v>56</v>
      </c>
      <c r="I41" s="14">
        <v>4.3000001907348633</v>
      </c>
      <c r="J41" s="14">
        <v>3.25</v>
      </c>
      <c r="K41" s="14">
        <f t="shared" si="0"/>
        <v>3.25</v>
      </c>
      <c r="L41" s="14">
        <f t="shared" si="1"/>
        <v>0</v>
      </c>
      <c r="M41" s="15"/>
      <c r="N41" s="16"/>
      <c r="O41" s="17"/>
      <c r="P41" s="18">
        <v>0.35</v>
      </c>
      <c r="Q41" s="17">
        <v>715.4</v>
      </c>
      <c r="R41" s="19">
        <v>0.7</v>
      </c>
      <c r="S41" s="17">
        <v>763.78749999999991</v>
      </c>
      <c r="T41" s="20"/>
      <c r="U41" s="17"/>
      <c r="V41" s="14"/>
      <c r="W41" s="17"/>
      <c r="X41" s="14"/>
      <c r="Y41" s="17"/>
      <c r="Z41" s="21">
        <v>0.96</v>
      </c>
      <c r="AA41" s="17">
        <v>132.0573</v>
      </c>
      <c r="AB41" s="22">
        <v>1.24</v>
      </c>
      <c r="AC41" s="17">
        <v>153.5352</v>
      </c>
      <c r="AD41" s="14"/>
      <c r="AE41" s="14"/>
      <c r="AF41" s="17"/>
      <c r="AG41" s="21"/>
      <c r="AH41" s="17"/>
      <c r="AI41" s="14"/>
      <c r="AJ41" s="17"/>
      <c r="AK41" s="15"/>
      <c r="AL41" s="17" t="str">
        <f t="shared" si="9"/>
        <v/>
      </c>
      <c r="AM41" s="15"/>
      <c r="AN41" s="17" t="str">
        <f t="shared" si="10"/>
        <v/>
      </c>
      <c r="AO41" s="14"/>
      <c r="AP41" s="17" t="str">
        <f t="shared" si="11"/>
        <v/>
      </c>
      <c r="AQ41" s="14"/>
      <c r="AR41" s="14"/>
      <c r="AS41" s="17">
        <f t="shared" si="5"/>
        <v>1764.78</v>
      </c>
      <c r="AT41" s="17">
        <f t="shared" si="6"/>
        <v>1759.4856599999998</v>
      </c>
      <c r="AU41" s="23">
        <f t="shared" si="12"/>
        <v>6.1579520483247614E-2</v>
      </c>
      <c r="AV41" s="17">
        <f t="shared" si="13"/>
        <v>61.579520483247613</v>
      </c>
    </row>
    <row r="42" spans="1:48" x14ac:dyDescent="0.3">
      <c r="A42" s="13" t="s">
        <v>115</v>
      </c>
      <c r="B42" s="13" t="s">
        <v>116</v>
      </c>
      <c r="C42" s="13" t="s">
        <v>117</v>
      </c>
      <c r="D42" s="13" t="s">
        <v>118</v>
      </c>
      <c r="E42" s="13" t="s">
        <v>75</v>
      </c>
      <c r="F42" s="13" t="s">
        <v>99</v>
      </c>
      <c r="G42" s="13" t="s">
        <v>55</v>
      </c>
      <c r="H42" s="13" t="s">
        <v>56</v>
      </c>
      <c r="I42" s="14">
        <v>80</v>
      </c>
      <c r="J42" s="14">
        <v>39.21</v>
      </c>
      <c r="K42" s="14">
        <f t="shared" si="0"/>
        <v>26.33</v>
      </c>
      <c r="L42" s="14">
        <f t="shared" si="1"/>
        <v>0</v>
      </c>
      <c r="M42" s="15"/>
      <c r="N42" s="16"/>
      <c r="O42" s="17"/>
      <c r="P42" s="18"/>
      <c r="Q42" s="17"/>
      <c r="R42" s="19">
        <v>9.6199999999999992</v>
      </c>
      <c r="S42" s="17">
        <v>11996.14</v>
      </c>
      <c r="T42" s="20">
        <v>16.71</v>
      </c>
      <c r="U42" s="17">
        <v>6251.2110000000011</v>
      </c>
      <c r="V42" s="14"/>
      <c r="W42" s="17"/>
      <c r="X42" s="14"/>
      <c r="Y42" s="17"/>
      <c r="Z42" s="21"/>
      <c r="AA42" s="17"/>
      <c r="AB42" s="22"/>
      <c r="AC42" s="17"/>
      <c r="AD42" s="14"/>
      <c r="AE42" s="14"/>
      <c r="AF42" s="17"/>
      <c r="AG42" s="21"/>
      <c r="AH42" s="17"/>
      <c r="AI42" s="14"/>
      <c r="AJ42" s="17"/>
      <c r="AK42" s="15"/>
      <c r="AL42" s="17" t="str">
        <f t="shared" si="9"/>
        <v/>
      </c>
      <c r="AM42" s="15"/>
      <c r="AN42" s="17" t="str">
        <f t="shared" si="10"/>
        <v/>
      </c>
      <c r="AO42" s="14"/>
      <c r="AP42" s="17" t="str">
        <f t="shared" si="11"/>
        <v/>
      </c>
      <c r="AQ42" s="14"/>
      <c r="AR42" s="14"/>
      <c r="AS42" s="17">
        <f t="shared" si="5"/>
        <v>18247.351000000002</v>
      </c>
      <c r="AT42" s="17">
        <f t="shared" si="6"/>
        <v>18192.608947000001</v>
      </c>
      <c r="AU42" s="23">
        <f t="shared" si="12"/>
        <v>0.63671569525352112</v>
      </c>
      <c r="AV42" s="17">
        <f t="shared" si="13"/>
        <v>636.71569525352106</v>
      </c>
    </row>
    <row r="43" spans="1:48" x14ac:dyDescent="0.3">
      <c r="A43" s="13" t="s">
        <v>115</v>
      </c>
      <c r="B43" s="13" t="s">
        <v>116</v>
      </c>
      <c r="C43" s="13" t="s">
        <v>117</v>
      </c>
      <c r="D43" s="13" t="s">
        <v>118</v>
      </c>
      <c r="E43" s="13" t="s">
        <v>74</v>
      </c>
      <c r="F43" s="13" t="s">
        <v>99</v>
      </c>
      <c r="G43" s="13" t="s">
        <v>55</v>
      </c>
      <c r="H43" s="13" t="s">
        <v>56</v>
      </c>
      <c r="I43" s="14">
        <v>80</v>
      </c>
      <c r="J43" s="14">
        <v>40.65</v>
      </c>
      <c r="K43" s="14">
        <f t="shared" si="0"/>
        <v>2.57</v>
      </c>
      <c r="L43" s="14">
        <f t="shared" si="1"/>
        <v>0</v>
      </c>
      <c r="M43" s="15"/>
      <c r="N43" s="16"/>
      <c r="O43" s="17"/>
      <c r="P43" s="18"/>
      <c r="Q43" s="17"/>
      <c r="R43" s="19"/>
      <c r="S43" s="17"/>
      <c r="T43" s="20">
        <v>2.5099999999999998</v>
      </c>
      <c r="U43" s="17">
        <v>938.99099999999999</v>
      </c>
      <c r="V43" s="14"/>
      <c r="W43" s="17"/>
      <c r="X43" s="14"/>
      <c r="Y43" s="17"/>
      <c r="Z43" s="21"/>
      <c r="AA43" s="17"/>
      <c r="AB43" s="22">
        <v>0.06</v>
      </c>
      <c r="AC43" s="17">
        <v>8.0808</v>
      </c>
      <c r="AD43" s="14"/>
      <c r="AE43" s="14"/>
      <c r="AF43" s="17"/>
      <c r="AG43" s="21"/>
      <c r="AH43" s="17"/>
      <c r="AI43" s="14"/>
      <c r="AJ43" s="17"/>
      <c r="AK43" s="15"/>
      <c r="AL43" s="17" t="str">
        <f t="shared" si="9"/>
        <v/>
      </c>
      <c r="AM43" s="15"/>
      <c r="AN43" s="17" t="str">
        <f t="shared" si="10"/>
        <v/>
      </c>
      <c r="AO43" s="14"/>
      <c r="AP43" s="17" t="str">
        <f t="shared" si="11"/>
        <v/>
      </c>
      <c r="AQ43" s="14"/>
      <c r="AR43" s="14"/>
      <c r="AS43" s="17">
        <f t="shared" si="5"/>
        <v>947.07179999999994</v>
      </c>
      <c r="AT43" s="17">
        <f t="shared" si="6"/>
        <v>944.23058459999993</v>
      </c>
      <c r="AU43" s="23">
        <f t="shared" si="12"/>
        <v>3.3046740844301377E-2</v>
      </c>
      <c r="AV43" s="17">
        <f t="shared" si="13"/>
        <v>33.046740844301375</v>
      </c>
    </row>
    <row r="44" spans="1:48" x14ac:dyDescent="0.3">
      <c r="A44" s="13" t="s">
        <v>119</v>
      </c>
      <c r="B44" s="13" t="s">
        <v>116</v>
      </c>
      <c r="C44" s="13" t="s">
        <v>117</v>
      </c>
      <c r="D44" s="13" t="s">
        <v>118</v>
      </c>
      <c r="E44" s="13" t="s">
        <v>77</v>
      </c>
      <c r="F44" s="13" t="s">
        <v>99</v>
      </c>
      <c r="G44" s="13" t="s">
        <v>55</v>
      </c>
      <c r="H44" s="13" t="s">
        <v>56</v>
      </c>
      <c r="I44" s="14">
        <v>80</v>
      </c>
      <c r="J44" s="14">
        <v>39.03</v>
      </c>
      <c r="K44" s="14">
        <f t="shared" si="0"/>
        <v>6.57</v>
      </c>
      <c r="L44" s="14">
        <f t="shared" si="1"/>
        <v>0</v>
      </c>
      <c r="M44" s="15"/>
      <c r="N44" s="16"/>
      <c r="O44" s="17"/>
      <c r="P44" s="18"/>
      <c r="Q44" s="17"/>
      <c r="R44" s="19">
        <v>1.21</v>
      </c>
      <c r="S44" s="17">
        <v>1508.87</v>
      </c>
      <c r="T44" s="20">
        <v>1.96</v>
      </c>
      <c r="U44" s="17">
        <v>733.23599999999999</v>
      </c>
      <c r="V44" s="14"/>
      <c r="W44" s="17"/>
      <c r="X44" s="14"/>
      <c r="Y44" s="17"/>
      <c r="Z44" s="21"/>
      <c r="AA44" s="17"/>
      <c r="AB44" s="22">
        <v>3.4</v>
      </c>
      <c r="AC44" s="17">
        <v>457.91199999999998</v>
      </c>
      <c r="AD44" s="14"/>
      <c r="AE44" s="14"/>
      <c r="AF44" s="17"/>
      <c r="AG44" s="21"/>
      <c r="AH44" s="17"/>
      <c r="AI44" s="14"/>
      <c r="AJ44" s="17"/>
      <c r="AK44" s="15"/>
      <c r="AL44" s="17" t="str">
        <f t="shared" si="9"/>
        <v/>
      </c>
      <c r="AM44" s="15"/>
      <c r="AN44" s="17" t="str">
        <f t="shared" si="10"/>
        <v/>
      </c>
      <c r="AO44" s="14"/>
      <c r="AP44" s="17" t="str">
        <f t="shared" si="11"/>
        <v/>
      </c>
      <c r="AQ44" s="14"/>
      <c r="AR44" s="14"/>
      <c r="AS44" s="17">
        <f t="shared" si="5"/>
        <v>2700.0179999999996</v>
      </c>
      <c r="AT44" s="17">
        <f t="shared" si="6"/>
        <v>2691.917946</v>
      </c>
      <c r="AU44" s="23">
        <f t="shared" si="12"/>
        <v>9.4213337490303181E-2</v>
      </c>
      <c r="AV44" s="17">
        <f t="shared" si="13"/>
        <v>94.213337490303189</v>
      </c>
    </row>
    <row r="45" spans="1:48" x14ac:dyDescent="0.3">
      <c r="A45" s="13" t="s">
        <v>119</v>
      </c>
      <c r="B45" s="13" t="s">
        <v>116</v>
      </c>
      <c r="C45" s="13" t="s">
        <v>117</v>
      </c>
      <c r="D45" s="13" t="s">
        <v>118</v>
      </c>
      <c r="E45" s="13" t="s">
        <v>76</v>
      </c>
      <c r="F45" s="13" t="s">
        <v>99</v>
      </c>
      <c r="G45" s="13" t="s">
        <v>55</v>
      </c>
      <c r="H45" s="13" t="s">
        <v>56</v>
      </c>
      <c r="I45" s="14">
        <v>80</v>
      </c>
      <c r="J45" s="14">
        <v>37.89</v>
      </c>
      <c r="K45" s="14">
        <f t="shared" si="0"/>
        <v>27.58</v>
      </c>
      <c r="L45" s="14">
        <f t="shared" si="1"/>
        <v>0</v>
      </c>
      <c r="M45" s="15"/>
      <c r="N45" s="16"/>
      <c r="O45" s="17"/>
      <c r="P45" s="18"/>
      <c r="Q45" s="17"/>
      <c r="R45" s="19">
        <v>24.84</v>
      </c>
      <c r="S45" s="17">
        <v>30975.48</v>
      </c>
      <c r="T45" s="20">
        <v>2.74</v>
      </c>
      <c r="U45" s="17">
        <v>1025.0340000000001</v>
      </c>
      <c r="V45" s="14"/>
      <c r="W45" s="17"/>
      <c r="X45" s="14"/>
      <c r="Y45" s="17"/>
      <c r="Z45" s="21"/>
      <c r="AA45" s="17"/>
      <c r="AB45" s="22"/>
      <c r="AC45" s="17"/>
      <c r="AD45" s="14"/>
      <c r="AE45" s="14"/>
      <c r="AF45" s="17"/>
      <c r="AG45" s="21"/>
      <c r="AH45" s="17"/>
      <c r="AI45" s="14"/>
      <c r="AJ45" s="17"/>
      <c r="AK45" s="15"/>
      <c r="AL45" s="17" t="str">
        <f t="shared" si="9"/>
        <v/>
      </c>
      <c r="AM45" s="15"/>
      <c r="AN45" s="17" t="str">
        <f t="shared" si="10"/>
        <v/>
      </c>
      <c r="AO45" s="14"/>
      <c r="AP45" s="17" t="str">
        <f t="shared" si="11"/>
        <v/>
      </c>
      <c r="AQ45" s="14"/>
      <c r="AR45" s="14"/>
      <c r="AS45" s="17">
        <f t="shared" si="5"/>
        <v>32000.513999999999</v>
      </c>
      <c r="AT45" s="17">
        <f t="shared" si="6"/>
        <v>31904.512458000001</v>
      </c>
      <c r="AU45" s="23">
        <f t="shared" si="12"/>
        <v>1.1166130097448137</v>
      </c>
      <c r="AV45" s="17">
        <f t="shared" si="13"/>
        <v>1116.6130097448136</v>
      </c>
    </row>
    <row r="46" spans="1:48" x14ac:dyDescent="0.3">
      <c r="A46" s="13" t="s">
        <v>120</v>
      </c>
      <c r="B46" s="13" t="s">
        <v>121</v>
      </c>
      <c r="C46" s="13" t="s">
        <v>122</v>
      </c>
      <c r="D46" s="13" t="s">
        <v>52</v>
      </c>
      <c r="E46" s="13" t="s">
        <v>98</v>
      </c>
      <c r="F46" s="13" t="s">
        <v>123</v>
      </c>
      <c r="G46" s="13" t="s">
        <v>55</v>
      </c>
      <c r="H46" s="13" t="s">
        <v>124</v>
      </c>
      <c r="I46" s="14">
        <v>139.17999267578119</v>
      </c>
      <c r="J46" s="14">
        <v>36</v>
      </c>
      <c r="K46" s="14">
        <f t="shared" si="0"/>
        <v>23.53</v>
      </c>
      <c r="L46" s="14">
        <f t="shared" si="1"/>
        <v>0</v>
      </c>
      <c r="M46" s="15"/>
      <c r="N46" s="16">
        <v>2.91</v>
      </c>
      <c r="O46" s="17">
        <v>4092.915</v>
      </c>
      <c r="P46" s="18">
        <v>4.38</v>
      </c>
      <c r="Q46" s="17">
        <v>5115.84</v>
      </c>
      <c r="R46" s="19">
        <v>8.24</v>
      </c>
      <c r="S46" s="17">
        <v>5137.6400000000003</v>
      </c>
      <c r="T46" s="20">
        <v>8</v>
      </c>
      <c r="U46" s="17">
        <v>1496.4</v>
      </c>
      <c r="V46" s="14"/>
      <c r="W46" s="17"/>
      <c r="X46" s="14"/>
      <c r="Y46" s="17"/>
      <c r="Z46" s="21"/>
      <c r="AA46" s="17"/>
      <c r="AB46" s="22"/>
      <c r="AC46" s="17"/>
      <c r="AD46" s="14"/>
      <c r="AE46" s="14"/>
      <c r="AF46" s="17"/>
      <c r="AG46" s="21"/>
      <c r="AH46" s="17"/>
      <c r="AI46" s="14"/>
      <c r="AJ46" s="17"/>
      <c r="AK46" s="15"/>
      <c r="AL46" s="17" t="str">
        <f t="shared" si="9"/>
        <v/>
      </c>
      <c r="AM46" s="15"/>
      <c r="AN46" s="17" t="str">
        <f t="shared" si="10"/>
        <v/>
      </c>
      <c r="AO46" s="14"/>
      <c r="AP46" s="17" t="str">
        <f t="shared" si="11"/>
        <v/>
      </c>
      <c r="AQ46" s="14"/>
      <c r="AR46" s="14"/>
      <c r="AS46" s="17">
        <f t="shared" si="5"/>
        <v>15842.795</v>
      </c>
      <c r="AT46" s="17">
        <f t="shared" si="6"/>
        <v>15795.266615</v>
      </c>
      <c r="AU46" s="23">
        <f t="shared" si="12"/>
        <v>0.55281208944706595</v>
      </c>
      <c r="AV46" s="17">
        <f t="shared" si="13"/>
        <v>552.81208944706589</v>
      </c>
    </row>
    <row r="47" spans="1:48" x14ac:dyDescent="0.3">
      <c r="A47" s="13" t="s">
        <v>120</v>
      </c>
      <c r="B47" s="13" t="s">
        <v>121</v>
      </c>
      <c r="C47" s="13" t="s">
        <v>122</v>
      </c>
      <c r="D47" s="13" t="s">
        <v>52</v>
      </c>
      <c r="E47" s="13" t="s">
        <v>61</v>
      </c>
      <c r="F47" s="13" t="s">
        <v>123</v>
      </c>
      <c r="G47" s="13" t="s">
        <v>55</v>
      </c>
      <c r="H47" s="13" t="s">
        <v>124</v>
      </c>
      <c r="I47" s="14">
        <v>139.17999267578119</v>
      </c>
      <c r="J47" s="14">
        <v>35.549999999999997</v>
      </c>
      <c r="K47" s="14">
        <f t="shared" si="0"/>
        <v>13.440000000000001</v>
      </c>
      <c r="L47" s="14">
        <f t="shared" si="1"/>
        <v>0</v>
      </c>
      <c r="M47" s="15"/>
      <c r="N47" s="16"/>
      <c r="O47" s="17"/>
      <c r="P47" s="18">
        <v>7.0000000000000007E-2</v>
      </c>
      <c r="Q47" s="17">
        <v>143.08000000000001</v>
      </c>
      <c r="R47" s="19">
        <v>5.08</v>
      </c>
      <c r="S47" s="17">
        <v>4640.3987500000003</v>
      </c>
      <c r="T47" s="20">
        <v>8.15</v>
      </c>
      <c r="U47" s="17">
        <v>2030.8953750000001</v>
      </c>
      <c r="V47" s="14"/>
      <c r="W47" s="17"/>
      <c r="X47" s="14"/>
      <c r="Y47" s="17"/>
      <c r="Z47" s="21"/>
      <c r="AA47" s="17"/>
      <c r="AB47" s="22">
        <v>0.14000000000000001</v>
      </c>
      <c r="AC47" s="17">
        <v>16.4983</v>
      </c>
      <c r="AD47" s="14"/>
      <c r="AE47" s="14"/>
      <c r="AF47" s="17"/>
      <c r="AG47" s="21"/>
      <c r="AH47" s="17"/>
      <c r="AI47" s="14"/>
      <c r="AJ47" s="17"/>
      <c r="AK47" s="15"/>
      <c r="AL47" s="17" t="str">
        <f t="shared" si="9"/>
        <v/>
      </c>
      <c r="AM47" s="15"/>
      <c r="AN47" s="17" t="str">
        <f t="shared" si="10"/>
        <v/>
      </c>
      <c r="AO47" s="14"/>
      <c r="AP47" s="17" t="str">
        <f t="shared" si="11"/>
        <v/>
      </c>
      <c r="AQ47" s="14"/>
      <c r="AR47" s="14"/>
      <c r="AS47" s="17">
        <f t="shared" si="5"/>
        <v>6830.8724250000005</v>
      </c>
      <c r="AT47" s="17">
        <f t="shared" si="6"/>
        <v>6810.3798077250012</v>
      </c>
      <c r="AU47" s="23">
        <f t="shared" si="12"/>
        <v>0.23835370324558239</v>
      </c>
      <c r="AV47" s="17">
        <f t="shared" si="13"/>
        <v>238.35370324558238</v>
      </c>
    </row>
    <row r="48" spans="1:48" x14ac:dyDescent="0.3">
      <c r="A48" s="13" t="s">
        <v>125</v>
      </c>
      <c r="B48" s="13" t="s">
        <v>121</v>
      </c>
      <c r="C48" s="13" t="s">
        <v>122</v>
      </c>
      <c r="D48" s="13" t="s">
        <v>52</v>
      </c>
      <c r="E48" s="13" t="s">
        <v>53</v>
      </c>
      <c r="F48" s="13" t="s">
        <v>123</v>
      </c>
      <c r="G48" s="13" t="s">
        <v>55</v>
      </c>
      <c r="H48" s="13" t="s">
        <v>124</v>
      </c>
      <c r="I48" s="14">
        <v>156</v>
      </c>
      <c r="J48" s="14">
        <v>39.22</v>
      </c>
      <c r="K48" s="14">
        <f t="shared" si="0"/>
        <v>8.7999999999999989</v>
      </c>
      <c r="L48" s="14">
        <f t="shared" si="1"/>
        <v>0</v>
      </c>
      <c r="M48" s="15"/>
      <c r="N48" s="16"/>
      <c r="O48" s="17"/>
      <c r="P48" s="18">
        <v>0.71</v>
      </c>
      <c r="Q48" s="17">
        <v>1042.44</v>
      </c>
      <c r="R48" s="19">
        <v>6.14</v>
      </c>
      <c r="S48" s="17">
        <v>5334.0424999999996</v>
      </c>
      <c r="T48" s="20">
        <v>0.5</v>
      </c>
      <c r="U48" s="17">
        <v>150.57525000000001</v>
      </c>
      <c r="V48" s="14"/>
      <c r="W48" s="17"/>
      <c r="X48" s="14"/>
      <c r="Y48" s="17"/>
      <c r="Z48" s="21">
        <v>0.04</v>
      </c>
      <c r="AA48" s="17">
        <v>3.7410000000000001</v>
      </c>
      <c r="AB48" s="22">
        <v>1.41</v>
      </c>
      <c r="AC48" s="17">
        <v>120.70695000000001</v>
      </c>
      <c r="AD48" s="14"/>
      <c r="AE48" s="14"/>
      <c r="AF48" s="17"/>
      <c r="AG48" s="21"/>
      <c r="AH48" s="17"/>
      <c r="AI48" s="14"/>
      <c r="AJ48" s="17"/>
      <c r="AK48" s="15"/>
      <c r="AL48" s="17" t="str">
        <f t="shared" si="9"/>
        <v/>
      </c>
      <c r="AM48" s="15"/>
      <c r="AN48" s="17" t="str">
        <f t="shared" si="10"/>
        <v/>
      </c>
      <c r="AO48" s="14"/>
      <c r="AP48" s="17" t="str">
        <f t="shared" si="11"/>
        <v/>
      </c>
      <c r="AQ48" s="14"/>
      <c r="AR48" s="14"/>
      <c r="AS48" s="17">
        <f t="shared" si="5"/>
        <v>6651.5056999999997</v>
      </c>
      <c r="AT48" s="17">
        <f t="shared" si="6"/>
        <v>6631.5511829000006</v>
      </c>
      <c r="AU48" s="23">
        <f t="shared" si="12"/>
        <v>0.23209495319393256</v>
      </c>
      <c r="AV48" s="17">
        <f t="shared" si="13"/>
        <v>232.09495319393255</v>
      </c>
    </row>
    <row r="49" spans="1:48" x14ac:dyDescent="0.3">
      <c r="A49" s="13" t="s">
        <v>125</v>
      </c>
      <c r="B49" s="13" t="s">
        <v>121</v>
      </c>
      <c r="C49" s="13" t="s">
        <v>122</v>
      </c>
      <c r="D49" s="13" t="s">
        <v>52</v>
      </c>
      <c r="E49" s="13" t="s">
        <v>57</v>
      </c>
      <c r="F49" s="13" t="s">
        <v>123</v>
      </c>
      <c r="G49" s="13" t="s">
        <v>55</v>
      </c>
      <c r="H49" s="13" t="s">
        <v>124</v>
      </c>
      <c r="I49" s="14">
        <v>156</v>
      </c>
      <c r="J49" s="14">
        <v>36.74</v>
      </c>
      <c r="K49" s="14">
        <f t="shared" si="0"/>
        <v>0.81</v>
      </c>
      <c r="L49" s="14">
        <f t="shared" si="1"/>
        <v>0</v>
      </c>
      <c r="M49" s="15"/>
      <c r="N49" s="16"/>
      <c r="O49" s="17"/>
      <c r="P49" s="18"/>
      <c r="Q49" s="17"/>
      <c r="R49" s="19"/>
      <c r="S49" s="17"/>
      <c r="T49" s="20"/>
      <c r="U49" s="17"/>
      <c r="V49" s="14"/>
      <c r="W49" s="17"/>
      <c r="X49" s="14"/>
      <c r="Y49" s="17"/>
      <c r="Z49" s="21">
        <v>0.33</v>
      </c>
      <c r="AA49" s="17">
        <v>30.863250000000001</v>
      </c>
      <c r="AB49" s="22">
        <v>0.48</v>
      </c>
      <c r="AC49" s="17">
        <v>40.404000000000003</v>
      </c>
      <c r="AD49" s="14"/>
      <c r="AE49" s="14"/>
      <c r="AF49" s="17"/>
      <c r="AG49" s="21"/>
      <c r="AH49" s="17"/>
      <c r="AI49" s="14"/>
      <c r="AJ49" s="17"/>
      <c r="AK49" s="15"/>
      <c r="AL49" s="17" t="str">
        <f t="shared" si="9"/>
        <v/>
      </c>
      <c r="AM49" s="15"/>
      <c r="AN49" s="17" t="str">
        <f t="shared" si="10"/>
        <v/>
      </c>
      <c r="AO49" s="14"/>
      <c r="AP49" s="17" t="str">
        <f t="shared" si="11"/>
        <v/>
      </c>
      <c r="AQ49" s="14"/>
      <c r="AR49" s="14"/>
      <c r="AS49" s="17">
        <f t="shared" si="5"/>
        <v>71.267250000000004</v>
      </c>
      <c r="AT49" s="17">
        <f t="shared" si="6"/>
        <v>71.053448250000017</v>
      </c>
      <c r="AU49" s="23">
        <f t="shared" si="12"/>
        <v>2.4867706349571785E-3</v>
      </c>
      <c r="AV49" s="17">
        <f t="shared" si="13"/>
        <v>2.4867706349571788</v>
      </c>
    </row>
    <row r="50" spans="1:48" x14ac:dyDescent="0.3">
      <c r="A50" s="13" t="s">
        <v>126</v>
      </c>
      <c r="B50" s="13" t="s">
        <v>121</v>
      </c>
      <c r="C50" s="13" t="s">
        <v>122</v>
      </c>
      <c r="D50" s="13" t="s">
        <v>52</v>
      </c>
      <c r="E50" s="13" t="s">
        <v>53</v>
      </c>
      <c r="F50" s="13" t="s">
        <v>123</v>
      </c>
      <c r="G50" s="13" t="s">
        <v>55</v>
      </c>
      <c r="H50" s="13" t="s">
        <v>124</v>
      </c>
      <c r="I50" s="14">
        <v>4</v>
      </c>
      <c r="J50" s="14">
        <v>1.08</v>
      </c>
      <c r="K50" s="14">
        <f t="shared" si="0"/>
        <v>1.08</v>
      </c>
      <c r="L50" s="14">
        <f t="shared" si="1"/>
        <v>0</v>
      </c>
      <c r="M50" s="15"/>
      <c r="N50" s="16"/>
      <c r="O50" s="17"/>
      <c r="P50" s="18">
        <v>0.25</v>
      </c>
      <c r="Q50" s="17">
        <v>400.04</v>
      </c>
      <c r="R50" s="19">
        <v>0.78</v>
      </c>
      <c r="S50" s="17">
        <v>670.26250000000005</v>
      </c>
      <c r="T50" s="20"/>
      <c r="U50" s="17"/>
      <c r="V50" s="14"/>
      <c r="W50" s="17"/>
      <c r="X50" s="14"/>
      <c r="Y50" s="17"/>
      <c r="Z50" s="21">
        <v>0.03</v>
      </c>
      <c r="AA50" s="17">
        <v>2.8057500000000002</v>
      </c>
      <c r="AB50" s="22">
        <v>0.02</v>
      </c>
      <c r="AC50" s="17">
        <v>1.6835</v>
      </c>
      <c r="AD50" s="14"/>
      <c r="AE50" s="14"/>
      <c r="AF50" s="17"/>
      <c r="AG50" s="21"/>
      <c r="AH50" s="17"/>
      <c r="AI50" s="14"/>
      <c r="AJ50" s="17"/>
      <c r="AK50" s="15"/>
      <c r="AL50" s="17" t="str">
        <f t="shared" si="9"/>
        <v/>
      </c>
      <c r="AM50" s="15"/>
      <c r="AN50" s="17" t="str">
        <f t="shared" si="10"/>
        <v/>
      </c>
      <c r="AO50" s="14"/>
      <c r="AP50" s="17" t="str">
        <f t="shared" si="11"/>
        <v/>
      </c>
      <c r="AQ50" s="14"/>
      <c r="AR50" s="14"/>
      <c r="AS50" s="17">
        <f t="shared" si="5"/>
        <v>1074.7917500000001</v>
      </c>
      <c r="AT50" s="17">
        <f t="shared" si="6"/>
        <v>1071.5673747500002</v>
      </c>
      <c r="AU50" s="23">
        <f t="shared" si="12"/>
        <v>3.7503349190465989E-2</v>
      </c>
      <c r="AV50" s="17">
        <f t="shared" si="13"/>
        <v>37.50334919046599</v>
      </c>
    </row>
    <row r="51" spans="1:48" x14ac:dyDescent="0.3">
      <c r="A51" s="13" t="s">
        <v>126</v>
      </c>
      <c r="B51" s="13" t="s">
        <v>121</v>
      </c>
      <c r="C51" s="13" t="s">
        <v>122</v>
      </c>
      <c r="D51" s="13" t="s">
        <v>52</v>
      </c>
      <c r="E51" s="13" t="s">
        <v>57</v>
      </c>
      <c r="F51" s="13" t="s">
        <v>123</v>
      </c>
      <c r="G51" s="13" t="s">
        <v>55</v>
      </c>
      <c r="H51" s="13" t="s">
        <v>124</v>
      </c>
      <c r="I51" s="14">
        <v>4</v>
      </c>
      <c r="J51" s="14">
        <v>1</v>
      </c>
      <c r="K51" s="14">
        <f t="shared" si="0"/>
        <v>0.12000000000000001</v>
      </c>
      <c r="L51" s="14">
        <f t="shared" si="1"/>
        <v>0</v>
      </c>
      <c r="M51" s="15"/>
      <c r="N51" s="16"/>
      <c r="O51" s="17"/>
      <c r="P51" s="18"/>
      <c r="Q51" s="17"/>
      <c r="R51" s="19"/>
      <c r="S51" s="17"/>
      <c r="T51" s="20"/>
      <c r="U51" s="17"/>
      <c r="V51" s="14"/>
      <c r="W51" s="17"/>
      <c r="X51" s="14"/>
      <c r="Y51" s="17"/>
      <c r="Z51" s="21">
        <v>7.0000000000000007E-2</v>
      </c>
      <c r="AA51" s="17">
        <v>6.5467500000000003</v>
      </c>
      <c r="AB51" s="22">
        <v>0.05</v>
      </c>
      <c r="AC51" s="17">
        <v>4.2087500000000011</v>
      </c>
      <c r="AD51" s="14"/>
      <c r="AE51" s="14"/>
      <c r="AF51" s="17"/>
      <c r="AG51" s="21"/>
      <c r="AH51" s="17"/>
      <c r="AI51" s="14"/>
      <c r="AJ51" s="17"/>
      <c r="AK51" s="15"/>
      <c r="AL51" s="17" t="str">
        <f t="shared" si="9"/>
        <v/>
      </c>
      <c r="AM51" s="15"/>
      <c r="AN51" s="17" t="str">
        <f t="shared" si="10"/>
        <v/>
      </c>
      <c r="AO51" s="14"/>
      <c r="AP51" s="17" t="str">
        <f t="shared" si="11"/>
        <v/>
      </c>
      <c r="AQ51" s="14"/>
      <c r="AR51" s="14"/>
      <c r="AS51" s="17">
        <f t="shared" si="5"/>
        <v>10.755500000000001</v>
      </c>
      <c r="AT51" s="17">
        <f t="shared" si="6"/>
        <v>10.723233500000003</v>
      </c>
      <c r="AU51" s="23">
        <f t="shared" si="12"/>
        <v>3.752980725969072E-4</v>
      </c>
      <c r="AV51" s="17">
        <f t="shared" si="13"/>
        <v>0.37529807259690717</v>
      </c>
    </row>
    <row r="52" spans="1:48" x14ac:dyDescent="0.3">
      <c r="A52" s="13" t="s">
        <v>127</v>
      </c>
      <c r="B52" s="13" t="s">
        <v>128</v>
      </c>
      <c r="C52" s="13" t="s">
        <v>129</v>
      </c>
      <c r="D52" s="13" t="s">
        <v>52</v>
      </c>
      <c r="E52" s="13" t="s">
        <v>101</v>
      </c>
      <c r="F52" s="13" t="s">
        <v>130</v>
      </c>
      <c r="G52" s="13" t="s">
        <v>55</v>
      </c>
      <c r="H52" s="13" t="s">
        <v>124</v>
      </c>
      <c r="I52" s="14">
        <v>148.05999755859381</v>
      </c>
      <c r="J52" s="14">
        <v>23.34</v>
      </c>
      <c r="K52" s="14">
        <f t="shared" si="0"/>
        <v>9.94</v>
      </c>
      <c r="L52" s="14">
        <f t="shared" si="1"/>
        <v>0</v>
      </c>
      <c r="M52" s="15"/>
      <c r="N52" s="16"/>
      <c r="O52" s="17"/>
      <c r="P52" s="18">
        <v>3.43</v>
      </c>
      <c r="Q52" s="17">
        <v>4006.24</v>
      </c>
      <c r="R52" s="19">
        <v>5.32</v>
      </c>
      <c r="S52" s="17">
        <v>3317.02</v>
      </c>
      <c r="T52" s="20">
        <v>1.19</v>
      </c>
      <c r="U52" s="17">
        <v>222.58949999999999</v>
      </c>
      <c r="V52" s="14"/>
      <c r="W52" s="17"/>
      <c r="X52" s="14"/>
      <c r="Y52" s="17"/>
      <c r="Z52" s="21"/>
      <c r="AA52" s="17"/>
      <c r="AB52" s="22"/>
      <c r="AC52" s="17"/>
      <c r="AD52" s="14"/>
      <c r="AE52" s="14"/>
      <c r="AF52" s="17"/>
      <c r="AG52" s="21"/>
      <c r="AH52" s="17"/>
      <c r="AI52" s="14"/>
      <c r="AJ52" s="17"/>
      <c r="AK52" s="15"/>
      <c r="AL52" s="17" t="str">
        <f t="shared" si="9"/>
        <v/>
      </c>
      <c r="AM52" s="15"/>
      <c r="AN52" s="17" t="str">
        <f t="shared" si="10"/>
        <v/>
      </c>
      <c r="AO52" s="14"/>
      <c r="AP52" s="17" t="str">
        <f t="shared" si="11"/>
        <v/>
      </c>
      <c r="AQ52" s="14"/>
      <c r="AR52" s="14"/>
      <c r="AS52" s="17">
        <f t="shared" si="5"/>
        <v>7545.8495000000003</v>
      </c>
      <c r="AT52" s="17">
        <f t="shared" si="6"/>
        <v>7523.2119515000013</v>
      </c>
      <c r="AU52" s="23">
        <f t="shared" si="12"/>
        <v>0.26330182450433132</v>
      </c>
      <c r="AV52" s="17">
        <f t="shared" si="13"/>
        <v>263.30182450433131</v>
      </c>
    </row>
    <row r="53" spans="1:48" x14ac:dyDescent="0.3">
      <c r="A53" s="13" t="s">
        <v>127</v>
      </c>
      <c r="B53" s="13" t="s">
        <v>128</v>
      </c>
      <c r="C53" s="13" t="s">
        <v>129</v>
      </c>
      <c r="D53" s="13" t="s">
        <v>52</v>
      </c>
      <c r="E53" s="13" t="s">
        <v>98</v>
      </c>
      <c r="F53" s="13" t="s">
        <v>130</v>
      </c>
      <c r="G53" s="13" t="s">
        <v>55</v>
      </c>
      <c r="H53" s="13" t="s">
        <v>124</v>
      </c>
      <c r="I53" s="14">
        <v>148.05999755859381</v>
      </c>
      <c r="J53" s="14">
        <v>36.65</v>
      </c>
      <c r="K53" s="14">
        <f t="shared" si="0"/>
        <v>33.58</v>
      </c>
      <c r="L53" s="14">
        <f t="shared" si="1"/>
        <v>0</v>
      </c>
      <c r="M53" s="15"/>
      <c r="N53" s="16"/>
      <c r="O53" s="17"/>
      <c r="P53" s="18">
        <v>18.84</v>
      </c>
      <c r="Q53" s="17">
        <v>22005.119999999999</v>
      </c>
      <c r="R53" s="19">
        <v>11.5</v>
      </c>
      <c r="S53" s="17">
        <v>7170.25</v>
      </c>
      <c r="T53" s="20">
        <v>3.02</v>
      </c>
      <c r="U53" s="17">
        <v>564.89100000000008</v>
      </c>
      <c r="V53" s="14"/>
      <c r="W53" s="17"/>
      <c r="X53" s="14"/>
      <c r="Y53" s="17"/>
      <c r="Z53" s="21"/>
      <c r="AA53" s="17"/>
      <c r="AB53" s="22">
        <v>0.22</v>
      </c>
      <c r="AC53" s="17">
        <v>14.8148</v>
      </c>
      <c r="AD53" s="14"/>
      <c r="AE53" s="14"/>
      <c r="AF53" s="17"/>
      <c r="AG53" s="21"/>
      <c r="AH53" s="17"/>
      <c r="AI53" s="14"/>
      <c r="AJ53" s="17"/>
      <c r="AK53" s="15"/>
      <c r="AL53" s="17" t="str">
        <f t="shared" si="9"/>
        <v/>
      </c>
      <c r="AM53" s="15"/>
      <c r="AN53" s="17" t="str">
        <f t="shared" si="10"/>
        <v/>
      </c>
      <c r="AO53" s="14"/>
      <c r="AP53" s="17" t="str">
        <f t="shared" si="11"/>
        <v/>
      </c>
      <c r="AQ53" s="14"/>
      <c r="AR53" s="14"/>
      <c r="AS53" s="17">
        <f t="shared" si="5"/>
        <v>29755.075799999999</v>
      </c>
      <c r="AT53" s="17">
        <f t="shared" si="6"/>
        <v>29665.810572599996</v>
      </c>
      <c r="AU53" s="23">
        <f t="shared" si="12"/>
        <v>1.0382615961800821</v>
      </c>
      <c r="AV53" s="17">
        <f t="shared" si="13"/>
        <v>1038.2615961800821</v>
      </c>
    </row>
    <row r="54" spans="1:48" x14ac:dyDescent="0.3">
      <c r="A54" s="13" t="s">
        <v>127</v>
      </c>
      <c r="B54" s="13" t="s">
        <v>128</v>
      </c>
      <c r="C54" s="13" t="s">
        <v>129</v>
      </c>
      <c r="D54" s="13" t="s">
        <v>52</v>
      </c>
      <c r="E54" s="13" t="s">
        <v>61</v>
      </c>
      <c r="F54" s="13" t="s">
        <v>130</v>
      </c>
      <c r="G54" s="13" t="s">
        <v>55</v>
      </c>
      <c r="H54" s="13" t="s">
        <v>124</v>
      </c>
      <c r="I54" s="14">
        <v>148.05999755859381</v>
      </c>
      <c r="J54" s="14">
        <v>38.74</v>
      </c>
      <c r="K54" s="14">
        <f t="shared" si="0"/>
        <v>13</v>
      </c>
      <c r="L54" s="14">
        <f t="shared" si="1"/>
        <v>0.81</v>
      </c>
      <c r="M54" s="15"/>
      <c r="N54" s="16"/>
      <c r="O54" s="17"/>
      <c r="P54" s="18">
        <v>9.93</v>
      </c>
      <c r="Q54" s="17">
        <v>11598.24</v>
      </c>
      <c r="R54" s="19">
        <v>1.75</v>
      </c>
      <c r="S54" s="17">
        <v>1091.125</v>
      </c>
      <c r="T54" s="20"/>
      <c r="U54" s="17"/>
      <c r="V54" s="14"/>
      <c r="W54" s="17"/>
      <c r="X54" s="14"/>
      <c r="Y54" s="17"/>
      <c r="Z54" s="21"/>
      <c r="AA54" s="17"/>
      <c r="AB54" s="22">
        <v>1.32</v>
      </c>
      <c r="AC54" s="17">
        <v>88.888800000000003</v>
      </c>
      <c r="AD54" s="14"/>
      <c r="AE54" s="14"/>
      <c r="AF54" s="17"/>
      <c r="AG54" s="21"/>
      <c r="AH54" s="17"/>
      <c r="AI54" s="14"/>
      <c r="AJ54" s="17"/>
      <c r="AK54" s="15">
        <v>0.33</v>
      </c>
      <c r="AL54" s="17">
        <f t="shared" si="9"/>
        <v>1114.3440000000001</v>
      </c>
      <c r="AM54" s="15"/>
      <c r="AN54" s="17"/>
      <c r="AO54" s="14"/>
      <c r="AP54" s="17" t="str">
        <f t="shared" si="11"/>
        <v/>
      </c>
      <c r="AQ54" s="14">
        <v>0.48</v>
      </c>
      <c r="AR54" s="14"/>
      <c r="AS54" s="17">
        <f t="shared" si="5"/>
        <v>12778.2538</v>
      </c>
      <c r="AT54" s="17">
        <f t="shared" si="6"/>
        <v>12739.919038600003</v>
      </c>
      <c r="AU54" s="23">
        <f t="shared" si="12"/>
        <v>0.44587922665558133</v>
      </c>
      <c r="AV54" s="17">
        <f t="shared" si="13"/>
        <v>445.87922665558136</v>
      </c>
    </row>
    <row r="55" spans="1:48" x14ac:dyDescent="0.3">
      <c r="A55" s="13" t="s">
        <v>131</v>
      </c>
      <c r="B55" s="13" t="s">
        <v>132</v>
      </c>
      <c r="C55" s="13" t="s">
        <v>133</v>
      </c>
      <c r="D55" s="13" t="s">
        <v>52</v>
      </c>
      <c r="E55" s="13" t="s">
        <v>101</v>
      </c>
      <c r="F55" s="13" t="s">
        <v>130</v>
      </c>
      <c r="G55" s="13" t="s">
        <v>55</v>
      </c>
      <c r="H55" s="13" t="s">
        <v>124</v>
      </c>
      <c r="I55" s="14">
        <v>10.939999580383301</v>
      </c>
      <c r="J55" s="14">
        <v>7.68</v>
      </c>
      <c r="K55" s="14">
        <f t="shared" si="0"/>
        <v>0.13999999999999999</v>
      </c>
      <c r="L55" s="14">
        <f t="shared" si="1"/>
        <v>0</v>
      </c>
      <c r="M55" s="15"/>
      <c r="N55" s="16"/>
      <c r="O55" s="17"/>
      <c r="P55" s="18">
        <v>0.02</v>
      </c>
      <c r="Q55" s="17">
        <v>23.36</v>
      </c>
      <c r="R55" s="19">
        <v>0.12</v>
      </c>
      <c r="S55" s="17">
        <v>74.819999999999993</v>
      </c>
      <c r="T55" s="20"/>
      <c r="U55" s="17"/>
      <c r="V55" s="14"/>
      <c r="W55" s="17"/>
      <c r="X55" s="14"/>
      <c r="Y55" s="17"/>
      <c r="Z55" s="21"/>
      <c r="AA55" s="17"/>
      <c r="AB55" s="22"/>
      <c r="AC55" s="17"/>
      <c r="AD55" s="14"/>
      <c r="AE55" s="14"/>
      <c r="AF55" s="17"/>
      <c r="AG55" s="21"/>
      <c r="AH55" s="17"/>
      <c r="AI55" s="14"/>
      <c r="AJ55" s="17"/>
      <c r="AK55" s="15"/>
      <c r="AL55" s="17" t="str">
        <f t="shared" si="9"/>
        <v/>
      </c>
      <c r="AM55" s="15"/>
      <c r="AN55" s="17" t="str">
        <f t="shared" si="10"/>
        <v/>
      </c>
      <c r="AO55" s="14"/>
      <c r="AP55" s="17" t="str">
        <f t="shared" si="11"/>
        <v/>
      </c>
      <c r="AQ55" s="14"/>
      <c r="AR55" s="14"/>
      <c r="AS55" s="17">
        <f t="shared" si="5"/>
        <v>98.179999999999993</v>
      </c>
      <c r="AT55" s="17">
        <f t="shared" si="6"/>
        <v>97.885459999999995</v>
      </c>
      <c r="AU55" s="23">
        <f t="shared" si="12"/>
        <v>3.4258532627552728E-3</v>
      </c>
      <c r="AV55" s="17">
        <f t="shared" si="13"/>
        <v>3.4258532627552731</v>
      </c>
    </row>
    <row r="56" spans="1:48" x14ac:dyDescent="0.3">
      <c r="A56" s="13" t="s">
        <v>134</v>
      </c>
      <c r="B56" s="13" t="s">
        <v>135</v>
      </c>
      <c r="C56" s="13" t="s">
        <v>233</v>
      </c>
      <c r="D56" s="13" t="s">
        <v>227</v>
      </c>
      <c r="E56" s="13" t="s">
        <v>98</v>
      </c>
      <c r="F56" s="13" t="s">
        <v>130</v>
      </c>
      <c r="G56" s="13" t="s">
        <v>55</v>
      </c>
      <c r="H56" s="13" t="s">
        <v>124</v>
      </c>
      <c r="I56" s="14">
        <v>1</v>
      </c>
      <c r="J56" s="14">
        <v>1</v>
      </c>
      <c r="K56" s="14">
        <f t="shared" si="0"/>
        <v>1</v>
      </c>
      <c r="L56" s="14">
        <f t="shared" si="1"/>
        <v>0</v>
      </c>
      <c r="M56" s="15"/>
      <c r="N56" s="16"/>
      <c r="O56" s="17"/>
      <c r="P56" s="18"/>
      <c r="Q56" s="17"/>
      <c r="R56" s="19"/>
      <c r="S56" s="17"/>
      <c r="T56" s="20"/>
      <c r="U56" s="17"/>
      <c r="V56" s="14"/>
      <c r="W56" s="17"/>
      <c r="X56" s="14"/>
      <c r="Y56" s="17"/>
      <c r="Z56" s="21"/>
      <c r="AA56" s="17"/>
      <c r="AB56" s="22">
        <v>1</v>
      </c>
      <c r="AC56" s="17">
        <v>67.34</v>
      </c>
      <c r="AD56" s="14"/>
      <c r="AE56" s="14"/>
      <c r="AF56" s="17"/>
      <c r="AG56" s="21"/>
      <c r="AH56" s="17"/>
      <c r="AI56" s="14"/>
      <c r="AJ56" s="17"/>
      <c r="AK56" s="15"/>
      <c r="AL56" s="17" t="str">
        <f t="shared" si="9"/>
        <v/>
      </c>
      <c r="AM56" s="15"/>
      <c r="AN56" s="17" t="str">
        <f t="shared" si="10"/>
        <v/>
      </c>
      <c r="AO56" s="14"/>
      <c r="AP56" s="17" t="str">
        <f t="shared" si="11"/>
        <v/>
      </c>
      <c r="AQ56" s="14"/>
      <c r="AR56" s="14"/>
      <c r="AS56" s="17">
        <f t="shared" si="5"/>
        <v>67.34</v>
      </c>
      <c r="AT56" s="17">
        <f t="shared" si="6"/>
        <v>67.137980000000013</v>
      </c>
      <c r="AU56" s="23">
        <f t="shared" si="12"/>
        <v>2.3497347597671637E-3</v>
      </c>
      <c r="AV56" s="17">
        <f t="shared" si="13"/>
        <v>2.3497347597671636</v>
      </c>
    </row>
    <row r="57" spans="1:48" x14ac:dyDescent="0.3">
      <c r="A57" s="13" t="s">
        <v>136</v>
      </c>
      <c r="B57" s="13" t="s">
        <v>137</v>
      </c>
      <c r="C57" s="13" t="s">
        <v>138</v>
      </c>
      <c r="D57" s="13" t="s">
        <v>52</v>
      </c>
      <c r="E57" s="13" t="s">
        <v>53</v>
      </c>
      <c r="F57" s="13" t="s">
        <v>130</v>
      </c>
      <c r="G57" s="13" t="s">
        <v>55</v>
      </c>
      <c r="H57" s="13" t="s">
        <v>124</v>
      </c>
      <c r="I57" s="14">
        <v>157.2200012207031</v>
      </c>
      <c r="J57" s="14">
        <v>38.869999999999997</v>
      </c>
      <c r="K57" s="14">
        <f t="shared" si="0"/>
        <v>5.01</v>
      </c>
      <c r="L57" s="14">
        <f t="shared" si="1"/>
        <v>0</v>
      </c>
      <c r="M57" s="15"/>
      <c r="N57" s="16"/>
      <c r="O57" s="17"/>
      <c r="P57" s="18">
        <v>1.66</v>
      </c>
      <c r="Q57" s="17">
        <v>1938.88</v>
      </c>
      <c r="R57" s="19">
        <v>3.34</v>
      </c>
      <c r="S57" s="17">
        <v>2082.4899999999998</v>
      </c>
      <c r="T57" s="20">
        <v>0.01</v>
      </c>
      <c r="U57" s="17">
        <v>1.8705000000000001</v>
      </c>
      <c r="V57" s="14"/>
      <c r="W57" s="17"/>
      <c r="X57" s="14"/>
      <c r="Y57" s="17"/>
      <c r="Z57" s="21"/>
      <c r="AA57" s="17"/>
      <c r="AB57" s="22"/>
      <c r="AC57" s="17"/>
      <c r="AD57" s="14"/>
      <c r="AE57" s="14"/>
      <c r="AF57" s="17"/>
      <c r="AG57" s="21"/>
      <c r="AH57" s="17"/>
      <c r="AI57" s="14"/>
      <c r="AJ57" s="17"/>
      <c r="AK57" s="15"/>
      <c r="AL57" s="17" t="str">
        <f t="shared" si="9"/>
        <v/>
      </c>
      <c r="AM57" s="15"/>
      <c r="AN57" s="17" t="str">
        <f t="shared" si="10"/>
        <v/>
      </c>
      <c r="AO57" s="14"/>
      <c r="AP57" s="17" t="str">
        <f t="shared" si="11"/>
        <v/>
      </c>
      <c r="AQ57" s="14"/>
      <c r="AR57" s="14"/>
      <c r="AS57" s="17">
        <f t="shared" si="5"/>
        <v>4023.2404999999999</v>
      </c>
      <c r="AT57" s="17">
        <f t="shared" si="6"/>
        <v>4011.1707785000003</v>
      </c>
      <c r="AU57" s="23">
        <f t="shared" si="12"/>
        <v>0.14038532892416131</v>
      </c>
      <c r="AV57" s="17">
        <f t="shared" si="13"/>
        <v>140.38532892416131</v>
      </c>
    </row>
    <row r="58" spans="1:48" x14ac:dyDescent="0.3">
      <c r="A58" s="13" t="s">
        <v>139</v>
      </c>
      <c r="B58" s="13" t="s">
        <v>140</v>
      </c>
      <c r="C58" s="13" t="s">
        <v>141</v>
      </c>
      <c r="D58" s="13" t="s">
        <v>52</v>
      </c>
      <c r="E58" s="13" t="s">
        <v>76</v>
      </c>
      <c r="F58" s="13" t="s">
        <v>142</v>
      </c>
      <c r="G58" s="13" t="s">
        <v>55</v>
      </c>
      <c r="H58" s="13" t="s">
        <v>124</v>
      </c>
      <c r="I58" s="14">
        <v>80</v>
      </c>
      <c r="J58" s="14">
        <v>38.74</v>
      </c>
      <c r="K58" s="14">
        <f t="shared" si="0"/>
        <v>2.92</v>
      </c>
      <c r="L58" s="14">
        <f t="shared" si="1"/>
        <v>0</v>
      </c>
      <c r="M58" s="15"/>
      <c r="N58" s="16"/>
      <c r="O58" s="17"/>
      <c r="P58" s="18"/>
      <c r="Q58" s="17"/>
      <c r="R58" s="19">
        <v>2.92</v>
      </c>
      <c r="S58" s="17">
        <v>1820.62</v>
      </c>
      <c r="T58" s="20"/>
      <c r="U58" s="17"/>
      <c r="V58" s="14"/>
      <c r="W58" s="17"/>
      <c r="X58" s="14"/>
      <c r="Y58" s="17"/>
      <c r="Z58" s="21"/>
      <c r="AA58" s="17"/>
      <c r="AB58" s="22"/>
      <c r="AC58" s="17"/>
      <c r="AD58" s="14"/>
      <c r="AE58" s="14"/>
      <c r="AF58" s="17"/>
      <c r="AG58" s="21"/>
      <c r="AH58" s="17"/>
      <c r="AI58" s="14"/>
      <c r="AJ58" s="17"/>
      <c r="AK58" s="15"/>
      <c r="AL58" s="17" t="str">
        <f t="shared" si="9"/>
        <v/>
      </c>
      <c r="AM58" s="15"/>
      <c r="AN58" s="17" t="str">
        <f t="shared" si="10"/>
        <v/>
      </c>
      <c r="AO58" s="14"/>
      <c r="AP58" s="17" t="str">
        <f t="shared" si="11"/>
        <v/>
      </c>
      <c r="AQ58" s="14"/>
      <c r="AR58" s="14"/>
      <c r="AS58" s="17">
        <f t="shared" si="5"/>
        <v>1820.62</v>
      </c>
      <c r="AT58" s="17">
        <f t="shared" si="6"/>
        <v>1815.1581399999998</v>
      </c>
      <c r="AU58" s="23">
        <f t="shared" si="12"/>
        <v>6.3527978888139186E-2</v>
      </c>
      <c r="AV58" s="17">
        <f t="shared" si="13"/>
        <v>63.527978888139181</v>
      </c>
    </row>
    <row r="59" spans="1:48" x14ac:dyDescent="0.3">
      <c r="A59" s="13" t="s">
        <v>139</v>
      </c>
      <c r="B59" s="13" t="s">
        <v>140</v>
      </c>
      <c r="C59" s="13" t="s">
        <v>141</v>
      </c>
      <c r="D59" s="13" t="s">
        <v>52</v>
      </c>
      <c r="E59" s="13" t="s">
        <v>77</v>
      </c>
      <c r="F59" s="13" t="s">
        <v>142</v>
      </c>
      <c r="G59" s="13" t="s">
        <v>55</v>
      </c>
      <c r="H59" s="13" t="s">
        <v>124</v>
      </c>
      <c r="I59" s="14">
        <v>80</v>
      </c>
      <c r="J59" s="14">
        <v>38.799999999999997</v>
      </c>
      <c r="K59" s="14">
        <f t="shared" si="0"/>
        <v>20.86</v>
      </c>
      <c r="L59" s="14">
        <f t="shared" si="1"/>
        <v>0.37</v>
      </c>
      <c r="M59" s="15">
        <v>0.37</v>
      </c>
      <c r="N59" s="16"/>
      <c r="O59" s="17"/>
      <c r="P59" s="18"/>
      <c r="Q59" s="17"/>
      <c r="R59" s="19">
        <v>9.6199999999999992</v>
      </c>
      <c r="S59" s="17">
        <v>5998.07</v>
      </c>
      <c r="T59" s="20">
        <v>11.24</v>
      </c>
      <c r="U59" s="17">
        <v>2102.442</v>
      </c>
      <c r="V59" s="14"/>
      <c r="W59" s="17"/>
      <c r="X59" s="14"/>
      <c r="Y59" s="17"/>
      <c r="Z59" s="21"/>
      <c r="AA59" s="17"/>
      <c r="AB59" s="22"/>
      <c r="AC59" s="17"/>
      <c r="AD59" s="14"/>
      <c r="AE59" s="14"/>
      <c r="AF59" s="17"/>
      <c r="AG59" s="21"/>
      <c r="AH59" s="17"/>
      <c r="AI59" s="14"/>
      <c r="AJ59" s="17"/>
      <c r="AK59" s="15"/>
      <c r="AL59" s="17" t="str">
        <f t="shared" si="9"/>
        <v/>
      </c>
      <c r="AM59" s="15"/>
      <c r="AN59" s="17" t="str">
        <f t="shared" si="10"/>
        <v/>
      </c>
      <c r="AO59" s="14"/>
      <c r="AP59" s="17" t="str">
        <f t="shared" si="11"/>
        <v/>
      </c>
      <c r="AQ59" s="14"/>
      <c r="AR59" s="14"/>
      <c r="AS59" s="17">
        <f t="shared" si="5"/>
        <v>8100.5119999999997</v>
      </c>
      <c r="AT59" s="17">
        <f t="shared" si="6"/>
        <v>8076.2104640000007</v>
      </c>
      <c r="AU59" s="23">
        <f t="shared" si="12"/>
        <v>0.28265599373791245</v>
      </c>
      <c r="AV59" s="17">
        <f t="shared" si="13"/>
        <v>282.65599373791247</v>
      </c>
    </row>
    <row r="60" spans="1:48" x14ac:dyDescent="0.3">
      <c r="A60" s="13" t="s">
        <v>143</v>
      </c>
      <c r="B60" s="13" t="s">
        <v>144</v>
      </c>
      <c r="C60" s="13" t="s">
        <v>145</v>
      </c>
      <c r="D60" s="13" t="s">
        <v>146</v>
      </c>
      <c r="E60" s="13" t="s">
        <v>75</v>
      </c>
      <c r="F60" s="13" t="s">
        <v>142</v>
      </c>
      <c r="G60" s="13" t="s">
        <v>55</v>
      </c>
      <c r="H60" s="13" t="s">
        <v>124</v>
      </c>
      <c r="I60" s="14">
        <v>40</v>
      </c>
      <c r="J60" s="14">
        <v>39.58</v>
      </c>
      <c r="K60" s="14">
        <f t="shared" ref="K60:K106" si="14">SUM(N60,P60,R60,T60,V60,X60,Z60,AB60,AE60,AG60,AI60)</f>
        <v>35.89</v>
      </c>
      <c r="L60" s="14">
        <f t="shared" ref="L60:L106" si="15">SUM(M60,AD60,AK60,AM60,AO60,AQ60,AR60)</f>
        <v>0</v>
      </c>
      <c r="M60" s="15"/>
      <c r="N60" s="16"/>
      <c r="O60" s="17"/>
      <c r="P60" s="18">
        <v>1.5</v>
      </c>
      <c r="Q60" s="17">
        <v>1752</v>
      </c>
      <c r="R60" s="19">
        <v>33.590000000000003</v>
      </c>
      <c r="S60" s="17">
        <v>20943.365000000002</v>
      </c>
      <c r="T60" s="20">
        <v>0.8</v>
      </c>
      <c r="U60" s="17">
        <v>149.63999999999999</v>
      </c>
      <c r="V60" s="14"/>
      <c r="W60" s="17"/>
      <c r="X60" s="14"/>
      <c r="Y60" s="17"/>
      <c r="Z60" s="21"/>
      <c r="AA60" s="17"/>
      <c r="AB60" s="22"/>
      <c r="AC60" s="17"/>
      <c r="AD60" s="14"/>
      <c r="AE60" s="14"/>
      <c r="AF60" s="17"/>
      <c r="AG60" s="21"/>
      <c r="AH60" s="17"/>
      <c r="AI60" s="14"/>
      <c r="AJ60" s="17"/>
      <c r="AK60" s="15"/>
      <c r="AL60" s="17" t="str">
        <f t="shared" si="9"/>
        <v/>
      </c>
      <c r="AM60" s="15"/>
      <c r="AN60" s="17" t="str">
        <f t="shared" si="10"/>
        <v/>
      </c>
      <c r="AO60" s="14"/>
      <c r="AP60" s="17" t="str">
        <f t="shared" si="11"/>
        <v/>
      </c>
      <c r="AQ60" s="14"/>
      <c r="AR60" s="14"/>
      <c r="AS60" s="17">
        <f t="shared" ref="AS60:AS106" si="16">SUM(O60,Q60,S60,U60,W60,Y60,AA60,AC60,AF60,AH60,AJ60)</f>
        <v>22845.005000000001</v>
      </c>
      <c r="AT60" s="17">
        <f t="shared" si="6"/>
        <v>22776.469985000007</v>
      </c>
      <c r="AU60" s="23">
        <f t="shared" si="12"/>
        <v>0.7971443768273635</v>
      </c>
      <c r="AV60" s="17">
        <f t="shared" si="13"/>
        <v>797.14437682736354</v>
      </c>
    </row>
    <row r="61" spans="1:48" x14ac:dyDescent="0.3">
      <c r="A61" s="13" t="s">
        <v>147</v>
      </c>
      <c r="B61" s="13" t="s">
        <v>144</v>
      </c>
      <c r="C61" s="13" t="s">
        <v>145</v>
      </c>
      <c r="D61" s="13" t="s">
        <v>146</v>
      </c>
      <c r="E61" s="13" t="s">
        <v>90</v>
      </c>
      <c r="F61" s="13" t="s">
        <v>142</v>
      </c>
      <c r="G61" s="13" t="s">
        <v>55</v>
      </c>
      <c r="H61" s="13" t="s">
        <v>124</v>
      </c>
      <c r="I61" s="14">
        <v>40</v>
      </c>
      <c r="J61" s="14">
        <v>40</v>
      </c>
      <c r="K61" s="14">
        <f t="shared" si="14"/>
        <v>37.340000000000003</v>
      </c>
      <c r="L61" s="14">
        <f t="shared" si="15"/>
        <v>2.66</v>
      </c>
      <c r="M61" s="15"/>
      <c r="N61" s="16">
        <v>12.81</v>
      </c>
      <c r="O61" s="17">
        <v>18017.264999999999</v>
      </c>
      <c r="P61" s="18">
        <v>19.850000000000001</v>
      </c>
      <c r="Q61" s="17">
        <v>23184.799999999999</v>
      </c>
      <c r="R61" s="19">
        <v>4.3600000000000003</v>
      </c>
      <c r="S61" s="17">
        <v>2718.46</v>
      </c>
      <c r="T61" s="20">
        <v>0.32</v>
      </c>
      <c r="U61" s="17">
        <v>59.856000000000002</v>
      </c>
      <c r="V61" s="14"/>
      <c r="W61" s="17"/>
      <c r="X61" s="14"/>
      <c r="Y61" s="17"/>
      <c r="Z61" s="21"/>
      <c r="AA61" s="17"/>
      <c r="AB61" s="22"/>
      <c r="AC61" s="17"/>
      <c r="AD61" s="14"/>
      <c r="AE61" s="14"/>
      <c r="AF61" s="17"/>
      <c r="AG61" s="21"/>
      <c r="AH61" s="17"/>
      <c r="AI61" s="14"/>
      <c r="AJ61" s="17"/>
      <c r="AK61" s="15"/>
      <c r="AL61" s="17" t="str">
        <f t="shared" si="9"/>
        <v/>
      </c>
      <c r="AM61" s="15">
        <v>1.05</v>
      </c>
      <c r="AN61" s="17">
        <f t="shared" si="10"/>
        <v>5909.4000000000005</v>
      </c>
      <c r="AO61" s="14"/>
      <c r="AP61" s="17" t="str">
        <f t="shared" si="11"/>
        <v/>
      </c>
      <c r="AQ61" s="14">
        <v>1.61</v>
      </c>
      <c r="AR61" s="14"/>
      <c r="AS61" s="17">
        <f t="shared" si="16"/>
        <v>43980.381000000001</v>
      </c>
      <c r="AT61" s="17">
        <f t="shared" si="6"/>
        <v>43848.439857000005</v>
      </c>
      <c r="AU61" s="23">
        <f t="shared" si="12"/>
        <v>1.5346336498886743</v>
      </c>
      <c r="AV61" s="17">
        <f t="shared" si="13"/>
        <v>1534.6336498886742</v>
      </c>
    </row>
    <row r="62" spans="1:48" x14ac:dyDescent="0.3">
      <c r="A62" s="13" t="s">
        <v>148</v>
      </c>
      <c r="B62" s="13" t="s">
        <v>149</v>
      </c>
      <c r="C62" s="13" t="s">
        <v>150</v>
      </c>
      <c r="D62" s="13" t="s">
        <v>52</v>
      </c>
      <c r="E62" s="13" t="s">
        <v>68</v>
      </c>
      <c r="F62" s="13" t="s">
        <v>142</v>
      </c>
      <c r="G62" s="13" t="s">
        <v>55</v>
      </c>
      <c r="H62" s="13" t="s">
        <v>124</v>
      </c>
      <c r="I62" s="14">
        <v>156.88999938964841</v>
      </c>
      <c r="J62" s="14">
        <v>43.54</v>
      </c>
      <c r="K62" s="14">
        <f t="shared" si="14"/>
        <v>42.06</v>
      </c>
      <c r="L62" s="14">
        <f t="shared" si="15"/>
        <v>1.48</v>
      </c>
      <c r="M62" s="15"/>
      <c r="N62" s="16">
        <v>0.08</v>
      </c>
      <c r="O62" s="17">
        <v>112.52</v>
      </c>
      <c r="P62" s="18">
        <v>29.3</v>
      </c>
      <c r="Q62" s="17">
        <v>34222.400000000001</v>
      </c>
      <c r="R62" s="19">
        <v>12.29</v>
      </c>
      <c r="S62" s="17">
        <v>7662.8149999999996</v>
      </c>
      <c r="T62" s="20">
        <v>0.39</v>
      </c>
      <c r="U62" s="17">
        <v>72.9495</v>
      </c>
      <c r="V62" s="14"/>
      <c r="W62" s="17"/>
      <c r="X62" s="14"/>
      <c r="Y62" s="17"/>
      <c r="Z62" s="21"/>
      <c r="AA62" s="17"/>
      <c r="AB62" s="22"/>
      <c r="AC62" s="17"/>
      <c r="AD62" s="14"/>
      <c r="AE62" s="14"/>
      <c r="AF62" s="17"/>
      <c r="AG62" s="21"/>
      <c r="AH62" s="17"/>
      <c r="AI62" s="14"/>
      <c r="AJ62" s="17"/>
      <c r="AK62" s="15"/>
      <c r="AL62" s="17" t="str">
        <f t="shared" si="9"/>
        <v/>
      </c>
      <c r="AM62" s="15">
        <v>0.54</v>
      </c>
      <c r="AN62" s="17">
        <f t="shared" si="10"/>
        <v>3039.1200000000003</v>
      </c>
      <c r="AO62" s="14"/>
      <c r="AP62" s="17" t="str">
        <f t="shared" si="11"/>
        <v/>
      </c>
      <c r="AQ62" s="14">
        <v>0.94</v>
      </c>
      <c r="AR62" s="14"/>
      <c r="AS62" s="17">
        <f t="shared" si="16"/>
        <v>42070.684500000003</v>
      </c>
      <c r="AT62" s="17">
        <f t="shared" si="6"/>
        <v>41944.472446500004</v>
      </c>
      <c r="AU62" s="23">
        <f t="shared" si="12"/>
        <v>1.4679974715896589</v>
      </c>
      <c r="AV62" s="17">
        <f t="shared" si="13"/>
        <v>1467.997471589659</v>
      </c>
    </row>
    <row r="63" spans="1:48" x14ac:dyDescent="0.3">
      <c r="A63" s="13" t="s">
        <v>148</v>
      </c>
      <c r="B63" s="13" t="s">
        <v>149</v>
      </c>
      <c r="C63" s="13" t="s">
        <v>150</v>
      </c>
      <c r="D63" s="13" t="s">
        <v>52</v>
      </c>
      <c r="E63" s="13" t="s">
        <v>69</v>
      </c>
      <c r="F63" s="13" t="s">
        <v>142</v>
      </c>
      <c r="G63" s="13" t="s">
        <v>55</v>
      </c>
      <c r="H63" s="13" t="s">
        <v>124</v>
      </c>
      <c r="I63" s="14">
        <v>156.88999938964841</v>
      </c>
      <c r="J63" s="14">
        <v>42.4</v>
      </c>
      <c r="K63" s="14">
        <f t="shared" si="14"/>
        <v>24.15</v>
      </c>
      <c r="L63" s="14">
        <f t="shared" si="15"/>
        <v>0</v>
      </c>
      <c r="M63" s="15"/>
      <c r="N63" s="16"/>
      <c r="O63" s="17"/>
      <c r="P63" s="18">
        <v>0.44</v>
      </c>
      <c r="Q63" s="17">
        <v>513.91999999999996</v>
      </c>
      <c r="R63" s="19">
        <v>17.329999999999998</v>
      </c>
      <c r="S63" s="17">
        <v>10805.254999999999</v>
      </c>
      <c r="T63" s="20">
        <v>6.34</v>
      </c>
      <c r="U63" s="17">
        <v>1185.8969999999999</v>
      </c>
      <c r="V63" s="14"/>
      <c r="W63" s="17"/>
      <c r="X63" s="14"/>
      <c r="Y63" s="17"/>
      <c r="Z63" s="21">
        <v>0.04</v>
      </c>
      <c r="AA63" s="17">
        <v>2.9927999999999999</v>
      </c>
      <c r="AB63" s="22"/>
      <c r="AC63" s="17"/>
      <c r="AD63" s="14"/>
      <c r="AE63" s="14"/>
      <c r="AF63" s="17"/>
      <c r="AG63" s="21"/>
      <c r="AH63" s="17"/>
      <c r="AI63" s="14"/>
      <c r="AJ63" s="17"/>
      <c r="AK63" s="15"/>
      <c r="AL63" s="17" t="str">
        <f t="shared" si="9"/>
        <v/>
      </c>
      <c r="AM63" s="15"/>
      <c r="AN63" s="17" t="str">
        <f t="shared" si="10"/>
        <v/>
      </c>
      <c r="AO63" s="14"/>
      <c r="AP63" s="17" t="str">
        <f t="shared" si="11"/>
        <v/>
      </c>
      <c r="AQ63" s="14"/>
      <c r="AR63" s="14"/>
      <c r="AS63" s="17">
        <f t="shared" si="16"/>
        <v>12508.0648</v>
      </c>
      <c r="AT63" s="17">
        <f t="shared" si="6"/>
        <v>12470.540605600001</v>
      </c>
      <c r="AU63" s="23">
        <f t="shared" si="12"/>
        <v>0.43645136082536551</v>
      </c>
      <c r="AV63" s="17">
        <f t="shared" si="13"/>
        <v>436.45136082536555</v>
      </c>
    </row>
    <row r="64" spans="1:48" x14ac:dyDescent="0.3">
      <c r="A64" s="13" t="s">
        <v>148</v>
      </c>
      <c r="B64" s="13" t="s">
        <v>149</v>
      </c>
      <c r="C64" s="13" t="s">
        <v>150</v>
      </c>
      <c r="D64" s="13" t="s">
        <v>52</v>
      </c>
      <c r="E64" s="13" t="s">
        <v>57</v>
      </c>
      <c r="F64" s="13" t="s">
        <v>142</v>
      </c>
      <c r="G64" s="13" t="s">
        <v>55</v>
      </c>
      <c r="H64" s="13" t="s">
        <v>124</v>
      </c>
      <c r="I64" s="14">
        <v>156.88999938964841</v>
      </c>
      <c r="J64" s="14">
        <v>35.659999999999997</v>
      </c>
      <c r="K64" s="14">
        <f t="shared" si="14"/>
        <v>29.03</v>
      </c>
      <c r="L64" s="14">
        <f t="shared" si="15"/>
        <v>0</v>
      </c>
      <c r="M64" s="15"/>
      <c r="N64" s="16"/>
      <c r="O64" s="17"/>
      <c r="P64" s="18">
        <v>20.05</v>
      </c>
      <c r="Q64" s="17">
        <v>23418.400000000001</v>
      </c>
      <c r="R64" s="19">
        <v>3.7</v>
      </c>
      <c r="S64" s="17">
        <v>2306.9499999999998</v>
      </c>
      <c r="T64" s="20"/>
      <c r="U64" s="17"/>
      <c r="V64" s="14"/>
      <c r="W64" s="17"/>
      <c r="X64" s="14"/>
      <c r="Y64" s="17"/>
      <c r="Z64" s="21">
        <v>2.59</v>
      </c>
      <c r="AA64" s="17">
        <v>193.78380000000001</v>
      </c>
      <c r="AB64" s="22">
        <v>2.69</v>
      </c>
      <c r="AC64" s="17">
        <v>181.1446</v>
      </c>
      <c r="AD64" s="14"/>
      <c r="AE64" s="14"/>
      <c r="AF64" s="17"/>
      <c r="AG64" s="21"/>
      <c r="AH64" s="17"/>
      <c r="AI64" s="14"/>
      <c r="AJ64" s="17"/>
      <c r="AK64" s="15"/>
      <c r="AL64" s="17" t="str">
        <f t="shared" si="9"/>
        <v/>
      </c>
      <c r="AM64" s="15"/>
      <c r="AN64" s="17" t="str">
        <f t="shared" si="10"/>
        <v/>
      </c>
      <c r="AO64" s="14"/>
      <c r="AP64" s="17" t="str">
        <f t="shared" si="11"/>
        <v/>
      </c>
      <c r="AQ64" s="14"/>
      <c r="AR64" s="14"/>
      <c r="AS64" s="17">
        <f t="shared" si="16"/>
        <v>26100.278400000003</v>
      </c>
      <c r="AT64" s="17">
        <f t="shared" si="6"/>
        <v>26021.977564800003</v>
      </c>
      <c r="AU64" s="23">
        <f t="shared" si="12"/>
        <v>0.9107325719643613</v>
      </c>
      <c r="AV64" s="17">
        <f t="shared" si="13"/>
        <v>910.73257196436134</v>
      </c>
    </row>
    <row r="65" spans="1:48" x14ac:dyDescent="0.3">
      <c r="A65" s="13" t="s">
        <v>148</v>
      </c>
      <c r="B65" s="13" t="s">
        <v>149</v>
      </c>
      <c r="C65" s="13" t="s">
        <v>150</v>
      </c>
      <c r="D65" s="13" t="s">
        <v>52</v>
      </c>
      <c r="E65" s="13" t="s">
        <v>53</v>
      </c>
      <c r="F65" s="13" t="s">
        <v>142</v>
      </c>
      <c r="G65" s="13" t="s">
        <v>55</v>
      </c>
      <c r="H65" s="13" t="s">
        <v>124</v>
      </c>
      <c r="I65" s="14">
        <v>156.88999938964841</v>
      </c>
      <c r="J65" s="14">
        <v>35.909999999999997</v>
      </c>
      <c r="K65" s="14">
        <f t="shared" si="14"/>
        <v>35.4</v>
      </c>
      <c r="L65" s="14">
        <f t="shared" si="15"/>
        <v>0.52</v>
      </c>
      <c r="M65" s="15"/>
      <c r="N65" s="16"/>
      <c r="O65" s="17"/>
      <c r="P65" s="18">
        <v>31.85</v>
      </c>
      <c r="Q65" s="17">
        <v>37200.800000000003</v>
      </c>
      <c r="R65" s="19">
        <v>3.55</v>
      </c>
      <c r="S65" s="17">
        <v>2213.4250000000002</v>
      </c>
      <c r="T65" s="20"/>
      <c r="U65" s="17"/>
      <c r="V65" s="14"/>
      <c r="W65" s="17"/>
      <c r="X65" s="14"/>
      <c r="Y65" s="17"/>
      <c r="Z65" s="21"/>
      <c r="AA65" s="17"/>
      <c r="AB65" s="22"/>
      <c r="AC65" s="17"/>
      <c r="AD65" s="14"/>
      <c r="AE65" s="14"/>
      <c r="AF65" s="17"/>
      <c r="AG65" s="21"/>
      <c r="AH65" s="17"/>
      <c r="AI65" s="14"/>
      <c r="AJ65" s="17"/>
      <c r="AK65" s="15"/>
      <c r="AL65" s="17" t="str">
        <f t="shared" si="9"/>
        <v/>
      </c>
      <c r="AM65" s="15">
        <v>0.19</v>
      </c>
      <c r="AN65" s="17">
        <f t="shared" si="10"/>
        <v>1069.32</v>
      </c>
      <c r="AO65" s="14"/>
      <c r="AP65" s="17" t="str">
        <f t="shared" si="11"/>
        <v/>
      </c>
      <c r="AQ65" s="14">
        <v>0.33</v>
      </c>
      <c r="AR65" s="14"/>
      <c r="AS65" s="17">
        <f t="shared" si="16"/>
        <v>39414.225000000006</v>
      </c>
      <c r="AT65" s="17">
        <f t="shared" si="6"/>
        <v>39295.982325000004</v>
      </c>
      <c r="AU65" s="23">
        <f t="shared" si="12"/>
        <v>1.3753040468040383</v>
      </c>
      <c r="AV65" s="17">
        <f t="shared" si="13"/>
        <v>1375.3040468040383</v>
      </c>
    </row>
    <row r="66" spans="1:48" x14ac:dyDescent="0.3">
      <c r="A66" s="13" t="s">
        <v>151</v>
      </c>
      <c r="B66" s="13" t="s">
        <v>144</v>
      </c>
      <c r="C66" s="13" t="s">
        <v>145</v>
      </c>
      <c r="D66" s="13" t="s">
        <v>146</v>
      </c>
      <c r="E66" s="13" t="s">
        <v>88</v>
      </c>
      <c r="F66" s="13" t="s">
        <v>142</v>
      </c>
      <c r="G66" s="13" t="s">
        <v>55</v>
      </c>
      <c r="H66" s="13" t="s">
        <v>124</v>
      </c>
      <c r="I66" s="14">
        <v>40</v>
      </c>
      <c r="J66" s="14">
        <v>38.97</v>
      </c>
      <c r="K66" s="14">
        <f t="shared" si="14"/>
        <v>36.510000000000005</v>
      </c>
      <c r="L66" s="14">
        <f t="shared" si="15"/>
        <v>2.4699999999999998</v>
      </c>
      <c r="M66" s="15"/>
      <c r="N66" s="16">
        <v>5.4</v>
      </c>
      <c r="O66" s="17">
        <v>7595.1</v>
      </c>
      <c r="P66" s="18">
        <v>29.01</v>
      </c>
      <c r="Q66" s="17">
        <v>33883.68</v>
      </c>
      <c r="R66" s="19">
        <v>2.1</v>
      </c>
      <c r="S66" s="17">
        <v>1309.3499999999999</v>
      </c>
      <c r="T66" s="20"/>
      <c r="U66" s="17"/>
      <c r="V66" s="14"/>
      <c r="W66" s="17"/>
      <c r="X66" s="14"/>
      <c r="Y66" s="17"/>
      <c r="Z66" s="21"/>
      <c r="AA66" s="17"/>
      <c r="AB66" s="22"/>
      <c r="AC66" s="17"/>
      <c r="AD66" s="14"/>
      <c r="AE66" s="14"/>
      <c r="AF66" s="17"/>
      <c r="AG66" s="21"/>
      <c r="AH66" s="17"/>
      <c r="AI66" s="14"/>
      <c r="AJ66" s="17"/>
      <c r="AK66" s="15"/>
      <c r="AL66" s="17" t="str">
        <f t="shared" ref="AL66:AL90" si="17">IF(AK66&gt;0,AK66*$AL$1,"")</f>
        <v/>
      </c>
      <c r="AM66" s="15">
        <v>0.99</v>
      </c>
      <c r="AN66" s="17">
        <f t="shared" ref="AN66:AN90" si="18">IF(AM66&gt;0,AM66*$AN$1,"")</f>
        <v>5571.72</v>
      </c>
      <c r="AO66" s="14"/>
      <c r="AP66" s="17" t="str">
        <f t="shared" ref="AP66:AP90" si="19">IF(AO66&gt;0,AO66*$AP$1,"")</f>
        <v/>
      </c>
      <c r="AQ66" s="14">
        <v>1.48</v>
      </c>
      <c r="AR66" s="14"/>
      <c r="AS66" s="17">
        <f t="shared" si="16"/>
        <v>42788.13</v>
      </c>
      <c r="AT66" s="17">
        <f t="shared" si="6"/>
        <v>42659.765609999995</v>
      </c>
      <c r="AU66" s="23">
        <f t="shared" si="12"/>
        <v>1.4930317250733018</v>
      </c>
      <c r="AV66" s="17">
        <f t="shared" ref="AV66:AV90" si="20">(AU66/100)*$AV$1</f>
        <v>1493.0317250733017</v>
      </c>
    </row>
    <row r="67" spans="1:48" x14ac:dyDescent="0.3">
      <c r="A67" s="13" t="s">
        <v>152</v>
      </c>
      <c r="B67" s="13" t="s">
        <v>144</v>
      </c>
      <c r="C67" s="13" t="s">
        <v>145</v>
      </c>
      <c r="D67" s="13" t="s">
        <v>146</v>
      </c>
      <c r="E67" s="13" t="s">
        <v>74</v>
      </c>
      <c r="F67" s="13" t="s">
        <v>142</v>
      </c>
      <c r="G67" s="13" t="s">
        <v>55</v>
      </c>
      <c r="H67" s="13" t="s">
        <v>124</v>
      </c>
      <c r="I67" s="14">
        <v>40</v>
      </c>
      <c r="J67" s="14">
        <v>40</v>
      </c>
      <c r="K67" s="14">
        <f t="shared" si="14"/>
        <v>39.93</v>
      </c>
      <c r="L67" s="14">
        <f t="shared" si="15"/>
        <v>7.0000000000000007E-2</v>
      </c>
      <c r="M67" s="15"/>
      <c r="N67" s="16">
        <v>0.39</v>
      </c>
      <c r="O67" s="17">
        <v>548.53499999999997</v>
      </c>
      <c r="P67" s="18">
        <v>7.97</v>
      </c>
      <c r="Q67" s="17">
        <v>9308.9599999999991</v>
      </c>
      <c r="R67" s="19">
        <v>23.45</v>
      </c>
      <c r="S67" s="17">
        <v>14621.075000000001</v>
      </c>
      <c r="T67" s="20">
        <v>8.1199999999999992</v>
      </c>
      <c r="U67" s="17">
        <v>1518.846</v>
      </c>
      <c r="V67" s="14"/>
      <c r="W67" s="17"/>
      <c r="X67" s="14"/>
      <c r="Y67" s="17"/>
      <c r="Z67" s="21"/>
      <c r="AA67" s="17"/>
      <c r="AB67" s="22"/>
      <c r="AC67" s="17"/>
      <c r="AD67" s="14"/>
      <c r="AE67" s="14"/>
      <c r="AF67" s="17"/>
      <c r="AG67" s="21"/>
      <c r="AH67" s="17"/>
      <c r="AI67" s="14"/>
      <c r="AJ67" s="17"/>
      <c r="AK67" s="15"/>
      <c r="AL67" s="17" t="str">
        <f t="shared" si="17"/>
        <v/>
      </c>
      <c r="AM67" s="15">
        <v>0.04</v>
      </c>
      <c r="AN67" s="17">
        <f t="shared" si="18"/>
        <v>225.12</v>
      </c>
      <c r="AO67" s="14"/>
      <c r="AP67" s="17" t="str">
        <f t="shared" si="19"/>
        <v/>
      </c>
      <c r="AQ67" s="14">
        <v>0.03</v>
      </c>
      <c r="AR67" s="14"/>
      <c r="AS67" s="17">
        <f t="shared" si="16"/>
        <v>25997.416000000001</v>
      </c>
      <c r="AT67" s="17">
        <f t="shared" ref="AT67:AT130" si="21">$AS$144*(AU67/100)</f>
        <v>25919.423751999999</v>
      </c>
      <c r="AU67" s="23">
        <f t="shared" ref="AU67:AU98" si="22">(AS67/$AS$144)*99.7</f>
        <v>0.90714333292733906</v>
      </c>
      <c r="AV67" s="17">
        <f t="shared" si="20"/>
        <v>907.14333292733897</v>
      </c>
    </row>
    <row r="68" spans="1:48" x14ac:dyDescent="0.3">
      <c r="A68" s="13" t="s">
        <v>153</v>
      </c>
      <c r="B68" s="13" t="s">
        <v>71</v>
      </c>
      <c r="C68" s="13" t="s">
        <v>72</v>
      </c>
      <c r="D68" s="13" t="s">
        <v>73</v>
      </c>
      <c r="E68" s="13" t="s">
        <v>98</v>
      </c>
      <c r="F68" s="13" t="s">
        <v>142</v>
      </c>
      <c r="G68" s="13" t="s">
        <v>55</v>
      </c>
      <c r="H68" s="13" t="s">
        <v>124</v>
      </c>
      <c r="I68" s="14">
        <v>157.80000305175781</v>
      </c>
      <c r="J68" s="14">
        <v>33.479999999999997</v>
      </c>
      <c r="K68" s="14">
        <f t="shared" si="14"/>
        <v>31.009999999999998</v>
      </c>
      <c r="L68" s="14">
        <f t="shared" si="15"/>
        <v>2.4699999999999998</v>
      </c>
      <c r="M68" s="15"/>
      <c r="N68" s="16">
        <v>3.63</v>
      </c>
      <c r="O68" s="17">
        <v>5105.5950000000003</v>
      </c>
      <c r="P68" s="18">
        <v>5.56</v>
      </c>
      <c r="Q68" s="17">
        <v>6494.08</v>
      </c>
      <c r="R68" s="19">
        <v>8.6300000000000008</v>
      </c>
      <c r="S68" s="17">
        <v>5380.8050000000003</v>
      </c>
      <c r="T68" s="20">
        <v>11.52</v>
      </c>
      <c r="U68" s="17">
        <v>2154.8159999999998</v>
      </c>
      <c r="V68" s="14"/>
      <c r="W68" s="17"/>
      <c r="X68" s="14"/>
      <c r="Y68" s="17"/>
      <c r="Z68" s="21">
        <v>1.67</v>
      </c>
      <c r="AA68" s="17">
        <v>124.9494</v>
      </c>
      <c r="AB68" s="22"/>
      <c r="AC68" s="17"/>
      <c r="AD68" s="14"/>
      <c r="AE68" s="14"/>
      <c r="AF68" s="17"/>
      <c r="AG68" s="21"/>
      <c r="AH68" s="17"/>
      <c r="AI68" s="14"/>
      <c r="AJ68" s="17"/>
      <c r="AK68" s="15">
        <v>0.09</v>
      </c>
      <c r="AL68" s="17">
        <f t="shared" si="17"/>
        <v>303.91199999999998</v>
      </c>
      <c r="AM68" s="15">
        <v>0.92</v>
      </c>
      <c r="AN68" s="17">
        <f t="shared" si="18"/>
        <v>5177.76</v>
      </c>
      <c r="AO68" s="14"/>
      <c r="AP68" s="17" t="str">
        <f t="shared" si="19"/>
        <v/>
      </c>
      <c r="AQ68" s="14">
        <v>1.46</v>
      </c>
      <c r="AR68" s="14"/>
      <c r="AS68" s="17">
        <f t="shared" si="16"/>
        <v>19260.2454</v>
      </c>
      <c r="AT68" s="17">
        <f t="shared" si="21"/>
        <v>19202.464663800001</v>
      </c>
      <c r="AU68" s="23">
        <f t="shared" si="22"/>
        <v>0.67205922331490364</v>
      </c>
      <c r="AV68" s="17">
        <f t="shared" si="20"/>
        <v>672.05922331490365</v>
      </c>
    </row>
    <row r="69" spans="1:48" x14ac:dyDescent="0.3">
      <c r="A69" s="13" t="s">
        <v>153</v>
      </c>
      <c r="B69" s="13" t="s">
        <v>71</v>
      </c>
      <c r="C69" s="13" t="s">
        <v>72</v>
      </c>
      <c r="D69" s="13" t="s">
        <v>73</v>
      </c>
      <c r="E69" s="13" t="s">
        <v>101</v>
      </c>
      <c r="F69" s="13" t="s">
        <v>142</v>
      </c>
      <c r="G69" s="13" t="s">
        <v>55</v>
      </c>
      <c r="H69" s="13" t="s">
        <v>124</v>
      </c>
      <c r="I69" s="14">
        <v>157.80000305175781</v>
      </c>
      <c r="J69" s="14">
        <v>42.01</v>
      </c>
      <c r="K69" s="14">
        <f t="shared" si="14"/>
        <v>14.29</v>
      </c>
      <c r="L69" s="14">
        <f t="shared" si="15"/>
        <v>0</v>
      </c>
      <c r="M69" s="15"/>
      <c r="N69" s="16">
        <v>2.5499999999999998</v>
      </c>
      <c r="O69" s="17">
        <v>3586.5749999999998</v>
      </c>
      <c r="P69" s="18">
        <v>4.57</v>
      </c>
      <c r="Q69" s="17">
        <v>5337.76</v>
      </c>
      <c r="R69" s="19">
        <v>3.24</v>
      </c>
      <c r="S69" s="17">
        <v>2020.14</v>
      </c>
      <c r="T69" s="20"/>
      <c r="U69" s="17"/>
      <c r="V69" s="14"/>
      <c r="W69" s="17"/>
      <c r="X69" s="14"/>
      <c r="Y69" s="17"/>
      <c r="Z69" s="21">
        <v>3.1</v>
      </c>
      <c r="AA69" s="17">
        <v>231.94200000000001</v>
      </c>
      <c r="AB69" s="22">
        <v>0.83</v>
      </c>
      <c r="AC69" s="17">
        <v>55.892200000000003</v>
      </c>
      <c r="AD69" s="14"/>
      <c r="AE69" s="14"/>
      <c r="AF69" s="17"/>
      <c r="AG69" s="21"/>
      <c r="AH69" s="17"/>
      <c r="AI69" s="14"/>
      <c r="AJ69" s="17"/>
      <c r="AK69" s="15"/>
      <c r="AL69" s="17" t="str">
        <f t="shared" si="17"/>
        <v/>
      </c>
      <c r="AM69" s="15"/>
      <c r="AN69" s="17" t="str">
        <f t="shared" si="18"/>
        <v/>
      </c>
      <c r="AO69" s="14"/>
      <c r="AP69" s="17" t="str">
        <f t="shared" si="19"/>
        <v/>
      </c>
      <c r="AQ69" s="14"/>
      <c r="AR69" s="14"/>
      <c r="AS69" s="17">
        <f t="shared" si="16"/>
        <v>11232.309199999998</v>
      </c>
      <c r="AT69" s="17">
        <f t="shared" si="21"/>
        <v>11198.612272399998</v>
      </c>
      <c r="AU69" s="23">
        <f t="shared" si="22"/>
        <v>0.39193566022709375</v>
      </c>
      <c r="AV69" s="17">
        <f t="shared" si="20"/>
        <v>391.93566022709376</v>
      </c>
    </row>
    <row r="70" spans="1:48" x14ac:dyDescent="0.3">
      <c r="A70" s="13" t="s">
        <v>153</v>
      </c>
      <c r="B70" s="13" t="s">
        <v>71</v>
      </c>
      <c r="C70" s="13" t="s">
        <v>72</v>
      </c>
      <c r="D70" s="13" t="s">
        <v>73</v>
      </c>
      <c r="E70" s="13" t="s">
        <v>83</v>
      </c>
      <c r="F70" s="13" t="s">
        <v>142</v>
      </c>
      <c r="G70" s="13" t="s">
        <v>55</v>
      </c>
      <c r="H70" s="13" t="s">
        <v>124</v>
      </c>
      <c r="I70" s="14">
        <v>157.80000305175781</v>
      </c>
      <c r="J70" s="14">
        <v>43.28</v>
      </c>
      <c r="K70" s="14">
        <f t="shared" si="14"/>
        <v>5.1899999999999995</v>
      </c>
      <c r="L70" s="14">
        <f t="shared" si="15"/>
        <v>0.76</v>
      </c>
      <c r="M70" s="15"/>
      <c r="N70" s="16">
        <v>0.03</v>
      </c>
      <c r="O70" s="17">
        <v>42.195</v>
      </c>
      <c r="P70" s="18">
        <v>1.33</v>
      </c>
      <c r="Q70" s="17">
        <v>1553.44</v>
      </c>
      <c r="R70" s="19">
        <v>2.4</v>
      </c>
      <c r="S70" s="17">
        <v>1496.4</v>
      </c>
      <c r="T70" s="20">
        <v>0.72</v>
      </c>
      <c r="U70" s="17">
        <v>134.67599999999999</v>
      </c>
      <c r="V70" s="14"/>
      <c r="W70" s="17"/>
      <c r="X70" s="14"/>
      <c r="Y70" s="17"/>
      <c r="Z70" s="21">
        <v>0.71</v>
      </c>
      <c r="AA70" s="17">
        <v>53.122199999999992</v>
      </c>
      <c r="AB70" s="22"/>
      <c r="AC70" s="17"/>
      <c r="AD70" s="14"/>
      <c r="AE70" s="14"/>
      <c r="AF70" s="17"/>
      <c r="AG70" s="21"/>
      <c r="AH70" s="17"/>
      <c r="AI70" s="14"/>
      <c r="AJ70" s="17"/>
      <c r="AK70" s="15"/>
      <c r="AL70" s="17" t="str">
        <f t="shared" si="17"/>
        <v/>
      </c>
      <c r="AM70" s="15">
        <v>0.12</v>
      </c>
      <c r="AN70" s="17">
        <f t="shared" si="18"/>
        <v>675.36</v>
      </c>
      <c r="AO70" s="14"/>
      <c r="AP70" s="17" t="str">
        <f t="shared" si="19"/>
        <v/>
      </c>
      <c r="AQ70" s="14">
        <v>0.64</v>
      </c>
      <c r="AR70" s="14"/>
      <c r="AS70" s="17">
        <f t="shared" si="16"/>
        <v>3279.8331999999996</v>
      </c>
      <c r="AT70" s="17">
        <f t="shared" si="21"/>
        <v>3269.9937003999999</v>
      </c>
      <c r="AU70" s="23">
        <f t="shared" si="22"/>
        <v>0.11444517487790862</v>
      </c>
      <c r="AV70" s="17">
        <f t="shared" si="20"/>
        <v>114.44517487790861</v>
      </c>
    </row>
    <row r="71" spans="1:48" x14ac:dyDescent="0.3">
      <c r="A71" s="13" t="s">
        <v>153</v>
      </c>
      <c r="B71" s="13" t="s">
        <v>71</v>
      </c>
      <c r="C71" s="13" t="s">
        <v>72</v>
      </c>
      <c r="D71" s="13" t="s">
        <v>73</v>
      </c>
      <c r="E71" s="13" t="s">
        <v>61</v>
      </c>
      <c r="F71" s="13" t="s">
        <v>142</v>
      </c>
      <c r="G71" s="13" t="s">
        <v>55</v>
      </c>
      <c r="H71" s="13" t="s">
        <v>124</v>
      </c>
      <c r="I71" s="14">
        <v>157.80000305175781</v>
      </c>
      <c r="J71" s="14">
        <v>35.340000000000003</v>
      </c>
      <c r="K71" s="14">
        <f t="shared" si="14"/>
        <v>29.25</v>
      </c>
      <c r="L71" s="14">
        <f t="shared" si="15"/>
        <v>3.51</v>
      </c>
      <c r="M71" s="15"/>
      <c r="N71" s="16"/>
      <c r="O71" s="17"/>
      <c r="P71" s="18">
        <v>22.61</v>
      </c>
      <c r="Q71" s="17">
        <v>26408.48</v>
      </c>
      <c r="R71" s="19">
        <v>5.92</v>
      </c>
      <c r="S71" s="17">
        <v>3691.12</v>
      </c>
      <c r="T71" s="20">
        <v>0.7</v>
      </c>
      <c r="U71" s="17">
        <v>130.935</v>
      </c>
      <c r="V71" s="14"/>
      <c r="W71" s="17"/>
      <c r="X71" s="14"/>
      <c r="Y71" s="17"/>
      <c r="Z71" s="21">
        <v>0.02</v>
      </c>
      <c r="AA71" s="17">
        <v>1.4964</v>
      </c>
      <c r="AB71" s="22"/>
      <c r="AC71" s="17"/>
      <c r="AD71" s="14"/>
      <c r="AE71" s="14"/>
      <c r="AF71" s="17"/>
      <c r="AG71" s="21"/>
      <c r="AH71" s="17"/>
      <c r="AI71" s="14"/>
      <c r="AJ71" s="17"/>
      <c r="AK71" s="15">
        <v>0.02</v>
      </c>
      <c r="AL71" s="17">
        <f t="shared" si="17"/>
        <v>67.536000000000001</v>
      </c>
      <c r="AM71" s="15">
        <v>1.36</v>
      </c>
      <c r="AN71" s="17">
        <f t="shared" si="18"/>
        <v>7654.0800000000008</v>
      </c>
      <c r="AO71" s="14"/>
      <c r="AP71" s="17" t="str">
        <f t="shared" si="19"/>
        <v/>
      </c>
      <c r="AQ71" s="14">
        <v>2.13</v>
      </c>
      <c r="AR71" s="14"/>
      <c r="AS71" s="17">
        <f t="shared" si="16"/>
        <v>30232.0314</v>
      </c>
      <c r="AT71" s="17">
        <f t="shared" si="21"/>
        <v>30141.335305799999</v>
      </c>
      <c r="AU71" s="23">
        <f t="shared" si="22"/>
        <v>1.0549042922327345</v>
      </c>
      <c r="AV71" s="17">
        <f t="shared" si="20"/>
        <v>1054.9042922327344</v>
      </c>
    </row>
    <row r="72" spans="1:48" x14ac:dyDescent="0.3">
      <c r="A72" s="13" t="s">
        <v>154</v>
      </c>
      <c r="B72" s="13" t="s">
        <v>155</v>
      </c>
      <c r="C72" s="13" t="s">
        <v>145</v>
      </c>
      <c r="D72" s="13" t="s">
        <v>146</v>
      </c>
      <c r="E72" s="13" t="s">
        <v>96</v>
      </c>
      <c r="F72" s="13" t="s">
        <v>142</v>
      </c>
      <c r="G72" s="13" t="s">
        <v>55</v>
      </c>
      <c r="H72" s="13" t="s">
        <v>124</v>
      </c>
      <c r="I72" s="14">
        <v>80</v>
      </c>
      <c r="J72" s="14">
        <v>39.229999999999997</v>
      </c>
      <c r="K72" s="14">
        <f t="shared" si="14"/>
        <v>6.6000000000000005</v>
      </c>
      <c r="L72" s="14">
        <f t="shared" si="15"/>
        <v>0</v>
      </c>
      <c r="M72" s="15"/>
      <c r="N72" s="16"/>
      <c r="O72" s="17"/>
      <c r="P72" s="18">
        <v>0.17</v>
      </c>
      <c r="Q72" s="17">
        <v>198.56</v>
      </c>
      <c r="R72" s="19">
        <v>2.16</v>
      </c>
      <c r="S72" s="17">
        <v>1346.76</v>
      </c>
      <c r="T72" s="20">
        <v>3.83</v>
      </c>
      <c r="U72" s="17">
        <v>716.40150000000006</v>
      </c>
      <c r="V72" s="14"/>
      <c r="W72" s="17"/>
      <c r="X72" s="14"/>
      <c r="Y72" s="17"/>
      <c r="Z72" s="21"/>
      <c r="AA72" s="17"/>
      <c r="AB72" s="22">
        <v>0.44</v>
      </c>
      <c r="AC72" s="17">
        <v>29.6296</v>
      </c>
      <c r="AD72" s="14"/>
      <c r="AE72" s="14"/>
      <c r="AF72" s="17"/>
      <c r="AG72" s="21"/>
      <c r="AH72" s="17"/>
      <c r="AI72" s="14"/>
      <c r="AJ72" s="17"/>
      <c r="AK72" s="15"/>
      <c r="AL72" s="17" t="str">
        <f t="shared" si="17"/>
        <v/>
      </c>
      <c r="AM72" s="15"/>
      <c r="AN72" s="17" t="str">
        <f t="shared" si="18"/>
        <v/>
      </c>
      <c r="AO72" s="14"/>
      <c r="AP72" s="17" t="str">
        <f t="shared" si="19"/>
        <v/>
      </c>
      <c r="AQ72" s="14"/>
      <c r="AR72" s="14"/>
      <c r="AS72" s="17">
        <f t="shared" si="16"/>
        <v>2291.3511000000003</v>
      </c>
      <c r="AT72" s="17">
        <f t="shared" si="21"/>
        <v>2284.4770467000008</v>
      </c>
      <c r="AU72" s="23">
        <f t="shared" si="22"/>
        <v>7.9953479752015541E-2</v>
      </c>
      <c r="AV72" s="17">
        <f t="shared" si="20"/>
        <v>79.953479752015539</v>
      </c>
    </row>
    <row r="73" spans="1:48" x14ac:dyDescent="0.3">
      <c r="A73" s="13" t="s">
        <v>154</v>
      </c>
      <c r="B73" s="13" t="s">
        <v>155</v>
      </c>
      <c r="C73" s="13" t="s">
        <v>145</v>
      </c>
      <c r="D73" s="13" t="s">
        <v>146</v>
      </c>
      <c r="E73" s="13" t="s">
        <v>94</v>
      </c>
      <c r="F73" s="13" t="s">
        <v>142</v>
      </c>
      <c r="G73" s="13" t="s">
        <v>55</v>
      </c>
      <c r="H73" s="13" t="s">
        <v>124</v>
      </c>
      <c r="I73" s="14">
        <v>80</v>
      </c>
      <c r="J73" s="14">
        <v>38.06</v>
      </c>
      <c r="K73" s="14">
        <f t="shared" si="14"/>
        <v>26.32</v>
      </c>
      <c r="L73" s="14">
        <f t="shared" si="15"/>
        <v>0</v>
      </c>
      <c r="M73" s="15"/>
      <c r="N73" s="16"/>
      <c r="O73" s="17"/>
      <c r="P73" s="18">
        <v>0.51</v>
      </c>
      <c r="Q73" s="17">
        <v>595.68000000000006</v>
      </c>
      <c r="R73" s="19">
        <v>9.26</v>
      </c>
      <c r="S73" s="17">
        <v>5773.61</v>
      </c>
      <c r="T73" s="20">
        <v>12.56</v>
      </c>
      <c r="U73" s="17">
        <v>2349.348</v>
      </c>
      <c r="V73" s="14"/>
      <c r="W73" s="17"/>
      <c r="X73" s="14"/>
      <c r="Y73" s="17"/>
      <c r="Z73" s="21"/>
      <c r="AA73" s="17"/>
      <c r="AB73" s="22">
        <v>3.99</v>
      </c>
      <c r="AC73" s="17">
        <v>268.68660000000011</v>
      </c>
      <c r="AD73" s="14"/>
      <c r="AE73" s="14"/>
      <c r="AF73" s="17"/>
      <c r="AG73" s="21"/>
      <c r="AH73" s="17"/>
      <c r="AI73" s="14"/>
      <c r="AJ73" s="17"/>
      <c r="AK73" s="15"/>
      <c r="AL73" s="17" t="str">
        <f t="shared" si="17"/>
        <v/>
      </c>
      <c r="AM73" s="15"/>
      <c r="AN73" s="17" t="str">
        <f t="shared" si="18"/>
        <v/>
      </c>
      <c r="AO73" s="14"/>
      <c r="AP73" s="17" t="str">
        <f t="shared" si="19"/>
        <v/>
      </c>
      <c r="AQ73" s="14"/>
      <c r="AR73" s="14"/>
      <c r="AS73" s="17">
        <f t="shared" si="16"/>
        <v>8987.3245999999999</v>
      </c>
      <c r="AT73" s="17">
        <f t="shared" si="21"/>
        <v>8960.3626262000016</v>
      </c>
      <c r="AU73" s="23">
        <f t="shared" si="22"/>
        <v>0.31360007439754262</v>
      </c>
      <c r="AV73" s="17">
        <f t="shared" si="20"/>
        <v>313.60007439754264</v>
      </c>
    </row>
    <row r="74" spans="1:48" x14ac:dyDescent="0.3">
      <c r="A74" s="13" t="s">
        <v>156</v>
      </c>
      <c r="B74" s="13" t="s">
        <v>121</v>
      </c>
      <c r="C74" s="13" t="s">
        <v>122</v>
      </c>
      <c r="D74" s="13" t="s">
        <v>52</v>
      </c>
      <c r="E74" s="13" t="s">
        <v>96</v>
      </c>
      <c r="F74" s="13" t="s">
        <v>157</v>
      </c>
      <c r="G74" s="13" t="s">
        <v>55</v>
      </c>
      <c r="H74" s="13" t="s">
        <v>124</v>
      </c>
      <c r="I74" s="14">
        <v>160</v>
      </c>
      <c r="J74" s="14">
        <v>35.97</v>
      </c>
      <c r="K74" s="14">
        <f t="shared" si="14"/>
        <v>35.44</v>
      </c>
      <c r="L74" s="14">
        <f t="shared" si="15"/>
        <v>0.54</v>
      </c>
      <c r="M74" s="15"/>
      <c r="N74" s="16">
        <v>6.7</v>
      </c>
      <c r="O74" s="17">
        <v>9423.5500000000011</v>
      </c>
      <c r="P74" s="18">
        <v>19.18</v>
      </c>
      <c r="Q74" s="17">
        <v>22411</v>
      </c>
      <c r="R74" s="19">
        <v>8.94</v>
      </c>
      <c r="S74" s="17">
        <v>5574.0899999999992</v>
      </c>
      <c r="T74" s="20">
        <v>0.41</v>
      </c>
      <c r="U74" s="17">
        <v>76.6905</v>
      </c>
      <c r="V74" s="14"/>
      <c r="W74" s="17"/>
      <c r="X74" s="14"/>
      <c r="Y74" s="17"/>
      <c r="Z74" s="21"/>
      <c r="AA74" s="17"/>
      <c r="AB74" s="22">
        <v>0.21</v>
      </c>
      <c r="AC74" s="17">
        <v>14.141400000000001</v>
      </c>
      <c r="AD74" s="14"/>
      <c r="AE74" s="14"/>
      <c r="AF74" s="17"/>
      <c r="AG74" s="21"/>
      <c r="AH74" s="17"/>
      <c r="AI74" s="14"/>
      <c r="AJ74" s="17"/>
      <c r="AK74" s="15"/>
      <c r="AL74" s="17" t="str">
        <f t="shared" si="17"/>
        <v/>
      </c>
      <c r="AM74" s="15">
        <v>0.17</v>
      </c>
      <c r="AN74" s="17">
        <f t="shared" si="18"/>
        <v>956.7600000000001</v>
      </c>
      <c r="AO74" s="14"/>
      <c r="AP74" s="17" t="str">
        <f t="shared" si="19"/>
        <v/>
      </c>
      <c r="AQ74" s="14">
        <v>0.37</v>
      </c>
      <c r="AR74" s="14"/>
      <c r="AS74" s="17">
        <f t="shared" si="16"/>
        <v>37499.471899999997</v>
      </c>
      <c r="AT74" s="17">
        <f t="shared" si="21"/>
        <v>37386.973484299997</v>
      </c>
      <c r="AU74" s="23">
        <f t="shared" si="22"/>
        <v>1.3084914255471041</v>
      </c>
      <c r="AV74" s="17">
        <f t="shared" si="20"/>
        <v>1308.4914255471042</v>
      </c>
    </row>
    <row r="75" spans="1:48" x14ac:dyDescent="0.3">
      <c r="A75" s="13" t="s">
        <v>156</v>
      </c>
      <c r="B75" s="13" t="s">
        <v>121</v>
      </c>
      <c r="C75" s="13" t="s">
        <v>122</v>
      </c>
      <c r="D75" s="13" t="s">
        <v>52</v>
      </c>
      <c r="E75" s="13" t="s">
        <v>94</v>
      </c>
      <c r="F75" s="13" t="s">
        <v>157</v>
      </c>
      <c r="G75" s="13" t="s">
        <v>55</v>
      </c>
      <c r="H75" s="13" t="s">
        <v>124</v>
      </c>
      <c r="I75" s="14">
        <v>160</v>
      </c>
      <c r="J75" s="14">
        <v>31.07</v>
      </c>
      <c r="K75" s="14">
        <f t="shared" si="14"/>
        <v>27.71</v>
      </c>
      <c r="L75" s="14">
        <f t="shared" si="15"/>
        <v>3.36</v>
      </c>
      <c r="M75" s="15"/>
      <c r="N75" s="16"/>
      <c r="O75" s="17"/>
      <c r="P75" s="18">
        <v>21.09</v>
      </c>
      <c r="Q75" s="17">
        <v>24668.16</v>
      </c>
      <c r="R75" s="19">
        <v>5.72</v>
      </c>
      <c r="S75" s="17">
        <v>3566.42</v>
      </c>
      <c r="T75" s="20">
        <v>0.39</v>
      </c>
      <c r="U75" s="17">
        <v>72.9495</v>
      </c>
      <c r="V75" s="14"/>
      <c r="W75" s="17"/>
      <c r="X75" s="14"/>
      <c r="Y75" s="17"/>
      <c r="Z75" s="21"/>
      <c r="AA75" s="17"/>
      <c r="AB75" s="22">
        <v>0.51</v>
      </c>
      <c r="AC75" s="17">
        <v>34.343400000000003</v>
      </c>
      <c r="AD75" s="14"/>
      <c r="AE75" s="14"/>
      <c r="AF75" s="17"/>
      <c r="AG75" s="21"/>
      <c r="AH75" s="17"/>
      <c r="AI75" s="14"/>
      <c r="AJ75" s="17"/>
      <c r="AK75" s="15"/>
      <c r="AL75" s="17" t="str">
        <f t="shared" si="17"/>
        <v/>
      </c>
      <c r="AM75" s="15">
        <v>1.25</v>
      </c>
      <c r="AN75" s="17">
        <f t="shared" si="18"/>
        <v>7035</v>
      </c>
      <c r="AO75" s="14"/>
      <c r="AP75" s="17" t="str">
        <f t="shared" si="19"/>
        <v/>
      </c>
      <c r="AQ75" s="14">
        <v>2.11</v>
      </c>
      <c r="AR75" s="14"/>
      <c r="AS75" s="17">
        <f t="shared" si="16"/>
        <v>28341.872900000002</v>
      </c>
      <c r="AT75" s="17">
        <f t="shared" si="21"/>
        <v>28256.847281300004</v>
      </c>
      <c r="AU75" s="23">
        <f t="shared" si="22"/>
        <v>0.98894986501385496</v>
      </c>
      <c r="AV75" s="17">
        <f t="shared" si="20"/>
        <v>988.94986501385495</v>
      </c>
    </row>
    <row r="76" spans="1:48" x14ac:dyDescent="0.3">
      <c r="A76" s="13" t="s">
        <v>156</v>
      </c>
      <c r="B76" s="13" t="s">
        <v>121</v>
      </c>
      <c r="C76" s="13" t="s">
        <v>122</v>
      </c>
      <c r="D76" s="13" t="s">
        <v>52</v>
      </c>
      <c r="E76" s="13" t="s">
        <v>88</v>
      </c>
      <c r="F76" s="13" t="s">
        <v>157</v>
      </c>
      <c r="G76" s="13" t="s">
        <v>55</v>
      </c>
      <c r="H76" s="13" t="s">
        <v>124</v>
      </c>
      <c r="I76" s="14">
        <v>160</v>
      </c>
      <c r="J76" s="14">
        <v>33.909999999999997</v>
      </c>
      <c r="K76" s="14">
        <f t="shared" si="14"/>
        <v>29.25</v>
      </c>
      <c r="L76" s="14">
        <f t="shared" si="15"/>
        <v>4.66</v>
      </c>
      <c r="M76" s="15">
        <v>1.75</v>
      </c>
      <c r="N76" s="16">
        <v>2</v>
      </c>
      <c r="O76" s="17">
        <v>2813</v>
      </c>
      <c r="P76" s="18">
        <v>6.46</v>
      </c>
      <c r="Q76" s="17">
        <v>7886.92</v>
      </c>
      <c r="R76" s="19">
        <v>13.5</v>
      </c>
      <c r="S76" s="17">
        <v>10811.49</v>
      </c>
      <c r="T76" s="20">
        <v>4.34</v>
      </c>
      <c r="U76" s="17">
        <v>853.88324999999998</v>
      </c>
      <c r="V76" s="14"/>
      <c r="W76" s="17"/>
      <c r="X76" s="14"/>
      <c r="Y76" s="17"/>
      <c r="Z76" s="21"/>
      <c r="AA76" s="17"/>
      <c r="AB76" s="22">
        <v>2.95</v>
      </c>
      <c r="AC76" s="17">
        <v>254.71355</v>
      </c>
      <c r="AD76" s="14"/>
      <c r="AE76" s="14"/>
      <c r="AF76" s="17"/>
      <c r="AG76" s="21"/>
      <c r="AH76" s="17"/>
      <c r="AI76" s="14"/>
      <c r="AJ76" s="17"/>
      <c r="AK76" s="15">
        <v>0.04</v>
      </c>
      <c r="AL76" s="17">
        <f t="shared" si="17"/>
        <v>135.072</v>
      </c>
      <c r="AM76" s="15">
        <v>1.05</v>
      </c>
      <c r="AN76" s="17">
        <f t="shared" si="18"/>
        <v>5909.4000000000005</v>
      </c>
      <c r="AO76" s="14">
        <v>0.19</v>
      </c>
      <c r="AP76" s="17">
        <f t="shared" si="19"/>
        <v>0.19</v>
      </c>
      <c r="AQ76" s="14">
        <v>1.63</v>
      </c>
      <c r="AR76" s="14"/>
      <c r="AS76" s="17">
        <f t="shared" si="16"/>
        <v>22620.006799999999</v>
      </c>
      <c r="AT76" s="17">
        <f t="shared" si="21"/>
        <v>22552.146779599996</v>
      </c>
      <c r="AU76" s="23">
        <f t="shared" si="22"/>
        <v>0.78929338051870501</v>
      </c>
      <c r="AV76" s="17">
        <f t="shared" si="20"/>
        <v>789.29338051870502</v>
      </c>
    </row>
    <row r="77" spans="1:48" x14ac:dyDescent="0.3">
      <c r="A77" s="13" t="s">
        <v>156</v>
      </c>
      <c r="B77" s="13" t="s">
        <v>121</v>
      </c>
      <c r="C77" s="13" t="s">
        <v>122</v>
      </c>
      <c r="D77" s="13" t="s">
        <v>52</v>
      </c>
      <c r="E77" s="13" t="s">
        <v>90</v>
      </c>
      <c r="F77" s="13" t="s">
        <v>157</v>
      </c>
      <c r="G77" s="13" t="s">
        <v>55</v>
      </c>
      <c r="H77" s="13" t="s">
        <v>124</v>
      </c>
      <c r="I77" s="14">
        <v>160</v>
      </c>
      <c r="J77" s="14">
        <v>36.53</v>
      </c>
      <c r="K77" s="14">
        <f t="shared" si="14"/>
        <v>35.129999999999995</v>
      </c>
      <c r="L77" s="14">
        <f t="shared" si="15"/>
        <v>1.4</v>
      </c>
      <c r="M77" s="15"/>
      <c r="N77" s="16">
        <v>0.47</v>
      </c>
      <c r="O77" s="17">
        <v>661.05499999999995</v>
      </c>
      <c r="P77" s="18">
        <v>16</v>
      </c>
      <c r="Q77" s="17">
        <v>18688</v>
      </c>
      <c r="R77" s="19">
        <v>16.36</v>
      </c>
      <c r="S77" s="17">
        <v>10200.459999999999</v>
      </c>
      <c r="T77" s="20">
        <v>2.2999999999999998</v>
      </c>
      <c r="U77" s="17">
        <v>430.21499999999997</v>
      </c>
      <c r="V77" s="14"/>
      <c r="W77" s="17"/>
      <c r="X77" s="14"/>
      <c r="Y77" s="17"/>
      <c r="Z77" s="21"/>
      <c r="AA77" s="17"/>
      <c r="AB77" s="22"/>
      <c r="AC77" s="17"/>
      <c r="AD77" s="14"/>
      <c r="AE77" s="14"/>
      <c r="AF77" s="17"/>
      <c r="AG77" s="21"/>
      <c r="AH77" s="17"/>
      <c r="AI77" s="14"/>
      <c r="AJ77" s="17"/>
      <c r="AK77" s="15"/>
      <c r="AL77" s="17" t="str">
        <f t="shared" si="17"/>
        <v/>
      </c>
      <c r="AM77" s="15">
        <v>0.51</v>
      </c>
      <c r="AN77" s="17">
        <f t="shared" si="18"/>
        <v>2870.28</v>
      </c>
      <c r="AO77" s="14"/>
      <c r="AP77" s="17" t="str">
        <f t="shared" si="19"/>
        <v/>
      </c>
      <c r="AQ77" s="14">
        <v>0.89</v>
      </c>
      <c r="AR77" s="14"/>
      <c r="AS77" s="17">
        <f t="shared" si="16"/>
        <v>29979.73</v>
      </c>
      <c r="AT77" s="17">
        <f t="shared" si="21"/>
        <v>29889.790810000002</v>
      </c>
      <c r="AU77" s="23">
        <f t="shared" si="22"/>
        <v>1.0461005890916903</v>
      </c>
      <c r="AV77" s="17">
        <f t="shared" si="20"/>
        <v>1046.1005890916904</v>
      </c>
    </row>
    <row r="78" spans="1:48" x14ac:dyDescent="0.3">
      <c r="A78" s="13" t="s">
        <v>158</v>
      </c>
      <c r="B78" s="13" t="s">
        <v>121</v>
      </c>
      <c r="C78" s="13" t="s">
        <v>122</v>
      </c>
      <c r="D78" s="13" t="s">
        <v>52</v>
      </c>
      <c r="E78" s="13" t="s">
        <v>98</v>
      </c>
      <c r="F78" s="13" t="s">
        <v>157</v>
      </c>
      <c r="G78" s="13" t="s">
        <v>55</v>
      </c>
      <c r="H78" s="13" t="s">
        <v>124</v>
      </c>
      <c r="I78" s="14">
        <v>136.16999816894531</v>
      </c>
      <c r="J78" s="14">
        <v>32.6</v>
      </c>
      <c r="K78" s="14">
        <f t="shared" si="14"/>
        <v>32.6</v>
      </c>
      <c r="L78" s="14">
        <f t="shared" si="15"/>
        <v>0</v>
      </c>
      <c r="M78" s="15"/>
      <c r="N78" s="16"/>
      <c r="O78" s="17"/>
      <c r="P78" s="18">
        <v>6.57</v>
      </c>
      <c r="Q78" s="17">
        <v>9592.2000000000007</v>
      </c>
      <c r="R78" s="19">
        <v>21.23</v>
      </c>
      <c r="S78" s="17">
        <v>16541.455000000002</v>
      </c>
      <c r="T78" s="20">
        <v>4.8</v>
      </c>
      <c r="U78" s="17">
        <v>1122.3</v>
      </c>
      <c r="V78" s="14"/>
      <c r="W78" s="17"/>
      <c r="X78" s="14"/>
      <c r="Y78" s="17"/>
      <c r="Z78" s="21"/>
      <c r="AA78" s="17"/>
      <c r="AB78" s="22"/>
      <c r="AC78" s="17"/>
      <c r="AD78" s="14"/>
      <c r="AE78" s="14"/>
      <c r="AF78" s="17"/>
      <c r="AG78" s="21"/>
      <c r="AH78" s="17"/>
      <c r="AI78" s="14"/>
      <c r="AJ78" s="17"/>
      <c r="AK78" s="15"/>
      <c r="AL78" s="17" t="str">
        <f t="shared" si="17"/>
        <v/>
      </c>
      <c r="AM78" s="15"/>
      <c r="AN78" s="17" t="str">
        <f t="shared" si="18"/>
        <v/>
      </c>
      <c r="AO78" s="14"/>
      <c r="AP78" s="17" t="str">
        <f t="shared" si="19"/>
        <v/>
      </c>
      <c r="AQ78" s="14"/>
      <c r="AR78" s="14"/>
      <c r="AS78" s="17">
        <f t="shared" si="16"/>
        <v>27255.955000000002</v>
      </c>
      <c r="AT78" s="17">
        <f t="shared" si="21"/>
        <v>27174.187135000004</v>
      </c>
      <c r="AU78" s="23">
        <f t="shared" si="22"/>
        <v>0.95105828443940632</v>
      </c>
      <c r="AV78" s="17">
        <f t="shared" si="20"/>
        <v>951.05828443940629</v>
      </c>
    </row>
    <row r="79" spans="1:48" x14ac:dyDescent="0.3">
      <c r="A79" s="13" t="s">
        <v>158</v>
      </c>
      <c r="B79" s="13" t="s">
        <v>121</v>
      </c>
      <c r="C79" s="13" t="s">
        <v>122</v>
      </c>
      <c r="D79" s="13" t="s">
        <v>52</v>
      </c>
      <c r="E79" s="13" t="s">
        <v>101</v>
      </c>
      <c r="F79" s="13" t="s">
        <v>157</v>
      </c>
      <c r="G79" s="13" t="s">
        <v>55</v>
      </c>
      <c r="H79" s="13" t="s">
        <v>124</v>
      </c>
      <c r="I79" s="14">
        <v>136.16999816894531</v>
      </c>
      <c r="J79" s="14">
        <v>27.94</v>
      </c>
      <c r="K79" s="14">
        <f t="shared" si="14"/>
        <v>27.93</v>
      </c>
      <c r="L79" s="14">
        <f t="shared" si="15"/>
        <v>0</v>
      </c>
      <c r="M79" s="15"/>
      <c r="N79" s="16">
        <v>0.15</v>
      </c>
      <c r="O79" s="17">
        <v>210.97499999999999</v>
      </c>
      <c r="P79" s="18">
        <v>16.260000000000002</v>
      </c>
      <c r="Q79" s="17">
        <v>19517.28</v>
      </c>
      <c r="R79" s="19">
        <v>10.93</v>
      </c>
      <c r="S79" s="17">
        <v>7505.3812500000004</v>
      </c>
      <c r="T79" s="20"/>
      <c r="U79" s="17"/>
      <c r="V79" s="14"/>
      <c r="W79" s="17"/>
      <c r="X79" s="14"/>
      <c r="Y79" s="17"/>
      <c r="Z79" s="21">
        <v>0.33</v>
      </c>
      <c r="AA79" s="17">
        <v>25.438800000000001</v>
      </c>
      <c r="AB79" s="22">
        <v>0.26</v>
      </c>
      <c r="AC79" s="17">
        <v>17.508400000000002</v>
      </c>
      <c r="AD79" s="14"/>
      <c r="AE79" s="14"/>
      <c r="AF79" s="17"/>
      <c r="AG79" s="21"/>
      <c r="AH79" s="17"/>
      <c r="AI79" s="14"/>
      <c r="AJ79" s="17"/>
      <c r="AK79" s="15"/>
      <c r="AL79" s="17" t="str">
        <f t="shared" si="17"/>
        <v/>
      </c>
      <c r="AM79" s="15"/>
      <c r="AN79" s="17" t="str">
        <f t="shared" si="18"/>
        <v/>
      </c>
      <c r="AO79" s="14"/>
      <c r="AP79" s="17" t="str">
        <f t="shared" si="19"/>
        <v/>
      </c>
      <c r="AQ79" s="14"/>
      <c r="AR79" s="14"/>
      <c r="AS79" s="17">
        <f t="shared" si="16"/>
        <v>27276.583449999995</v>
      </c>
      <c r="AT79" s="17">
        <f t="shared" si="21"/>
        <v>27194.753699649998</v>
      </c>
      <c r="AU79" s="23">
        <f t="shared" si="22"/>
        <v>0.95177808524138297</v>
      </c>
      <c r="AV79" s="17">
        <f t="shared" si="20"/>
        <v>951.778085241383</v>
      </c>
    </row>
    <row r="80" spans="1:48" x14ac:dyDescent="0.3">
      <c r="A80" s="13" t="s">
        <v>158</v>
      </c>
      <c r="B80" s="13" t="s">
        <v>121</v>
      </c>
      <c r="C80" s="13" t="s">
        <v>122</v>
      </c>
      <c r="D80" s="13" t="s">
        <v>52</v>
      </c>
      <c r="E80" s="13" t="s">
        <v>83</v>
      </c>
      <c r="F80" s="13" t="s">
        <v>157</v>
      </c>
      <c r="G80" s="13" t="s">
        <v>55</v>
      </c>
      <c r="H80" s="13" t="s">
        <v>124</v>
      </c>
      <c r="I80" s="14">
        <v>136.16999816894531</v>
      </c>
      <c r="J80" s="14">
        <v>36.19</v>
      </c>
      <c r="K80" s="14">
        <f t="shared" si="14"/>
        <v>35.369999999999997</v>
      </c>
      <c r="L80" s="14">
        <f t="shared" si="15"/>
        <v>0.82000000000000006</v>
      </c>
      <c r="M80" s="15"/>
      <c r="N80" s="16"/>
      <c r="O80" s="17"/>
      <c r="P80" s="18">
        <v>15.06</v>
      </c>
      <c r="Q80" s="17">
        <v>18232.48</v>
      </c>
      <c r="R80" s="19">
        <v>19.989999999999998</v>
      </c>
      <c r="S80" s="17">
        <v>12800.455</v>
      </c>
      <c r="T80" s="20">
        <v>0.32</v>
      </c>
      <c r="U80" s="17">
        <v>59.856000000000002</v>
      </c>
      <c r="V80" s="14"/>
      <c r="W80" s="17"/>
      <c r="X80" s="14"/>
      <c r="Y80" s="17"/>
      <c r="Z80" s="21"/>
      <c r="AA80" s="17"/>
      <c r="AB80" s="22"/>
      <c r="AC80" s="17"/>
      <c r="AD80" s="14"/>
      <c r="AE80" s="14"/>
      <c r="AF80" s="17"/>
      <c r="AG80" s="21"/>
      <c r="AH80" s="17"/>
      <c r="AI80" s="14"/>
      <c r="AJ80" s="17"/>
      <c r="AK80" s="15"/>
      <c r="AL80" s="17" t="str">
        <f t="shared" si="17"/>
        <v/>
      </c>
      <c r="AM80" s="15">
        <v>0.33</v>
      </c>
      <c r="AN80" s="17">
        <f t="shared" si="18"/>
        <v>1857.24</v>
      </c>
      <c r="AO80" s="14"/>
      <c r="AP80" s="17" t="str">
        <f t="shared" si="19"/>
        <v/>
      </c>
      <c r="AQ80" s="14">
        <v>0.49</v>
      </c>
      <c r="AR80" s="14"/>
      <c r="AS80" s="17">
        <f t="shared" si="16"/>
        <v>31092.790999999997</v>
      </c>
      <c r="AT80" s="17">
        <f t="shared" si="21"/>
        <v>30999.512626999996</v>
      </c>
      <c r="AU80" s="23">
        <f t="shared" si="22"/>
        <v>1.0849392900337929</v>
      </c>
      <c r="AV80" s="17">
        <f t="shared" si="20"/>
        <v>1084.9392900337928</v>
      </c>
    </row>
    <row r="81" spans="1:48" x14ac:dyDescent="0.3">
      <c r="A81" s="13" t="s">
        <v>158</v>
      </c>
      <c r="B81" s="13" t="s">
        <v>121</v>
      </c>
      <c r="C81" s="13" t="s">
        <v>122</v>
      </c>
      <c r="D81" s="13" t="s">
        <v>52</v>
      </c>
      <c r="E81" s="13" t="s">
        <v>61</v>
      </c>
      <c r="F81" s="13" t="s">
        <v>157</v>
      </c>
      <c r="G81" s="13" t="s">
        <v>55</v>
      </c>
      <c r="H81" s="13" t="s">
        <v>124</v>
      </c>
      <c r="I81" s="14">
        <v>136.16999816894531</v>
      </c>
      <c r="J81" s="14">
        <v>33.770000000000003</v>
      </c>
      <c r="K81" s="14">
        <f t="shared" si="14"/>
        <v>31.34</v>
      </c>
      <c r="L81" s="14">
        <f t="shared" si="15"/>
        <v>2.42</v>
      </c>
      <c r="M81" s="15">
        <v>2.42</v>
      </c>
      <c r="N81" s="16"/>
      <c r="O81" s="17"/>
      <c r="P81" s="18">
        <v>6.61</v>
      </c>
      <c r="Q81" s="17">
        <v>9650.6</v>
      </c>
      <c r="R81" s="19">
        <v>19.18</v>
      </c>
      <c r="S81" s="17">
        <v>14677.19</v>
      </c>
      <c r="T81" s="20">
        <v>5.55</v>
      </c>
      <c r="U81" s="17">
        <v>1274.278125</v>
      </c>
      <c r="V81" s="14"/>
      <c r="W81" s="17"/>
      <c r="X81" s="14"/>
      <c r="Y81" s="17"/>
      <c r="Z81" s="21"/>
      <c r="AA81" s="17"/>
      <c r="AB81" s="22"/>
      <c r="AC81" s="17"/>
      <c r="AD81" s="14"/>
      <c r="AE81" s="14"/>
      <c r="AF81" s="17"/>
      <c r="AG81" s="21"/>
      <c r="AH81" s="17"/>
      <c r="AI81" s="14"/>
      <c r="AJ81" s="17"/>
      <c r="AK81" s="15"/>
      <c r="AL81" s="17" t="str">
        <f t="shared" si="17"/>
        <v/>
      </c>
      <c r="AM81" s="15"/>
      <c r="AN81" s="17" t="str">
        <f t="shared" si="18"/>
        <v/>
      </c>
      <c r="AO81" s="14"/>
      <c r="AP81" s="17" t="str">
        <f t="shared" si="19"/>
        <v/>
      </c>
      <c r="AQ81" s="14"/>
      <c r="AR81" s="14"/>
      <c r="AS81" s="17">
        <f t="shared" si="16"/>
        <v>25602.068125000002</v>
      </c>
      <c r="AT81" s="17">
        <f t="shared" si="21"/>
        <v>25525.261920625002</v>
      </c>
      <c r="AU81" s="23">
        <f t="shared" si="22"/>
        <v>0.89334822386752943</v>
      </c>
      <c r="AV81" s="17">
        <f t="shared" si="20"/>
        <v>893.34822386752944</v>
      </c>
    </row>
    <row r="82" spans="1:48" x14ac:dyDescent="0.3">
      <c r="A82" s="13" t="s">
        <v>159</v>
      </c>
      <c r="B82" s="13" t="s">
        <v>160</v>
      </c>
      <c r="C82" s="13" t="s">
        <v>161</v>
      </c>
      <c r="D82" s="13" t="s">
        <v>52</v>
      </c>
      <c r="E82" s="13" t="s">
        <v>101</v>
      </c>
      <c r="F82" s="13" t="s">
        <v>157</v>
      </c>
      <c r="G82" s="13" t="s">
        <v>55</v>
      </c>
      <c r="H82" s="13" t="s">
        <v>124</v>
      </c>
      <c r="I82" s="14">
        <v>5.6100001335144043</v>
      </c>
      <c r="J82" s="14">
        <v>5.08</v>
      </c>
      <c r="K82" s="14">
        <f t="shared" si="14"/>
        <v>5.07</v>
      </c>
      <c r="L82" s="14">
        <f t="shared" si="15"/>
        <v>0</v>
      </c>
      <c r="M82" s="15"/>
      <c r="N82" s="16"/>
      <c r="O82" s="17"/>
      <c r="P82" s="18"/>
      <c r="Q82" s="17"/>
      <c r="R82" s="19"/>
      <c r="S82" s="17"/>
      <c r="T82" s="20"/>
      <c r="U82" s="17"/>
      <c r="V82" s="14"/>
      <c r="W82" s="17"/>
      <c r="X82" s="14"/>
      <c r="Y82" s="17"/>
      <c r="Z82" s="21">
        <v>2.5299999999999998</v>
      </c>
      <c r="AA82" s="17">
        <v>198.08595</v>
      </c>
      <c r="AB82" s="22">
        <v>2.54</v>
      </c>
      <c r="AC82" s="17">
        <v>188.55199999999999</v>
      </c>
      <c r="AD82" s="14"/>
      <c r="AE82" s="14"/>
      <c r="AF82" s="17"/>
      <c r="AG82" s="21"/>
      <c r="AH82" s="17"/>
      <c r="AI82" s="14"/>
      <c r="AJ82" s="17"/>
      <c r="AK82" s="15"/>
      <c r="AL82" s="17" t="str">
        <f t="shared" si="17"/>
        <v/>
      </c>
      <c r="AM82" s="15"/>
      <c r="AN82" s="17" t="str">
        <f t="shared" si="18"/>
        <v/>
      </c>
      <c r="AO82" s="14"/>
      <c r="AP82" s="17" t="str">
        <f t="shared" si="19"/>
        <v/>
      </c>
      <c r="AQ82" s="14"/>
      <c r="AR82" s="14"/>
      <c r="AS82" s="17">
        <f t="shared" si="16"/>
        <v>386.63794999999999</v>
      </c>
      <c r="AT82" s="17">
        <f t="shared" si="21"/>
        <v>385.47803614999998</v>
      </c>
      <c r="AU82" s="23">
        <f t="shared" si="22"/>
        <v>1.3491188455006214E-2</v>
      </c>
      <c r="AV82" s="17">
        <f t="shared" si="20"/>
        <v>13.491188455006213</v>
      </c>
    </row>
    <row r="83" spans="1:48" x14ac:dyDescent="0.3">
      <c r="A83" s="13" t="s">
        <v>162</v>
      </c>
      <c r="B83" s="13" t="s">
        <v>163</v>
      </c>
      <c r="C83" s="13" t="s">
        <v>233</v>
      </c>
      <c r="D83" s="13" t="s">
        <v>227</v>
      </c>
      <c r="E83" s="13" t="s">
        <v>101</v>
      </c>
      <c r="F83" s="13" t="s">
        <v>157</v>
      </c>
      <c r="G83" s="13" t="s">
        <v>55</v>
      </c>
      <c r="H83" s="13" t="s">
        <v>124</v>
      </c>
      <c r="I83" s="14">
        <v>0.81999999284744263</v>
      </c>
      <c r="J83" s="14">
        <v>0.62</v>
      </c>
      <c r="K83" s="14">
        <f t="shared" si="14"/>
        <v>0.62</v>
      </c>
      <c r="L83" s="14">
        <f t="shared" si="15"/>
        <v>0</v>
      </c>
      <c r="M83" s="15"/>
      <c r="N83" s="16"/>
      <c r="O83" s="17"/>
      <c r="P83" s="18"/>
      <c r="Q83" s="17"/>
      <c r="R83" s="19"/>
      <c r="S83" s="17"/>
      <c r="T83" s="20"/>
      <c r="U83" s="17"/>
      <c r="V83" s="14"/>
      <c r="W83" s="17"/>
      <c r="X83" s="14"/>
      <c r="Y83" s="17"/>
      <c r="Z83" s="21"/>
      <c r="AA83" s="17"/>
      <c r="AB83" s="22">
        <v>0.62</v>
      </c>
      <c r="AC83" s="17">
        <v>44.107700000000001</v>
      </c>
      <c r="AD83" s="14"/>
      <c r="AE83" s="14"/>
      <c r="AF83" s="17"/>
      <c r="AG83" s="21"/>
      <c r="AH83" s="17"/>
      <c r="AI83" s="14"/>
      <c r="AJ83" s="17"/>
      <c r="AK83" s="15"/>
      <c r="AL83" s="17" t="str">
        <f t="shared" si="17"/>
        <v/>
      </c>
      <c r="AM83" s="15"/>
      <c r="AN83" s="17" t="str">
        <f t="shared" si="18"/>
        <v/>
      </c>
      <c r="AO83" s="14"/>
      <c r="AP83" s="17" t="str">
        <f t="shared" si="19"/>
        <v/>
      </c>
      <c r="AQ83" s="14"/>
      <c r="AR83" s="14"/>
      <c r="AS83" s="17">
        <f t="shared" si="16"/>
        <v>44.107700000000001</v>
      </c>
      <c r="AT83" s="17">
        <f t="shared" si="21"/>
        <v>43.975376900000008</v>
      </c>
      <c r="AU83" s="23">
        <f t="shared" si="22"/>
        <v>1.5390762676474922E-3</v>
      </c>
      <c r="AV83" s="17">
        <f t="shared" si="20"/>
        <v>1.5390762676474923</v>
      </c>
    </row>
    <row r="84" spans="1:48" x14ac:dyDescent="0.3">
      <c r="A84" s="13" t="s">
        <v>164</v>
      </c>
      <c r="B84" s="13" t="s">
        <v>165</v>
      </c>
      <c r="C84" s="13" t="s">
        <v>166</v>
      </c>
      <c r="D84" s="13" t="s">
        <v>52</v>
      </c>
      <c r="E84" s="13" t="s">
        <v>53</v>
      </c>
      <c r="F84" s="13" t="s">
        <v>157</v>
      </c>
      <c r="G84" s="13" t="s">
        <v>55</v>
      </c>
      <c r="H84" s="13" t="s">
        <v>124</v>
      </c>
      <c r="I84" s="14">
        <v>156.7200012207031</v>
      </c>
      <c r="J84" s="14">
        <v>35.81</v>
      </c>
      <c r="K84" s="14">
        <f t="shared" si="14"/>
        <v>32.21</v>
      </c>
      <c r="L84" s="14">
        <f t="shared" si="15"/>
        <v>3.58</v>
      </c>
      <c r="M84" s="15"/>
      <c r="N84" s="16">
        <v>6.86</v>
      </c>
      <c r="O84" s="17">
        <v>12060.737499999999</v>
      </c>
      <c r="P84" s="18">
        <v>20.71</v>
      </c>
      <c r="Q84" s="17">
        <v>30151.919999999998</v>
      </c>
      <c r="R84" s="19">
        <v>4.6400000000000006</v>
      </c>
      <c r="S84" s="17">
        <v>3552.391250000001</v>
      </c>
      <c r="T84" s="20"/>
      <c r="U84" s="17"/>
      <c r="V84" s="14"/>
      <c r="W84" s="17"/>
      <c r="X84" s="14"/>
      <c r="Y84" s="17"/>
      <c r="Z84" s="21"/>
      <c r="AA84" s="17"/>
      <c r="AB84" s="22"/>
      <c r="AC84" s="17"/>
      <c r="AD84" s="14"/>
      <c r="AE84" s="14"/>
      <c r="AF84" s="17"/>
      <c r="AG84" s="21"/>
      <c r="AH84" s="17"/>
      <c r="AI84" s="14"/>
      <c r="AJ84" s="17"/>
      <c r="AK84" s="15"/>
      <c r="AL84" s="17" t="str">
        <f t="shared" si="17"/>
        <v/>
      </c>
      <c r="AM84" s="15">
        <v>1.43</v>
      </c>
      <c r="AN84" s="17">
        <f t="shared" si="18"/>
        <v>8048.04</v>
      </c>
      <c r="AO84" s="14"/>
      <c r="AP84" s="17" t="str">
        <f t="shared" si="19"/>
        <v/>
      </c>
      <c r="AQ84" s="14">
        <v>2.15</v>
      </c>
      <c r="AR84" s="14"/>
      <c r="AS84" s="17">
        <f t="shared" si="16"/>
        <v>45765.048750000002</v>
      </c>
      <c r="AT84" s="17">
        <f t="shared" si="21"/>
        <v>45627.753603750003</v>
      </c>
      <c r="AU84" s="23">
        <f t="shared" si="22"/>
        <v>1.5969071254872849</v>
      </c>
      <c r="AV84" s="17">
        <f t="shared" si="20"/>
        <v>1596.9071254872849</v>
      </c>
    </row>
    <row r="85" spans="1:48" x14ac:dyDescent="0.3">
      <c r="A85" s="13" t="s">
        <v>164</v>
      </c>
      <c r="B85" s="13" t="s">
        <v>165</v>
      </c>
      <c r="C85" s="13" t="s">
        <v>166</v>
      </c>
      <c r="D85" s="13" t="s">
        <v>52</v>
      </c>
      <c r="E85" s="13" t="s">
        <v>68</v>
      </c>
      <c r="F85" s="13" t="s">
        <v>157</v>
      </c>
      <c r="G85" s="13" t="s">
        <v>55</v>
      </c>
      <c r="H85" s="13" t="s">
        <v>124</v>
      </c>
      <c r="I85" s="14">
        <v>156.7200012207031</v>
      </c>
      <c r="J85" s="14">
        <v>41.46</v>
      </c>
      <c r="K85" s="14">
        <f t="shared" si="14"/>
        <v>36.03</v>
      </c>
      <c r="L85" s="14">
        <f t="shared" si="15"/>
        <v>3.9699999999999998</v>
      </c>
      <c r="M85" s="15"/>
      <c r="N85" s="16">
        <v>7.95</v>
      </c>
      <c r="O85" s="17">
        <v>14595.953750000001</v>
      </c>
      <c r="P85" s="18">
        <v>20.02</v>
      </c>
      <c r="Q85" s="17">
        <v>33460.28</v>
      </c>
      <c r="R85" s="19">
        <v>8.06</v>
      </c>
      <c r="S85" s="17">
        <v>7679.9612500000003</v>
      </c>
      <c r="T85" s="20"/>
      <c r="U85" s="17"/>
      <c r="V85" s="14"/>
      <c r="W85" s="17"/>
      <c r="X85" s="14"/>
      <c r="Y85" s="17"/>
      <c r="Z85" s="21"/>
      <c r="AA85" s="17"/>
      <c r="AB85" s="22"/>
      <c r="AC85" s="17"/>
      <c r="AD85" s="14"/>
      <c r="AE85" s="14"/>
      <c r="AF85" s="17"/>
      <c r="AG85" s="21"/>
      <c r="AH85" s="17"/>
      <c r="AI85" s="14"/>
      <c r="AJ85" s="17"/>
      <c r="AK85" s="15"/>
      <c r="AL85" s="17" t="str">
        <f t="shared" si="17"/>
        <v/>
      </c>
      <c r="AM85" s="15">
        <v>1.57</v>
      </c>
      <c r="AN85" s="17">
        <f t="shared" si="18"/>
        <v>8835.9600000000009</v>
      </c>
      <c r="AO85" s="14"/>
      <c r="AP85" s="17" t="str">
        <f t="shared" si="19"/>
        <v/>
      </c>
      <c r="AQ85" s="14">
        <v>2.4</v>
      </c>
      <c r="AR85" s="14"/>
      <c r="AS85" s="17">
        <f t="shared" si="16"/>
        <v>55736.195</v>
      </c>
      <c r="AT85" s="17">
        <f t="shared" si="21"/>
        <v>55568.986414999999</v>
      </c>
      <c r="AU85" s="23">
        <f t="shared" si="22"/>
        <v>1.9448362751508876</v>
      </c>
      <c r="AV85" s="17">
        <f t="shared" si="20"/>
        <v>1944.8362751508876</v>
      </c>
    </row>
    <row r="86" spans="1:48" x14ac:dyDescent="0.3">
      <c r="A86" s="13" t="s">
        <v>164</v>
      </c>
      <c r="B86" s="13" t="s">
        <v>165</v>
      </c>
      <c r="C86" s="13" t="s">
        <v>166</v>
      </c>
      <c r="D86" s="13" t="s">
        <v>52</v>
      </c>
      <c r="E86" s="13" t="s">
        <v>69</v>
      </c>
      <c r="F86" s="13" t="s">
        <v>157</v>
      </c>
      <c r="G86" s="13" t="s">
        <v>55</v>
      </c>
      <c r="H86" s="13" t="s">
        <v>124</v>
      </c>
      <c r="I86" s="14">
        <v>156.7200012207031</v>
      </c>
      <c r="J86" s="14">
        <v>41.48</v>
      </c>
      <c r="K86" s="14">
        <f t="shared" si="14"/>
        <v>37.199999999999996</v>
      </c>
      <c r="L86" s="14">
        <f t="shared" si="15"/>
        <v>2.8</v>
      </c>
      <c r="M86" s="15"/>
      <c r="N86" s="16">
        <v>10.73</v>
      </c>
      <c r="O86" s="17">
        <v>25281.837500000001</v>
      </c>
      <c r="P86" s="18">
        <v>19.88</v>
      </c>
      <c r="Q86" s="17">
        <v>33591.68</v>
      </c>
      <c r="R86" s="19">
        <v>5.8599999999999994</v>
      </c>
      <c r="S86" s="17">
        <v>5108.0237500000003</v>
      </c>
      <c r="T86" s="20">
        <v>0.33</v>
      </c>
      <c r="U86" s="17">
        <v>108.02137500000001</v>
      </c>
      <c r="V86" s="14"/>
      <c r="W86" s="17"/>
      <c r="X86" s="14"/>
      <c r="Y86" s="17"/>
      <c r="Z86" s="21">
        <v>0.4</v>
      </c>
      <c r="AA86" s="17">
        <v>29.928000000000001</v>
      </c>
      <c r="AB86" s="22"/>
      <c r="AC86" s="17"/>
      <c r="AD86" s="14"/>
      <c r="AE86" s="14"/>
      <c r="AF86" s="17"/>
      <c r="AG86" s="21"/>
      <c r="AH86" s="17"/>
      <c r="AI86" s="14"/>
      <c r="AJ86" s="17"/>
      <c r="AK86" s="15"/>
      <c r="AL86" s="17" t="str">
        <f t="shared" si="17"/>
        <v/>
      </c>
      <c r="AM86" s="15">
        <v>1.1000000000000001</v>
      </c>
      <c r="AN86" s="17">
        <f t="shared" si="18"/>
        <v>6190.8</v>
      </c>
      <c r="AO86" s="14"/>
      <c r="AP86" s="17" t="str">
        <f t="shared" si="19"/>
        <v/>
      </c>
      <c r="AQ86" s="14">
        <v>1.7</v>
      </c>
      <c r="AR86" s="14"/>
      <c r="AS86" s="17">
        <f t="shared" si="16"/>
        <v>64119.490624999999</v>
      </c>
      <c r="AT86" s="17">
        <f t="shared" si="21"/>
        <v>63927.132153125</v>
      </c>
      <c r="AU86" s="23">
        <f t="shared" si="22"/>
        <v>2.2373596064764962</v>
      </c>
      <c r="AV86" s="17">
        <f t="shared" si="20"/>
        <v>2237.3596064764965</v>
      </c>
    </row>
    <row r="87" spans="1:48" x14ac:dyDescent="0.3">
      <c r="A87" s="13" t="s">
        <v>164</v>
      </c>
      <c r="B87" s="13" t="s">
        <v>165</v>
      </c>
      <c r="C87" s="13" t="s">
        <v>166</v>
      </c>
      <c r="D87" s="13" t="s">
        <v>52</v>
      </c>
      <c r="E87" s="13" t="s">
        <v>57</v>
      </c>
      <c r="F87" s="13" t="s">
        <v>157</v>
      </c>
      <c r="G87" s="13" t="s">
        <v>55</v>
      </c>
      <c r="H87" s="13" t="s">
        <v>124</v>
      </c>
      <c r="I87" s="14">
        <v>156.7200012207031</v>
      </c>
      <c r="J87" s="14">
        <v>34.25</v>
      </c>
      <c r="K87" s="14">
        <f t="shared" si="14"/>
        <v>34.15</v>
      </c>
      <c r="L87" s="14">
        <f t="shared" si="15"/>
        <v>0.1</v>
      </c>
      <c r="M87" s="15"/>
      <c r="N87" s="16">
        <v>0.75</v>
      </c>
      <c r="O87" s="17">
        <v>1318.59375</v>
      </c>
      <c r="P87" s="18">
        <v>8.73</v>
      </c>
      <c r="Q87" s="17">
        <v>11560.28</v>
      </c>
      <c r="R87" s="19">
        <v>23.62</v>
      </c>
      <c r="S87" s="17">
        <v>14797.213750000001</v>
      </c>
      <c r="T87" s="20">
        <v>0.26</v>
      </c>
      <c r="U87" s="17">
        <v>48.633000000000003</v>
      </c>
      <c r="V87" s="14"/>
      <c r="W87" s="17"/>
      <c r="X87" s="14"/>
      <c r="Y87" s="17"/>
      <c r="Z87" s="21">
        <v>0.79</v>
      </c>
      <c r="AA87" s="17">
        <v>67.337999999999994</v>
      </c>
      <c r="AB87" s="22"/>
      <c r="AC87" s="17"/>
      <c r="AD87" s="14"/>
      <c r="AE87" s="14"/>
      <c r="AF87" s="17"/>
      <c r="AG87" s="21"/>
      <c r="AH87" s="17"/>
      <c r="AI87" s="14"/>
      <c r="AJ87" s="17"/>
      <c r="AK87" s="15"/>
      <c r="AL87" s="17" t="str">
        <f t="shared" si="17"/>
        <v/>
      </c>
      <c r="AM87" s="15">
        <v>0.04</v>
      </c>
      <c r="AN87" s="17">
        <f t="shared" si="18"/>
        <v>225.12</v>
      </c>
      <c r="AO87" s="14"/>
      <c r="AP87" s="17" t="str">
        <f t="shared" si="19"/>
        <v/>
      </c>
      <c r="AQ87" s="14">
        <v>0.06</v>
      </c>
      <c r="AR87" s="14"/>
      <c r="AS87" s="17">
        <f t="shared" si="16"/>
        <v>27792.058500000003</v>
      </c>
      <c r="AT87" s="17">
        <f t="shared" si="21"/>
        <v>27708.682324500001</v>
      </c>
      <c r="AU87" s="23">
        <f t="shared" si="22"/>
        <v>0.96976486342341039</v>
      </c>
      <c r="AV87" s="17">
        <f t="shared" si="20"/>
        <v>969.76486342341036</v>
      </c>
    </row>
    <row r="88" spans="1:48" x14ac:dyDescent="0.3">
      <c r="A88" s="13" t="s">
        <v>167</v>
      </c>
      <c r="B88" s="13" t="s">
        <v>168</v>
      </c>
      <c r="C88" s="13" t="s">
        <v>145</v>
      </c>
      <c r="D88" s="13" t="s">
        <v>146</v>
      </c>
      <c r="E88" s="13" t="s">
        <v>74</v>
      </c>
      <c r="F88" s="13" t="s">
        <v>157</v>
      </c>
      <c r="G88" s="13" t="s">
        <v>55</v>
      </c>
      <c r="H88" s="13" t="s">
        <v>124</v>
      </c>
      <c r="I88" s="14">
        <v>80</v>
      </c>
      <c r="J88" s="14">
        <v>40</v>
      </c>
      <c r="K88" s="14">
        <f t="shared" si="14"/>
        <v>38.880000000000003</v>
      </c>
      <c r="L88" s="14">
        <f t="shared" si="15"/>
        <v>1.1200000000000001</v>
      </c>
      <c r="M88" s="15"/>
      <c r="N88" s="16">
        <v>0.84</v>
      </c>
      <c r="O88" s="17">
        <v>1842.5150000000001</v>
      </c>
      <c r="P88" s="18">
        <v>32.729999999999997</v>
      </c>
      <c r="Q88" s="17">
        <v>60484.88</v>
      </c>
      <c r="R88" s="19">
        <v>5.31</v>
      </c>
      <c r="S88" s="17">
        <v>5396.392499999999</v>
      </c>
      <c r="T88" s="20"/>
      <c r="U88" s="17"/>
      <c r="V88" s="14"/>
      <c r="W88" s="17"/>
      <c r="X88" s="14"/>
      <c r="Y88" s="17"/>
      <c r="Z88" s="21"/>
      <c r="AA88" s="17"/>
      <c r="AB88" s="22"/>
      <c r="AC88" s="17"/>
      <c r="AD88" s="14"/>
      <c r="AE88" s="14"/>
      <c r="AF88" s="17"/>
      <c r="AG88" s="21"/>
      <c r="AH88" s="17"/>
      <c r="AI88" s="14"/>
      <c r="AJ88" s="17"/>
      <c r="AK88" s="15"/>
      <c r="AL88" s="17" t="str">
        <f t="shared" si="17"/>
        <v/>
      </c>
      <c r="AM88" s="15">
        <v>0.5</v>
      </c>
      <c r="AN88" s="17">
        <f t="shared" si="18"/>
        <v>2814</v>
      </c>
      <c r="AO88" s="14"/>
      <c r="AP88" s="17" t="str">
        <f t="shared" si="19"/>
        <v/>
      </c>
      <c r="AQ88" s="14">
        <v>0.62</v>
      </c>
      <c r="AR88" s="14"/>
      <c r="AS88" s="17">
        <f t="shared" si="16"/>
        <v>67723.787499999991</v>
      </c>
      <c r="AT88" s="17">
        <f t="shared" si="21"/>
        <v>67520.616137499994</v>
      </c>
      <c r="AU88" s="23">
        <f t="shared" si="22"/>
        <v>2.3631264857712342</v>
      </c>
      <c r="AV88" s="17">
        <f t="shared" si="20"/>
        <v>2363.126485771234</v>
      </c>
    </row>
    <row r="89" spans="1:48" x14ac:dyDescent="0.3">
      <c r="A89" s="13" t="s">
        <v>167</v>
      </c>
      <c r="B89" s="13" t="s">
        <v>168</v>
      </c>
      <c r="C89" s="13" t="s">
        <v>145</v>
      </c>
      <c r="D89" s="13" t="s">
        <v>146</v>
      </c>
      <c r="E89" s="13" t="s">
        <v>77</v>
      </c>
      <c r="F89" s="13" t="s">
        <v>157</v>
      </c>
      <c r="G89" s="13" t="s">
        <v>55</v>
      </c>
      <c r="H89" s="13" t="s">
        <v>124</v>
      </c>
      <c r="I89" s="14">
        <v>80</v>
      </c>
      <c r="J89" s="14">
        <v>39.36</v>
      </c>
      <c r="K89" s="14">
        <f t="shared" si="14"/>
        <v>17.439999999999998</v>
      </c>
      <c r="L89" s="14">
        <f t="shared" si="15"/>
        <v>0.89</v>
      </c>
      <c r="M89" s="15">
        <v>0.89</v>
      </c>
      <c r="N89" s="16">
        <v>0.43</v>
      </c>
      <c r="O89" s="17">
        <v>1051.3587500000001</v>
      </c>
      <c r="P89" s="18">
        <v>9.85</v>
      </c>
      <c r="Q89" s="17">
        <v>17873.32</v>
      </c>
      <c r="R89" s="19">
        <v>4.1400000000000006</v>
      </c>
      <c r="S89" s="17">
        <v>4102.63</v>
      </c>
      <c r="T89" s="20">
        <v>1.2</v>
      </c>
      <c r="U89" s="17">
        <v>390.46687500000002</v>
      </c>
      <c r="V89" s="14"/>
      <c r="W89" s="17"/>
      <c r="X89" s="14"/>
      <c r="Y89" s="17"/>
      <c r="Z89" s="21"/>
      <c r="AA89" s="17"/>
      <c r="AB89" s="22">
        <v>1.82</v>
      </c>
      <c r="AC89" s="17">
        <v>193.09745000000001</v>
      </c>
      <c r="AD89" s="14"/>
      <c r="AE89" s="14"/>
      <c r="AF89" s="17"/>
      <c r="AG89" s="21"/>
      <c r="AH89" s="17"/>
      <c r="AI89" s="14"/>
      <c r="AJ89" s="17"/>
      <c r="AK89" s="15"/>
      <c r="AL89" s="17" t="str">
        <f t="shared" si="17"/>
        <v/>
      </c>
      <c r="AM89" s="15"/>
      <c r="AN89" s="17" t="str">
        <f t="shared" si="18"/>
        <v/>
      </c>
      <c r="AO89" s="14"/>
      <c r="AP89" s="17" t="str">
        <f t="shared" si="19"/>
        <v/>
      </c>
      <c r="AQ89" s="14"/>
      <c r="AR89" s="14"/>
      <c r="AS89" s="17">
        <f t="shared" si="16"/>
        <v>23610.873075</v>
      </c>
      <c r="AT89" s="17">
        <f t="shared" si="21"/>
        <v>23540.040455774993</v>
      </c>
      <c r="AU89" s="23">
        <f t="shared" si="22"/>
        <v>0.82386826808402291</v>
      </c>
      <c r="AV89" s="17">
        <f t="shared" si="20"/>
        <v>823.86826808402282</v>
      </c>
    </row>
    <row r="90" spans="1:48" x14ac:dyDescent="0.3">
      <c r="A90" s="13" t="s">
        <v>169</v>
      </c>
      <c r="B90" s="13" t="s">
        <v>168</v>
      </c>
      <c r="C90" s="13" t="s">
        <v>145</v>
      </c>
      <c r="D90" s="13" t="s">
        <v>146</v>
      </c>
      <c r="E90" s="13" t="s">
        <v>75</v>
      </c>
      <c r="F90" s="13" t="s">
        <v>157</v>
      </c>
      <c r="G90" s="13" t="s">
        <v>55</v>
      </c>
      <c r="H90" s="13" t="s">
        <v>124</v>
      </c>
      <c r="I90" s="14">
        <v>80</v>
      </c>
      <c r="J90" s="14">
        <v>40.200000000000003</v>
      </c>
      <c r="K90" s="14">
        <f t="shared" si="14"/>
        <v>39.999999999999993</v>
      </c>
      <c r="L90" s="14">
        <f t="shared" si="15"/>
        <v>0</v>
      </c>
      <c r="M90" s="15"/>
      <c r="N90" s="16"/>
      <c r="O90" s="17"/>
      <c r="P90" s="18">
        <v>26.63</v>
      </c>
      <c r="Q90" s="17">
        <v>43449.599999999999</v>
      </c>
      <c r="R90" s="19">
        <v>13.36</v>
      </c>
      <c r="S90" s="17">
        <v>12061.6075</v>
      </c>
      <c r="T90" s="20"/>
      <c r="U90" s="17"/>
      <c r="V90" s="14"/>
      <c r="W90" s="17"/>
      <c r="X90" s="14"/>
      <c r="Y90" s="17"/>
      <c r="Z90" s="21"/>
      <c r="AA90" s="17"/>
      <c r="AB90" s="22">
        <v>0.01</v>
      </c>
      <c r="AC90" s="17">
        <v>1.17845</v>
      </c>
      <c r="AD90" s="14"/>
      <c r="AE90" s="14"/>
      <c r="AF90" s="17"/>
      <c r="AG90" s="21"/>
      <c r="AH90" s="17"/>
      <c r="AI90" s="14"/>
      <c r="AJ90" s="17"/>
      <c r="AK90" s="15"/>
      <c r="AL90" s="17" t="str">
        <f t="shared" si="17"/>
        <v/>
      </c>
      <c r="AM90" s="15"/>
      <c r="AN90" s="17" t="str">
        <f t="shared" si="18"/>
        <v/>
      </c>
      <c r="AO90" s="14"/>
      <c r="AP90" s="17" t="str">
        <f t="shared" si="19"/>
        <v/>
      </c>
      <c r="AQ90" s="14"/>
      <c r="AR90" s="14"/>
      <c r="AS90" s="17">
        <f t="shared" si="16"/>
        <v>55512.385949999996</v>
      </c>
      <c r="AT90" s="17">
        <f t="shared" si="21"/>
        <v>55345.848792149998</v>
      </c>
      <c r="AU90" s="23">
        <f t="shared" si="22"/>
        <v>1.9370267725620032</v>
      </c>
      <c r="AV90" s="17">
        <f t="shared" si="20"/>
        <v>1937.0267725620033</v>
      </c>
    </row>
    <row r="91" spans="1:48" x14ac:dyDescent="0.3">
      <c r="A91" s="13" t="s">
        <v>169</v>
      </c>
      <c r="B91" s="13" t="s">
        <v>168</v>
      </c>
      <c r="C91" s="13" t="s">
        <v>145</v>
      </c>
      <c r="D91" s="13" t="s">
        <v>146</v>
      </c>
      <c r="E91" s="13" t="s">
        <v>76</v>
      </c>
      <c r="F91" s="13" t="s">
        <v>157</v>
      </c>
      <c r="G91" s="13" t="s">
        <v>55</v>
      </c>
      <c r="H91" s="13" t="s">
        <v>124</v>
      </c>
      <c r="I91" s="14">
        <v>80</v>
      </c>
      <c r="J91" s="14">
        <v>38.22</v>
      </c>
      <c r="K91" s="14">
        <f t="shared" si="14"/>
        <v>6</v>
      </c>
      <c r="L91" s="14">
        <f t="shared" si="15"/>
        <v>0</v>
      </c>
      <c r="M91" s="15"/>
      <c r="N91" s="16"/>
      <c r="O91" s="17"/>
      <c r="P91" s="18">
        <v>0.49</v>
      </c>
      <c r="Q91" s="17">
        <v>715.4</v>
      </c>
      <c r="R91" s="19">
        <v>4.54</v>
      </c>
      <c r="S91" s="17">
        <v>3539.9212499999999</v>
      </c>
      <c r="T91" s="20">
        <v>0.97000000000000008</v>
      </c>
      <c r="U91" s="17">
        <v>227.733375</v>
      </c>
      <c r="V91" s="14"/>
      <c r="W91" s="17"/>
      <c r="X91" s="14"/>
      <c r="Y91" s="17"/>
      <c r="Z91" s="21"/>
      <c r="AA91" s="17"/>
      <c r="AB91" s="22"/>
      <c r="AC91" s="17"/>
      <c r="AD91" s="14"/>
      <c r="AE91" s="14"/>
      <c r="AF91" s="17"/>
      <c r="AG91" s="21"/>
      <c r="AH91" s="17"/>
      <c r="AI91" s="14"/>
      <c r="AJ91" s="17"/>
      <c r="AK91" s="15"/>
      <c r="AL91" s="17" t="str">
        <f t="shared" ref="AL91:AL118" si="23">IF(AK91&gt;0,AK91*$AL$1,"")</f>
        <v/>
      </c>
      <c r="AM91" s="15"/>
      <c r="AN91" s="17" t="str">
        <f t="shared" ref="AN91:AN118" si="24">IF(AM91&gt;0,AM91*$AN$1,"")</f>
        <v/>
      </c>
      <c r="AO91" s="14"/>
      <c r="AP91" s="17" t="str">
        <f t="shared" ref="AP91:AP118" si="25">IF(AO91&gt;0,AO91*$AP$1,"")</f>
        <v/>
      </c>
      <c r="AQ91" s="14"/>
      <c r="AR91" s="14"/>
      <c r="AS91" s="17">
        <f t="shared" si="16"/>
        <v>4483.0546249999998</v>
      </c>
      <c r="AT91" s="17">
        <f t="shared" si="21"/>
        <v>4469.6054611250001</v>
      </c>
      <c r="AU91" s="23">
        <f t="shared" si="22"/>
        <v>0.15642989727201434</v>
      </c>
      <c r="AV91" s="17">
        <f t="shared" ref="AV91:AV118" si="26">(AU91/100)*$AV$1</f>
        <v>156.42989727201433</v>
      </c>
    </row>
    <row r="92" spans="1:48" x14ac:dyDescent="0.3">
      <c r="A92" s="13" t="s">
        <v>170</v>
      </c>
      <c r="B92" s="13" t="s">
        <v>165</v>
      </c>
      <c r="C92" s="13" t="s">
        <v>166</v>
      </c>
      <c r="D92" s="13" t="s">
        <v>52</v>
      </c>
      <c r="E92" s="13" t="s">
        <v>94</v>
      </c>
      <c r="F92" s="13" t="s">
        <v>171</v>
      </c>
      <c r="G92" s="13" t="s">
        <v>55</v>
      </c>
      <c r="H92" s="13" t="s">
        <v>124</v>
      </c>
      <c r="I92" s="14">
        <v>76.510002136230469</v>
      </c>
      <c r="J92" s="14">
        <v>32.590000000000003</v>
      </c>
      <c r="K92" s="14">
        <f t="shared" si="14"/>
        <v>32.410000000000004</v>
      </c>
      <c r="L92" s="14">
        <f t="shared" si="15"/>
        <v>0.18</v>
      </c>
      <c r="M92" s="15"/>
      <c r="N92" s="16">
        <v>0.77</v>
      </c>
      <c r="O92" s="17">
        <v>1083.0050000000001</v>
      </c>
      <c r="P92" s="18">
        <v>19.55</v>
      </c>
      <c r="Q92" s="17">
        <v>22834.400000000001</v>
      </c>
      <c r="R92" s="19">
        <v>12.06</v>
      </c>
      <c r="S92" s="17">
        <v>7552.1437499999993</v>
      </c>
      <c r="T92" s="20">
        <v>0.03</v>
      </c>
      <c r="U92" s="17">
        <v>7.0143749999999994</v>
      </c>
      <c r="V92" s="14"/>
      <c r="W92" s="17"/>
      <c r="X92" s="14"/>
      <c r="Y92" s="17"/>
      <c r="Z92" s="21"/>
      <c r="AA92" s="17"/>
      <c r="AB92" s="22"/>
      <c r="AC92" s="17"/>
      <c r="AD92" s="14"/>
      <c r="AE92" s="14"/>
      <c r="AF92" s="17"/>
      <c r="AG92" s="21"/>
      <c r="AH92" s="17"/>
      <c r="AI92" s="14"/>
      <c r="AJ92" s="17"/>
      <c r="AK92" s="15"/>
      <c r="AL92" s="17" t="str">
        <f t="shared" si="23"/>
        <v/>
      </c>
      <c r="AM92" s="15">
        <v>0.08</v>
      </c>
      <c r="AN92" s="17">
        <f t="shared" si="24"/>
        <v>450.24</v>
      </c>
      <c r="AO92" s="14"/>
      <c r="AP92" s="17" t="str">
        <f t="shared" si="25"/>
        <v/>
      </c>
      <c r="AQ92" s="14">
        <v>0.1</v>
      </c>
      <c r="AR92" s="14"/>
      <c r="AS92" s="17">
        <f t="shared" si="16"/>
        <v>31476.563125000001</v>
      </c>
      <c r="AT92" s="17">
        <f t="shared" si="21"/>
        <v>31382.133435624997</v>
      </c>
      <c r="AU92" s="23">
        <f t="shared" si="22"/>
        <v>1.0983304795488242</v>
      </c>
      <c r="AV92" s="17">
        <f t="shared" si="26"/>
        <v>1098.3304795488243</v>
      </c>
    </row>
    <row r="93" spans="1:48" x14ac:dyDescent="0.3">
      <c r="A93" s="13" t="s">
        <v>170</v>
      </c>
      <c r="B93" s="13" t="s">
        <v>165</v>
      </c>
      <c r="C93" s="13" t="s">
        <v>166</v>
      </c>
      <c r="D93" s="13" t="s">
        <v>52</v>
      </c>
      <c r="E93" s="13" t="s">
        <v>88</v>
      </c>
      <c r="F93" s="13" t="s">
        <v>171</v>
      </c>
      <c r="G93" s="13" t="s">
        <v>55</v>
      </c>
      <c r="H93" s="13" t="s">
        <v>124</v>
      </c>
      <c r="I93" s="14">
        <v>76.510002136230469</v>
      </c>
      <c r="J93" s="14">
        <v>34.49</v>
      </c>
      <c r="K93" s="14">
        <f t="shared" si="14"/>
        <v>31.44</v>
      </c>
      <c r="L93" s="14">
        <f t="shared" si="15"/>
        <v>3.02</v>
      </c>
      <c r="M93" s="15"/>
      <c r="N93" s="16"/>
      <c r="O93" s="17"/>
      <c r="P93" s="18">
        <v>8.1300000000000008</v>
      </c>
      <c r="Q93" s="17">
        <v>12196.84</v>
      </c>
      <c r="R93" s="19">
        <v>21.87</v>
      </c>
      <c r="S93" s="17">
        <v>17941.212500000001</v>
      </c>
      <c r="T93" s="20">
        <v>1.44</v>
      </c>
      <c r="U93" s="17">
        <v>333.88425000000001</v>
      </c>
      <c r="V93" s="14"/>
      <c r="W93" s="17"/>
      <c r="X93" s="14"/>
      <c r="Y93" s="17"/>
      <c r="Z93" s="21"/>
      <c r="AA93" s="17"/>
      <c r="AB93" s="22"/>
      <c r="AC93" s="17"/>
      <c r="AD93" s="14"/>
      <c r="AE93" s="14"/>
      <c r="AF93" s="17"/>
      <c r="AG93" s="21"/>
      <c r="AH93" s="17"/>
      <c r="AI93" s="14"/>
      <c r="AJ93" s="17"/>
      <c r="AK93" s="15"/>
      <c r="AL93" s="17" t="str">
        <f t="shared" si="23"/>
        <v/>
      </c>
      <c r="AM93" s="15">
        <v>1.2</v>
      </c>
      <c r="AN93" s="17">
        <f t="shared" si="24"/>
        <v>6753.5999999999995</v>
      </c>
      <c r="AO93" s="14"/>
      <c r="AP93" s="17" t="str">
        <f t="shared" si="25"/>
        <v/>
      </c>
      <c r="AQ93" s="14">
        <v>1.82</v>
      </c>
      <c r="AR93" s="14"/>
      <c r="AS93" s="17">
        <f t="shared" si="16"/>
        <v>30471.936750000001</v>
      </c>
      <c r="AT93" s="17">
        <f t="shared" si="21"/>
        <v>30380.52093975</v>
      </c>
      <c r="AU93" s="23">
        <f t="shared" si="22"/>
        <v>1.0632754526121391</v>
      </c>
      <c r="AV93" s="17">
        <f t="shared" si="26"/>
        <v>1063.2754526121391</v>
      </c>
    </row>
    <row r="94" spans="1:48" x14ac:dyDescent="0.3">
      <c r="A94" s="13" t="s">
        <v>172</v>
      </c>
      <c r="B94" s="13" t="s">
        <v>107</v>
      </c>
      <c r="C94" s="13" t="s">
        <v>104</v>
      </c>
      <c r="D94" s="13" t="s">
        <v>105</v>
      </c>
      <c r="E94" s="13" t="s">
        <v>96</v>
      </c>
      <c r="F94" s="13" t="s">
        <v>171</v>
      </c>
      <c r="G94" s="13" t="s">
        <v>55</v>
      </c>
      <c r="H94" s="13" t="s">
        <v>124</v>
      </c>
      <c r="I94" s="14">
        <v>70.330001831054688</v>
      </c>
      <c r="J94" s="14">
        <v>35.869999999999997</v>
      </c>
      <c r="K94" s="14">
        <f t="shared" si="14"/>
        <v>29.990000000000002</v>
      </c>
      <c r="L94" s="14">
        <f t="shared" si="15"/>
        <v>2.83</v>
      </c>
      <c r="M94" s="15"/>
      <c r="N94" s="16">
        <v>6.29</v>
      </c>
      <c r="O94" s="17">
        <v>8846.8850000000002</v>
      </c>
      <c r="P94" s="18">
        <v>12.79</v>
      </c>
      <c r="Q94" s="17">
        <v>14938.72</v>
      </c>
      <c r="R94" s="19">
        <v>10.49</v>
      </c>
      <c r="S94" s="17">
        <v>6540.5150000000003</v>
      </c>
      <c r="T94" s="20">
        <v>0.42</v>
      </c>
      <c r="U94" s="17">
        <v>93.057374999999993</v>
      </c>
      <c r="V94" s="14"/>
      <c r="W94" s="17"/>
      <c r="X94" s="14"/>
      <c r="Y94" s="17"/>
      <c r="Z94" s="21"/>
      <c r="AA94" s="17"/>
      <c r="AB94" s="22"/>
      <c r="AC94" s="17"/>
      <c r="AD94" s="14"/>
      <c r="AE94" s="14"/>
      <c r="AF94" s="17"/>
      <c r="AG94" s="21"/>
      <c r="AH94" s="17"/>
      <c r="AI94" s="14"/>
      <c r="AJ94" s="17"/>
      <c r="AK94" s="15"/>
      <c r="AL94" s="17" t="str">
        <f t="shared" si="23"/>
        <v/>
      </c>
      <c r="AM94" s="15">
        <v>1.1299999999999999</v>
      </c>
      <c r="AN94" s="17">
        <f t="shared" si="24"/>
        <v>6359.6399999999994</v>
      </c>
      <c r="AO94" s="14"/>
      <c r="AP94" s="17" t="str">
        <f t="shared" si="25"/>
        <v/>
      </c>
      <c r="AQ94" s="14">
        <v>1.7</v>
      </c>
      <c r="AR94" s="14"/>
      <c r="AS94" s="17">
        <f t="shared" si="16"/>
        <v>30419.177374999999</v>
      </c>
      <c r="AT94" s="17">
        <f t="shared" si="21"/>
        <v>30327.919842874999</v>
      </c>
      <c r="AU94" s="23">
        <f t="shared" si="22"/>
        <v>1.0614344882916595</v>
      </c>
      <c r="AV94" s="17">
        <f t="shared" si="26"/>
        <v>1061.4344882916596</v>
      </c>
    </row>
    <row r="95" spans="1:48" x14ac:dyDescent="0.3">
      <c r="A95" s="13" t="s">
        <v>172</v>
      </c>
      <c r="B95" s="13" t="s">
        <v>107</v>
      </c>
      <c r="C95" s="13" t="s">
        <v>104</v>
      </c>
      <c r="D95" s="13" t="s">
        <v>105</v>
      </c>
      <c r="E95" s="13" t="s">
        <v>90</v>
      </c>
      <c r="F95" s="13" t="s">
        <v>171</v>
      </c>
      <c r="G95" s="13" t="s">
        <v>55</v>
      </c>
      <c r="H95" s="13" t="s">
        <v>124</v>
      </c>
      <c r="I95" s="14">
        <v>70.330001831054688</v>
      </c>
      <c r="J95" s="14">
        <v>37.51</v>
      </c>
      <c r="K95" s="14">
        <f t="shared" si="14"/>
        <v>34.89</v>
      </c>
      <c r="L95" s="14">
        <f t="shared" si="15"/>
        <v>2.62</v>
      </c>
      <c r="M95" s="15"/>
      <c r="N95" s="16"/>
      <c r="O95" s="17"/>
      <c r="P95" s="18">
        <v>9.8699999999999992</v>
      </c>
      <c r="Q95" s="17">
        <v>14208.72</v>
      </c>
      <c r="R95" s="19">
        <v>18.309999999999999</v>
      </c>
      <c r="S95" s="17">
        <v>13961.723749999999</v>
      </c>
      <c r="T95" s="20">
        <v>6.65</v>
      </c>
      <c r="U95" s="17">
        <v>1547.8387499999999</v>
      </c>
      <c r="V95" s="14"/>
      <c r="W95" s="17"/>
      <c r="X95" s="14"/>
      <c r="Y95" s="17"/>
      <c r="Z95" s="21"/>
      <c r="AA95" s="17"/>
      <c r="AB95" s="22">
        <v>0.06</v>
      </c>
      <c r="AC95" s="17">
        <v>5.0505000000000004</v>
      </c>
      <c r="AD95" s="14"/>
      <c r="AE95" s="14"/>
      <c r="AF95" s="17"/>
      <c r="AG95" s="21"/>
      <c r="AH95" s="17"/>
      <c r="AI95" s="14"/>
      <c r="AJ95" s="17"/>
      <c r="AK95" s="15"/>
      <c r="AL95" s="17" t="str">
        <f t="shared" si="23"/>
        <v/>
      </c>
      <c r="AM95" s="15">
        <v>1.06</v>
      </c>
      <c r="AN95" s="17">
        <f t="shared" si="24"/>
        <v>5965.68</v>
      </c>
      <c r="AO95" s="14"/>
      <c r="AP95" s="17" t="str">
        <f t="shared" si="25"/>
        <v/>
      </c>
      <c r="AQ95" s="14">
        <v>1.56</v>
      </c>
      <c r="AR95" s="14"/>
      <c r="AS95" s="17">
        <f t="shared" si="16"/>
        <v>29723.332999999999</v>
      </c>
      <c r="AT95" s="17">
        <f t="shared" si="21"/>
        <v>29634.163000999994</v>
      </c>
      <c r="AU95" s="23">
        <f t="shared" si="22"/>
        <v>1.0371539757385564</v>
      </c>
      <c r="AV95" s="17">
        <f t="shared" si="26"/>
        <v>1037.1539757385563</v>
      </c>
    </row>
    <row r="96" spans="1:48" x14ac:dyDescent="0.3">
      <c r="A96" s="13" t="s">
        <v>173</v>
      </c>
      <c r="B96" s="13" t="s">
        <v>174</v>
      </c>
      <c r="C96" s="13" t="s">
        <v>175</v>
      </c>
      <c r="D96" s="13" t="s">
        <v>176</v>
      </c>
      <c r="E96" s="13" t="s">
        <v>98</v>
      </c>
      <c r="F96" s="13" t="s">
        <v>171</v>
      </c>
      <c r="G96" s="13" t="s">
        <v>55</v>
      </c>
      <c r="H96" s="13" t="s">
        <v>124</v>
      </c>
      <c r="I96" s="14">
        <v>146.38999938964841</v>
      </c>
      <c r="J96" s="14">
        <v>23.18</v>
      </c>
      <c r="K96" s="14">
        <f t="shared" si="14"/>
        <v>23.18</v>
      </c>
      <c r="L96" s="14">
        <f t="shared" si="15"/>
        <v>0</v>
      </c>
      <c r="M96" s="15"/>
      <c r="N96" s="16"/>
      <c r="O96" s="17"/>
      <c r="P96" s="18">
        <v>0.17</v>
      </c>
      <c r="Q96" s="17">
        <v>198.56</v>
      </c>
      <c r="R96" s="19">
        <v>17.61</v>
      </c>
      <c r="S96" s="17">
        <v>10979.834999999999</v>
      </c>
      <c r="T96" s="20">
        <v>4.68</v>
      </c>
      <c r="U96" s="17">
        <v>875.39400000000001</v>
      </c>
      <c r="V96" s="14"/>
      <c r="W96" s="17"/>
      <c r="X96" s="14"/>
      <c r="Y96" s="17"/>
      <c r="Z96" s="21">
        <v>0.25</v>
      </c>
      <c r="AA96" s="17">
        <v>18.704999999999998</v>
      </c>
      <c r="AB96" s="22">
        <v>0.47</v>
      </c>
      <c r="AC96" s="17">
        <v>31.649799999999999</v>
      </c>
      <c r="AD96" s="14"/>
      <c r="AE96" s="14"/>
      <c r="AF96" s="17"/>
      <c r="AG96" s="21"/>
      <c r="AH96" s="17"/>
      <c r="AI96" s="14"/>
      <c r="AJ96" s="17"/>
      <c r="AK96" s="15"/>
      <c r="AL96" s="17" t="str">
        <f t="shared" si="23"/>
        <v/>
      </c>
      <c r="AM96" s="15"/>
      <c r="AN96" s="17" t="str">
        <f t="shared" si="24"/>
        <v/>
      </c>
      <c r="AO96" s="14"/>
      <c r="AP96" s="17" t="str">
        <f t="shared" si="25"/>
        <v/>
      </c>
      <c r="AQ96" s="14"/>
      <c r="AR96" s="14"/>
      <c r="AS96" s="17">
        <f t="shared" si="16"/>
        <v>12104.143799999998</v>
      </c>
      <c r="AT96" s="17">
        <f t="shared" si="21"/>
        <v>12067.831368599998</v>
      </c>
      <c r="AU96" s="23">
        <f t="shared" si="22"/>
        <v>0.4223571046046955</v>
      </c>
      <c r="AV96" s="17">
        <f t="shared" si="26"/>
        <v>422.35710460469551</v>
      </c>
    </row>
    <row r="97" spans="1:48" x14ac:dyDescent="0.3">
      <c r="A97" s="13" t="s">
        <v>173</v>
      </c>
      <c r="B97" s="13" t="s">
        <v>174</v>
      </c>
      <c r="C97" s="13" t="s">
        <v>175</v>
      </c>
      <c r="D97" s="13" t="s">
        <v>176</v>
      </c>
      <c r="E97" s="13" t="s">
        <v>101</v>
      </c>
      <c r="F97" s="13" t="s">
        <v>171</v>
      </c>
      <c r="G97" s="13" t="s">
        <v>55</v>
      </c>
      <c r="H97" s="13" t="s">
        <v>124</v>
      </c>
      <c r="I97" s="14">
        <v>146.38999938964841</v>
      </c>
      <c r="J97" s="14">
        <v>36.39</v>
      </c>
      <c r="K97" s="14">
        <f t="shared" si="14"/>
        <v>36.36</v>
      </c>
      <c r="L97" s="14">
        <f t="shared" si="15"/>
        <v>0.03</v>
      </c>
      <c r="M97" s="15"/>
      <c r="N97" s="16">
        <v>1.76</v>
      </c>
      <c r="O97" s="17">
        <v>2475.44</v>
      </c>
      <c r="P97" s="18">
        <v>27.94</v>
      </c>
      <c r="Q97" s="17">
        <v>32633.919999999998</v>
      </c>
      <c r="R97" s="19">
        <v>6.66</v>
      </c>
      <c r="S97" s="17">
        <v>4152.51</v>
      </c>
      <c r="T97" s="20"/>
      <c r="U97" s="17"/>
      <c r="V97" s="14"/>
      <c r="W97" s="17"/>
      <c r="X97" s="14"/>
      <c r="Y97" s="17"/>
      <c r="Z97" s="21"/>
      <c r="AA97" s="17"/>
      <c r="AB97" s="22"/>
      <c r="AC97" s="17"/>
      <c r="AD97" s="14"/>
      <c r="AE97" s="14"/>
      <c r="AF97" s="17"/>
      <c r="AG97" s="21"/>
      <c r="AH97" s="17"/>
      <c r="AI97" s="14"/>
      <c r="AJ97" s="17"/>
      <c r="AK97" s="15"/>
      <c r="AL97" s="17" t="str">
        <f t="shared" si="23"/>
        <v/>
      </c>
      <c r="AM97" s="15">
        <v>0.03</v>
      </c>
      <c r="AN97" s="17">
        <f t="shared" si="24"/>
        <v>168.84</v>
      </c>
      <c r="AO97" s="14"/>
      <c r="AP97" s="17" t="str">
        <f t="shared" si="25"/>
        <v/>
      </c>
      <c r="AQ97" s="14"/>
      <c r="AR97" s="14"/>
      <c r="AS97" s="17">
        <f t="shared" si="16"/>
        <v>39261.870000000003</v>
      </c>
      <c r="AT97" s="17">
        <f t="shared" si="21"/>
        <v>39144.084390000004</v>
      </c>
      <c r="AU97" s="23">
        <f t="shared" si="22"/>
        <v>1.3699878329738582</v>
      </c>
      <c r="AV97" s="17">
        <f t="shared" si="26"/>
        <v>1369.9878329738583</v>
      </c>
    </row>
    <row r="98" spans="1:48" x14ac:dyDescent="0.3">
      <c r="A98" s="13" t="s">
        <v>173</v>
      </c>
      <c r="B98" s="13" t="s">
        <v>174</v>
      </c>
      <c r="C98" s="13" t="s">
        <v>175</v>
      </c>
      <c r="D98" s="13" t="s">
        <v>176</v>
      </c>
      <c r="E98" s="13" t="s">
        <v>83</v>
      </c>
      <c r="F98" s="13" t="s">
        <v>171</v>
      </c>
      <c r="G98" s="13" t="s">
        <v>55</v>
      </c>
      <c r="H98" s="13" t="s">
        <v>124</v>
      </c>
      <c r="I98" s="14">
        <v>146.38999938964841</v>
      </c>
      <c r="J98" s="14">
        <v>37.729999999999997</v>
      </c>
      <c r="K98" s="14">
        <f t="shared" si="14"/>
        <v>37.729999999999997</v>
      </c>
      <c r="L98" s="14">
        <f t="shared" si="15"/>
        <v>0</v>
      </c>
      <c r="M98" s="15"/>
      <c r="N98" s="16"/>
      <c r="O98" s="17"/>
      <c r="P98" s="18">
        <v>14.77</v>
      </c>
      <c r="Q98" s="17">
        <v>19333.32</v>
      </c>
      <c r="R98" s="19">
        <v>22.27</v>
      </c>
      <c r="S98" s="17">
        <v>16759.68</v>
      </c>
      <c r="T98" s="20">
        <v>0.64</v>
      </c>
      <c r="U98" s="17">
        <v>149.63999999999999</v>
      </c>
      <c r="V98" s="14"/>
      <c r="W98" s="17"/>
      <c r="X98" s="14"/>
      <c r="Y98" s="17"/>
      <c r="Z98" s="21"/>
      <c r="AA98" s="17"/>
      <c r="AB98" s="22">
        <v>0.05</v>
      </c>
      <c r="AC98" s="17">
        <v>4.2087500000000011</v>
      </c>
      <c r="AD98" s="14"/>
      <c r="AE98" s="14"/>
      <c r="AF98" s="17"/>
      <c r="AG98" s="21"/>
      <c r="AH98" s="17"/>
      <c r="AI98" s="14"/>
      <c r="AJ98" s="17"/>
      <c r="AK98" s="15"/>
      <c r="AL98" s="17" t="str">
        <f t="shared" si="23"/>
        <v/>
      </c>
      <c r="AM98" s="15"/>
      <c r="AN98" s="17" t="str">
        <f t="shared" si="24"/>
        <v/>
      </c>
      <c r="AO98" s="14"/>
      <c r="AP98" s="17" t="str">
        <f t="shared" si="25"/>
        <v/>
      </c>
      <c r="AQ98" s="14"/>
      <c r="AR98" s="14"/>
      <c r="AS98" s="17">
        <f t="shared" si="16"/>
        <v>36246.848749999997</v>
      </c>
      <c r="AT98" s="17">
        <f t="shared" si="21"/>
        <v>36138.108203750002</v>
      </c>
      <c r="AU98" s="23">
        <f t="shared" si="22"/>
        <v>1.264782899315384</v>
      </c>
      <c r="AV98" s="17">
        <f t="shared" si="26"/>
        <v>1264.7828993153839</v>
      </c>
    </row>
    <row r="99" spans="1:48" x14ac:dyDescent="0.3">
      <c r="A99" s="13" t="s">
        <v>173</v>
      </c>
      <c r="B99" s="13" t="s">
        <v>174</v>
      </c>
      <c r="C99" s="13" t="s">
        <v>175</v>
      </c>
      <c r="D99" s="13" t="s">
        <v>176</v>
      </c>
      <c r="E99" s="13" t="s">
        <v>61</v>
      </c>
      <c r="F99" s="13" t="s">
        <v>171</v>
      </c>
      <c r="G99" s="13" t="s">
        <v>55</v>
      </c>
      <c r="H99" s="13" t="s">
        <v>124</v>
      </c>
      <c r="I99" s="14">
        <v>146.38999938964841</v>
      </c>
      <c r="J99" s="14">
        <v>36.54</v>
      </c>
      <c r="K99" s="14">
        <f t="shared" si="14"/>
        <v>36.549999999999997</v>
      </c>
      <c r="L99" s="14">
        <f t="shared" si="15"/>
        <v>0</v>
      </c>
      <c r="M99" s="15"/>
      <c r="N99" s="16"/>
      <c r="O99" s="17"/>
      <c r="P99" s="18"/>
      <c r="Q99" s="17"/>
      <c r="R99" s="19">
        <v>24.27</v>
      </c>
      <c r="S99" s="17">
        <v>18298.166249999998</v>
      </c>
      <c r="T99" s="20">
        <v>12.28</v>
      </c>
      <c r="U99" s="17">
        <v>2734.2033750000001</v>
      </c>
      <c r="V99" s="14"/>
      <c r="W99" s="17"/>
      <c r="X99" s="14"/>
      <c r="Y99" s="17"/>
      <c r="Z99" s="21"/>
      <c r="AA99" s="17"/>
      <c r="AB99" s="22"/>
      <c r="AC99" s="17"/>
      <c r="AD99" s="14"/>
      <c r="AE99" s="14"/>
      <c r="AF99" s="17"/>
      <c r="AG99" s="21"/>
      <c r="AH99" s="17"/>
      <c r="AI99" s="14"/>
      <c r="AJ99" s="17"/>
      <c r="AK99" s="15"/>
      <c r="AL99" s="17" t="str">
        <f t="shared" si="23"/>
        <v/>
      </c>
      <c r="AM99" s="15"/>
      <c r="AN99" s="17" t="str">
        <f t="shared" si="24"/>
        <v/>
      </c>
      <c r="AO99" s="14"/>
      <c r="AP99" s="17" t="str">
        <f t="shared" si="25"/>
        <v/>
      </c>
      <c r="AQ99" s="14"/>
      <c r="AR99" s="14"/>
      <c r="AS99" s="17">
        <f t="shared" si="16"/>
        <v>21032.369624999999</v>
      </c>
      <c r="AT99" s="17">
        <f t="shared" si="21"/>
        <v>20969.272516124998</v>
      </c>
      <c r="AU99" s="23">
        <f t="shared" ref="AU99:AU131" si="27">(AS99/$AS$144)*99.7</f>
        <v>0.73389501021879355</v>
      </c>
      <c r="AV99" s="17">
        <f t="shared" si="26"/>
        <v>733.89501021879357</v>
      </c>
    </row>
    <row r="100" spans="1:48" x14ac:dyDescent="0.3">
      <c r="A100" s="13" t="s">
        <v>177</v>
      </c>
      <c r="B100" s="13" t="s">
        <v>178</v>
      </c>
      <c r="C100" s="13" t="s">
        <v>179</v>
      </c>
      <c r="D100" s="13" t="s">
        <v>52</v>
      </c>
      <c r="E100" s="13" t="s">
        <v>98</v>
      </c>
      <c r="F100" s="13" t="s">
        <v>171</v>
      </c>
      <c r="G100" s="13" t="s">
        <v>55</v>
      </c>
      <c r="H100" s="13" t="s">
        <v>124</v>
      </c>
      <c r="I100" s="14">
        <v>14.14000034332275</v>
      </c>
      <c r="J100" s="14">
        <v>12.61</v>
      </c>
      <c r="K100" s="14">
        <f t="shared" si="14"/>
        <v>12.61</v>
      </c>
      <c r="L100" s="14">
        <f t="shared" si="15"/>
        <v>0</v>
      </c>
      <c r="M100" s="15"/>
      <c r="N100" s="16"/>
      <c r="O100" s="17"/>
      <c r="P100" s="18"/>
      <c r="Q100" s="17"/>
      <c r="R100" s="19"/>
      <c r="S100" s="17"/>
      <c r="T100" s="20">
        <v>4.4800000000000004</v>
      </c>
      <c r="U100" s="17">
        <v>837.98400000000015</v>
      </c>
      <c r="V100" s="14"/>
      <c r="W100" s="17"/>
      <c r="X100" s="14"/>
      <c r="Y100" s="17"/>
      <c r="Z100" s="21">
        <v>1.67</v>
      </c>
      <c r="AA100" s="17">
        <v>124.9494</v>
      </c>
      <c r="AB100" s="22">
        <v>6.46</v>
      </c>
      <c r="AC100" s="17">
        <v>435.01639999999998</v>
      </c>
      <c r="AD100" s="14"/>
      <c r="AE100" s="14"/>
      <c r="AF100" s="17"/>
      <c r="AG100" s="21"/>
      <c r="AH100" s="17"/>
      <c r="AI100" s="14"/>
      <c r="AJ100" s="17"/>
      <c r="AK100" s="15"/>
      <c r="AL100" s="17" t="str">
        <f t="shared" si="23"/>
        <v/>
      </c>
      <c r="AM100" s="15"/>
      <c r="AN100" s="17" t="str">
        <f t="shared" si="24"/>
        <v/>
      </c>
      <c r="AO100" s="14"/>
      <c r="AP100" s="17" t="str">
        <f t="shared" si="25"/>
        <v/>
      </c>
      <c r="AQ100" s="14"/>
      <c r="AR100" s="14"/>
      <c r="AS100" s="17">
        <f t="shared" si="16"/>
        <v>1397.9498000000001</v>
      </c>
      <c r="AT100" s="17">
        <f t="shared" si="21"/>
        <v>1393.7559506000002</v>
      </c>
      <c r="AU100" s="23">
        <f t="shared" si="27"/>
        <v>4.8779495655918541E-2</v>
      </c>
      <c r="AV100" s="17">
        <f t="shared" si="26"/>
        <v>48.779495655918545</v>
      </c>
    </row>
    <row r="101" spans="1:48" x14ac:dyDescent="0.3">
      <c r="A101" s="13" t="s">
        <v>180</v>
      </c>
      <c r="B101" s="13" t="s">
        <v>165</v>
      </c>
      <c r="C101" s="13" t="s">
        <v>166</v>
      </c>
      <c r="D101" s="13" t="s">
        <v>52</v>
      </c>
      <c r="E101" s="13" t="s">
        <v>74</v>
      </c>
      <c r="F101" s="13" t="s">
        <v>171</v>
      </c>
      <c r="G101" s="13" t="s">
        <v>55</v>
      </c>
      <c r="H101" s="13" t="s">
        <v>124</v>
      </c>
      <c r="I101" s="14">
        <v>75.160003662109375</v>
      </c>
      <c r="J101" s="14">
        <v>40.06</v>
      </c>
      <c r="K101" s="14">
        <f t="shared" si="14"/>
        <v>39.75</v>
      </c>
      <c r="L101" s="14">
        <f t="shared" si="15"/>
        <v>0.25</v>
      </c>
      <c r="M101" s="15"/>
      <c r="N101" s="16"/>
      <c r="O101" s="17"/>
      <c r="P101" s="18">
        <v>27.77</v>
      </c>
      <c r="Q101" s="17">
        <v>40544.199999999997</v>
      </c>
      <c r="R101" s="19">
        <v>11.53</v>
      </c>
      <c r="S101" s="17">
        <v>8986.1937500000004</v>
      </c>
      <c r="T101" s="20">
        <v>0.45</v>
      </c>
      <c r="U101" s="17">
        <v>105.215625</v>
      </c>
      <c r="V101" s="14"/>
      <c r="W101" s="17"/>
      <c r="X101" s="14"/>
      <c r="Y101" s="17"/>
      <c r="Z101" s="21"/>
      <c r="AA101" s="17"/>
      <c r="AB101" s="22"/>
      <c r="AC101" s="17"/>
      <c r="AD101" s="14"/>
      <c r="AE101" s="14"/>
      <c r="AF101" s="17"/>
      <c r="AG101" s="21"/>
      <c r="AH101" s="17"/>
      <c r="AI101" s="14"/>
      <c r="AJ101" s="17"/>
      <c r="AK101" s="15"/>
      <c r="AL101" s="17" t="str">
        <f t="shared" si="23"/>
        <v/>
      </c>
      <c r="AM101" s="15">
        <v>0.1</v>
      </c>
      <c r="AN101" s="17">
        <f t="shared" si="24"/>
        <v>562.80000000000007</v>
      </c>
      <c r="AO101" s="14"/>
      <c r="AP101" s="17" t="str">
        <f t="shared" si="25"/>
        <v/>
      </c>
      <c r="AQ101" s="14">
        <v>0.15</v>
      </c>
      <c r="AR101" s="14"/>
      <c r="AS101" s="17">
        <f t="shared" si="16"/>
        <v>49635.609374999993</v>
      </c>
      <c r="AT101" s="17">
        <f t="shared" si="21"/>
        <v>49486.702546874993</v>
      </c>
      <c r="AU101" s="23">
        <f t="shared" si="27"/>
        <v>1.7319649045242407</v>
      </c>
      <c r="AV101" s="17">
        <f t="shared" si="26"/>
        <v>1731.9649045242406</v>
      </c>
    </row>
    <row r="102" spans="1:48" x14ac:dyDescent="0.3">
      <c r="A102" s="13" t="s">
        <v>180</v>
      </c>
      <c r="B102" s="13" t="s">
        <v>165</v>
      </c>
      <c r="C102" s="13" t="s">
        <v>166</v>
      </c>
      <c r="D102" s="13" t="s">
        <v>52</v>
      </c>
      <c r="E102" s="13" t="s">
        <v>75</v>
      </c>
      <c r="F102" s="13" t="s">
        <v>171</v>
      </c>
      <c r="G102" s="13" t="s">
        <v>55</v>
      </c>
      <c r="H102" s="13" t="s">
        <v>124</v>
      </c>
      <c r="I102" s="14">
        <v>75.160003662109375</v>
      </c>
      <c r="J102" s="14">
        <v>34.07</v>
      </c>
      <c r="K102" s="14">
        <f t="shared" si="14"/>
        <v>33.919999999999995</v>
      </c>
      <c r="L102" s="14">
        <f t="shared" si="15"/>
        <v>0.15000000000000002</v>
      </c>
      <c r="M102" s="15"/>
      <c r="N102" s="16">
        <v>0.57999999999999996</v>
      </c>
      <c r="O102" s="17">
        <v>1427.5975000000001</v>
      </c>
      <c r="P102" s="18">
        <v>19.149999999999999</v>
      </c>
      <c r="Q102" s="17">
        <v>38097.24</v>
      </c>
      <c r="R102" s="19">
        <v>10.77</v>
      </c>
      <c r="S102" s="17">
        <v>10700.81875</v>
      </c>
      <c r="T102" s="20">
        <v>2.66</v>
      </c>
      <c r="U102" s="17">
        <v>765.96975000000009</v>
      </c>
      <c r="V102" s="14"/>
      <c r="W102" s="17"/>
      <c r="X102" s="14"/>
      <c r="Y102" s="17"/>
      <c r="Z102" s="21">
        <v>0.19</v>
      </c>
      <c r="AA102" s="17">
        <v>24.877649999999999</v>
      </c>
      <c r="AB102" s="22">
        <v>0.56999999999999995</v>
      </c>
      <c r="AC102" s="17">
        <v>67.17165</v>
      </c>
      <c r="AD102" s="14"/>
      <c r="AE102" s="14"/>
      <c r="AF102" s="17"/>
      <c r="AG102" s="21"/>
      <c r="AH102" s="17"/>
      <c r="AI102" s="14"/>
      <c r="AJ102" s="17"/>
      <c r="AK102" s="15"/>
      <c r="AL102" s="17" t="str">
        <f t="shared" si="23"/>
        <v/>
      </c>
      <c r="AM102" s="15">
        <v>7.0000000000000007E-2</v>
      </c>
      <c r="AN102" s="17">
        <f t="shared" si="24"/>
        <v>393.96000000000004</v>
      </c>
      <c r="AO102" s="14"/>
      <c r="AP102" s="17" t="str">
        <f t="shared" si="25"/>
        <v/>
      </c>
      <c r="AQ102" s="14">
        <v>0.08</v>
      </c>
      <c r="AR102" s="14"/>
      <c r="AS102" s="17">
        <f t="shared" si="16"/>
        <v>51083.675299999995</v>
      </c>
      <c r="AT102" s="17">
        <f t="shared" si="21"/>
        <v>50930.424274099998</v>
      </c>
      <c r="AU102" s="23">
        <f t="shared" si="27"/>
        <v>1.7824931320028106</v>
      </c>
      <c r="AV102" s="17">
        <f t="shared" si="26"/>
        <v>1782.4931320028106</v>
      </c>
    </row>
    <row r="103" spans="1:48" x14ac:dyDescent="0.3">
      <c r="A103" s="13" t="s">
        <v>180</v>
      </c>
      <c r="B103" s="13" t="s">
        <v>165</v>
      </c>
      <c r="C103" s="13" t="s">
        <v>166</v>
      </c>
      <c r="D103" s="13" t="s">
        <v>52</v>
      </c>
      <c r="E103" s="13" t="s">
        <v>76</v>
      </c>
      <c r="F103" s="13" t="s">
        <v>171</v>
      </c>
      <c r="G103" s="13" t="s">
        <v>55</v>
      </c>
      <c r="H103" s="13" t="s">
        <v>124</v>
      </c>
      <c r="I103" s="14">
        <v>75.160003662109375</v>
      </c>
      <c r="J103" s="14">
        <v>0.16</v>
      </c>
      <c r="K103" s="14">
        <f t="shared" si="14"/>
        <v>0.15999999999999998</v>
      </c>
      <c r="L103" s="14">
        <f t="shared" si="15"/>
        <v>0</v>
      </c>
      <c r="M103" s="15"/>
      <c r="N103" s="16"/>
      <c r="O103" s="17"/>
      <c r="P103" s="18">
        <v>0.01</v>
      </c>
      <c r="Q103" s="17">
        <v>20.440000000000001</v>
      </c>
      <c r="R103" s="19">
        <v>0.08</v>
      </c>
      <c r="S103" s="17">
        <v>77.9375</v>
      </c>
      <c r="T103" s="20"/>
      <c r="U103" s="17"/>
      <c r="V103" s="14"/>
      <c r="W103" s="17"/>
      <c r="X103" s="14"/>
      <c r="Y103" s="17"/>
      <c r="Z103" s="21"/>
      <c r="AA103" s="17"/>
      <c r="AB103" s="22">
        <v>6.9999999999999993E-2</v>
      </c>
      <c r="AC103" s="17">
        <v>7.9124499999999998</v>
      </c>
      <c r="AD103" s="14"/>
      <c r="AE103" s="14"/>
      <c r="AF103" s="17"/>
      <c r="AG103" s="21"/>
      <c r="AH103" s="17"/>
      <c r="AI103" s="14"/>
      <c r="AJ103" s="17"/>
      <c r="AK103" s="15"/>
      <c r="AL103" s="17" t="str">
        <f t="shared" si="23"/>
        <v/>
      </c>
      <c r="AM103" s="15"/>
      <c r="AN103" s="17" t="str">
        <f t="shared" si="24"/>
        <v/>
      </c>
      <c r="AO103" s="14"/>
      <c r="AP103" s="17" t="str">
        <f t="shared" si="25"/>
        <v/>
      </c>
      <c r="AQ103" s="14"/>
      <c r="AR103" s="14"/>
      <c r="AS103" s="17">
        <f t="shared" si="16"/>
        <v>106.28995</v>
      </c>
      <c r="AT103" s="17">
        <f t="shared" si="21"/>
        <v>105.97108015000001</v>
      </c>
      <c r="AU103" s="23">
        <f t="shared" si="27"/>
        <v>3.7088385822529523E-3</v>
      </c>
      <c r="AV103" s="17">
        <f t="shared" si="26"/>
        <v>3.7088385822529526</v>
      </c>
    </row>
    <row r="104" spans="1:48" x14ac:dyDescent="0.3">
      <c r="A104" s="13" t="s">
        <v>180</v>
      </c>
      <c r="B104" s="13" t="s">
        <v>165</v>
      </c>
      <c r="C104" s="13" t="s">
        <v>166</v>
      </c>
      <c r="D104" s="13" t="s">
        <v>52</v>
      </c>
      <c r="E104" s="13" t="s">
        <v>77</v>
      </c>
      <c r="F104" s="13" t="s">
        <v>171</v>
      </c>
      <c r="G104" s="13" t="s">
        <v>55</v>
      </c>
      <c r="H104" s="13" t="s">
        <v>124</v>
      </c>
      <c r="I104" s="14">
        <v>75.160003662109375</v>
      </c>
      <c r="J104" s="14">
        <v>0.19</v>
      </c>
      <c r="K104" s="14">
        <f t="shared" si="14"/>
        <v>0.19</v>
      </c>
      <c r="L104" s="14">
        <f t="shared" si="15"/>
        <v>0</v>
      </c>
      <c r="M104" s="15"/>
      <c r="N104" s="16"/>
      <c r="O104" s="17"/>
      <c r="P104" s="18">
        <v>0.15</v>
      </c>
      <c r="Q104" s="17">
        <v>219</v>
      </c>
      <c r="R104" s="19">
        <v>0.04</v>
      </c>
      <c r="S104" s="17">
        <v>31.175000000000001</v>
      </c>
      <c r="T104" s="20"/>
      <c r="U104" s="17"/>
      <c r="V104" s="14"/>
      <c r="W104" s="17"/>
      <c r="X104" s="14"/>
      <c r="Y104" s="17"/>
      <c r="Z104" s="21"/>
      <c r="AA104" s="17"/>
      <c r="AB104" s="22"/>
      <c r="AC104" s="17"/>
      <c r="AD104" s="14"/>
      <c r="AE104" s="14"/>
      <c r="AF104" s="17"/>
      <c r="AG104" s="21"/>
      <c r="AH104" s="17"/>
      <c r="AI104" s="14"/>
      <c r="AJ104" s="17"/>
      <c r="AK104" s="15"/>
      <c r="AL104" s="17" t="str">
        <f t="shared" si="23"/>
        <v/>
      </c>
      <c r="AM104" s="15"/>
      <c r="AN104" s="17" t="str">
        <f t="shared" si="24"/>
        <v/>
      </c>
      <c r="AO104" s="14"/>
      <c r="AP104" s="17" t="str">
        <f t="shared" si="25"/>
        <v/>
      </c>
      <c r="AQ104" s="14"/>
      <c r="AR104" s="14"/>
      <c r="AS104" s="17">
        <f t="shared" si="16"/>
        <v>250.17500000000001</v>
      </c>
      <c r="AT104" s="17">
        <f t="shared" si="21"/>
        <v>249.42447500000003</v>
      </c>
      <c r="AU104" s="23">
        <f t="shared" si="27"/>
        <v>8.7295053983479382E-3</v>
      </c>
      <c r="AV104" s="17">
        <f t="shared" si="26"/>
        <v>8.7295053983479391</v>
      </c>
    </row>
    <row r="105" spans="1:48" x14ac:dyDescent="0.3">
      <c r="A105" s="13" t="s">
        <v>181</v>
      </c>
      <c r="B105" s="13" t="s">
        <v>182</v>
      </c>
      <c r="C105" s="13" t="s">
        <v>183</v>
      </c>
      <c r="D105" s="13" t="s">
        <v>52</v>
      </c>
      <c r="E105" s="13" t="s">
        <v>75</v>
      </c>
      <c r="F105" s="13" t="s">
        <v>171</v>
      </c>
      <c r="G105" s="13" t="s">
        <v>55</v>
      </c>
      <c r="H105" s="13" t="s">
        <v>124</v>
      </c>
      <c r="I105" s="14">
        <v>3</v>
      </c>
      <c r="J105" s="14">
        <v>2.96</v>
      </c>
      <c r="K105" s="14">
        <f t="shared" si="14"/>
        <v>2.95</v>
      </c>
      <c r="L105" s="14">
        <f t="shared" si="15"/>
        <v>0</v>
      </c>
      <c r="M105" s="15"/>
      <c r="N105" s="16"/>
      <c r="O105" s="17"/>
      <c r="P105" s="18">
        <v>0.01</v>
      </c>
      <c r="Q105" s="17">
        <v>20.440000000000001</v>
      </c>
      <c r="R105" s="19">
        <v>0.01</v>
      </c>
      <c r="S105" s="17">
        <v>10.911250000000001</v>
      </c>
      <c r="T105" s="20"/>
      <c r="U105" s="17"/>
      <c r="V105" s="14"/>
      <c r="W105" s="17"/>
      <c r="X105" s="14"/>
      <c r="Y105" s="17"/>
      <c r="Z105" s="21">
        <v>1.08</v>
      </c>
      <c r="AA105" s="17">
        <v>141.40979999999999</v>
      </c>
      <c r="AB105" s="22">
        <v>1.85</v>
      </c>
      <c r="AC105" s="17">
        <v>218.01325</v>
      </c>
      <c r="AD105" s="14"/>
      <c r="AE105" s="14"/>
      <c r="AF105" s="17"/>
      <c r="AG105" s="21"/>
      <c r="AH105" s="17"/>
      <c r="AI105" s="14"/>
      <c r="AJ105" s="17"/>
      <c r="AK105" s="15"/>
      <c r="AL105" s="17" t="str">
        <f t="shared" si="23"/>
        <v/>
      </c>
      <c r="AM105" s="15"/>
      <c r="AN105" s="17" t="str">
        <f t="shared" si="24"/>
        <v/>
      </c>
      <c r="AO105" s="14"/>
      <c r="AP105" s="17" t="str">
        <f t="shared" si="25"/>
        <v/>
      </c>
      <c r="AQ105" s="14"/>
      <c r="AR105" s="14"/>
      <c r="AS105" s="17">
        <f t="shared" si="16"/>
        <v>390.77429999999998</v>
      </c>
      <c r="AT105" s="17">
        <f t="shared" si="21"/>
        <v>389.60197710000006</v>
      </c>
      <c r="AU105" s="23">
        <f t="shared" si="27"/>
        <v>1.3635520581135751E-2</v>
      </c>
      <c r="AV105" s="17">
        <f t="shared" si="26"/>
        <v>13.635520581135752</v>
      </c>
    </row>
    <row r="106" spans="1:48" x14ac:dyDescent="0.3">
      <c r="A106" s="13" t="s">
        <v>181</v>
      </c>
      <c r="B106" s="13" t="s">
        <v>182</v>
      </c>
      <c r="C106" s="13" t="s">
        <v>183</v>
      </c>
      <c r="D106" s="13" t="s">
        <v>52</v>
      </c>
      <c r="E106" s="13" t="s">
        <v>76</v>
      </c>
      <c r="F106" s="13" t="s">
        <v>171</v>
      </c>
      <c r="G106" s="13" t="s">
        <v>55</v>
      </c>
      <c r="H106" s="13" t="s">
        <v>124</v>
      </c>
      <c r="I106" s="14">
        <v>3</v>
      </c>
      <c r="J106" s="14">
        <v>0.04</v>
      </c>
      <c r="K106" s="14">
        <f t="shared" si="14"/>
        <v>0.04</v>
      </c>
      <c r="L106" s="14">
        <f t="shared" si="15"/>
        <v>0</v>
      </c>
      <c r="M106" s="15"/>
      <c r="N106" s="16"/>
      <c r="O106" s="17"/>
      <c r="P106" s="18"/>
      <c r="Q106" s="17"/>
      <c r="R106" s="19"/>
      <c r="S106" s="17"/>
      <c r="T106" s="20"/>
      <c r="U106" s="17"/>
      <c r="V106" s="14"/>
      <c r="W106" s="17"/>
      <c r="X106" s="14"/>
      <c r="Y106" s="17"/>
      <c r="Z106" s="21"/>
      <c r="AA106" s="17"/>
      <c r="AB106" s="22">
        <v>0.04</v>
      </c>
      <c r="AC106" s="17">
        <v>4.7138</v>
      </c>
      <c r="AD106" s="14"/>
      <c r="AE106" s="14"/>
      <c r="AF106" s="17"/>
      <c r="AG106" s="21"/>
      <c r="AH106" s="17"/>
      <c r="AI106" s="14"/>
      <c r="AJ106" s="17"/>
      <c r="AK106" s="15"/>
      <c r="AL106" s="17" t="str">
        <f t="shared" si="23"/>
        <v/>
      </c>
      <c r="AM106" s="15"/>
      <c r="AN106" s="17" t="str">
        <f t="shared" si="24"/>
        <v/>
      </c>
      <c r="AO106" s="14"/>
      <c r="AP106" s="17" t="str">
        <f t="shared" si="25"/>
        <v/>
      </c>
      <c r="AQ106" s="14"/>
      <c r="AR106" s="14"/>
      <c r="AS106" s="17">
        <f t="shared" si="16"/>
        <v>4.7138</v>
      </c>
      <c r="AT106" s="17">
        <f t="shared" si="21"/>
        <v>4.6996586000000002</v>
      </c>
      <c r="AU106" s="23">
        <f t="shared" si="27"/>
        <v>1.6448143318370143E-4</v>
      </c>
      <c r="AV106" s="17">
        <f t="shared" si="26"/>
        <v>0.16448143318370143</v>
      </c>
    </row>
    <row r="107" spans="1:48" x14ac:dyDescent="0.3">
      <c r="A107" s="13" t="s">
        <v>184</v>
      </c>
      <c r="B107" s="13" t="s">
        <v>185</v>
      </c>
      <c r="C107" s="13" t="s">
        <v>186</v>
      </c>
      <c r="D107" s="13" t="s">
        <v>187</v>
      </c>
      <c r="E107" s="13" t="s">
        <v>53</v>
      </c>
      <c r="F107" s="13" t="s">
        <v>171</v>
      </c>
      <c r="G107" s="13" t="s">
        <v>55</v>
      </c>
      <c r="H107" s="13" t="s">
        <v>124</v>
      </c>
      <c r="I107" s="14">
        <v>226.94000244140619</v>
      </c>
      <c r="J107" s="14">
        <v>29.42</v>
      </c>
      <c r="K107" s="14">
        <f t="shared" ref="K107:K129" si="28">SUM(N107,P107,R107,T107,V107,X107,Z107,AB107,AE107,AG107,AI107)</f>
        <v>27.870000000000005</v>
      </c>
      <c r="L107" s="14">
        <f t="shared" ref="L107:L129" si="29">SUM(M107,AD107,AK107,AM107,AO107,AQ107,AR107)</f>
        <v>0</v>
      </c>
      <c r="M107" s="15"/>
      <c r="N107" s="16"/>
      <c r="O107" s="17"/>
      <c r="P107" s="18"/>
      <c r="Q107" s="17"/>
      <c r="R107" s="19">
        <v>20.21</v>
      </c>
      <c r="S107" s="17">
        <v>15751.168750000001</v>
      </c>
      <c r="T107" s="20">
        <v>4.8</v>
      </c>
      <c r="U107" s="17">
        <v>1122.3</v>
      </c>
      <c r="V107" s="14"/>
      <c r="W107" s="17"/>
      <c r="X107" s="14"/>
      <c r="Y107" s="17"/>
      <c r="Z107" s="21">
        <v>0.69</v>
      </c>
      <c r="AA107" s="17">
        <v>64.532249999999991</v>
      </c>
      <c r="AB107" s="22">
        <v>2.17</v>
      </c>
      <c r="AC107" s="17">
        <v>182.65975</v>
      </c>
      <c r="AD107" s="14"/>
      <c r="AE107" s="14"/>
      <c r="AF107" s="17"/>
      <c r="AG107" s="21"/>
      <c r="AH107" s="17"/>
      <c r="AI107" s="14"/>
      <c r="AJ107" s="17"/>
      <c r="AK107" s="15"/>
      <c r="AL107" s="17" t="str">
        <f t="shared" si="23"/>
        <v/>
      </c>
      <c r="AM107" s="15"/>
      <c r="AN107" s="17" t="str">
        <f t="shared" si="24"/>
        <v/>
      </c>
      <c r="AO107" s="14"/>
      <c r="AP107" s="17" t="str">
        <f t="shared" si="25"/>
        <v/>
      </c>
      <c r="AQ107" s="14"/>
      <c r="AR107" s="14"/>
      <c r="AS107" s="17">
        <f t="shared" ref="AS107:AS129" si="30">SUM(O107,Q107,S107,U107,W107,Y107,AA107,AC107,AF107,AH107,AJ107)</f>
        <v>17120.660749999999</v>
      </c>
      <c r="AT107" s="17">
        <f t="shared" si="21"/>
        <v>17069.298767749999</v>
      </c>
      <c r="AU107" s="23">
        <f t="shared" si="27"/>
        <v>0.59740142076709757</v>
      </c>
      <c r="AV107" s="17">
        <f t="shared" si="26"/>
        <v>597.40142076709753</v>
      </c>
    </row>
    <row r="108" spans="1:48" x14ac:dyDescent="0.3">
      <c r="A108" s="13" t="s">
        <v>184</v>
      </c>
      <c r="B108" s="13" t="s">
        <v>185</v>
      </c>
      <c r="C108" s="13" t="s">
        <v>186</v>
      </c>
      <c r="D108" s="13" t="s">
        <v>187</v>
      </c>
      <c r="E108" s="13" t="s">
        <v>68</v>
      </c>
      <c r="F108" s="13" t="s">
        <v>171</v>
      </c>
      <c r="G108" s="13" t="s">
        <v>55</v>
      </c>
      <c r="H108" s="13" t="s">
        <v>124</v>
      </c>
      <c r="I108" s="14">
        <v>226.94000244140619</v>
      </c>
      <c r="J108" s="14">
        <v>40.39</v>
      </c>
      <c r="K108" s="14">
        <f t="shared" si="28"/>
        <v>39.999999999999993</v>
      </c>
      <c r="L108" s="14">
        <f t="shared" si="29"/>
        <v>0</v>
      </c>
      <c r="M108" s="15"/>
      <c r="N108" s="16"/>
      <c r="O108" s="17"/>
      <c r="P108" s="18">
        <v>29.58</v>
      </c>
      <c r="Q108" s="17">
        <v>43186.8</v>
      </c>
      <c r="R108" s="19">
        <v>10.41</v>
      </c>
      <c r="S108" s="17">
        <v>8113.2937499999998</v>
      </c>
      <c r="T108" s="20"/>
      <c r="U108" s="17"/>
      <c r="V108" s="14"/>
      <c r="W108" s="17"/>
      <c r="X108" s="14"/>
      <c r="Y108" s="17"/>
      <c r="Z108" s="21"/>
      <c r="AA108" s="17"/>
      <c r="AB108" s="22">
        <v>0.01</v>
      </c>
      <c r="AC108" s="17">
        <v>0.84175000000000011</v>
      </c>
      <c r="AD108" s="14"/>
      <c r="AE108" s="14"/>
      <c r="AF108" s="17"/>
      <c r="AG108" s="21"/>
      <c r="AH108" s="17"/>
      <c r="AI108" s="14"/>
      <c r="AJ108" s="17"/>
      <c r="AK108" s="15"/>
      <c r="AL108" s="17" t="str">
        <f t="shared" si="23"/>
        <v/>
      </c>
      <c r="AM108" s="15"/>
      <c r="AN108" s="17" t="str">
        <f t="shared" si="24"/>
        <v/>
      </c>
      <c r="AO108" s="14"/>
      <c r="AP108" s="17" t="str">
        <f t="shared" si="25"/>
        <v/>
      </c>
      <c r="AQ108" s="14"/>
      <c r="AR108" s="14"/>
      <c r="AS108" s="17">
        <f t="shared" si="30"/>
        <v>51300.9355</v>
      </c>
      <c r="AT108" s="17">
        <f t="shared" si="21"/>
        <v>51147.032693500005</v>
      </c>
      <c r="AU108" s="23">
        <f t="shared" si="27"/>
        <v>1.790074121665032</v>
      </c>
      <c r="AV108" s="17">
        <f t="shared" si="26"/>
        <v>1790.074121665032</v>
      </c>
    </row>
    <row r="109" spans="1:48" x14ac:dyDescent="0.3">
      <c r="A109" s="13" t="s">
        <v>184</v>
      </c>
      <c r="B109" s="13" t="s">
        <v>185</v>
      </c>
      <c r="C109" s="13" t="s">
        <v>186</v>
      </c>
      <c r="D109" s="13" t="s">
        <v>187</v>
      </c>
      <c r="E109" s="13" t="s">
        <v>76</v>
      </c>
      <c r="F109" s="13" t="s">
        <v>171</v>
      </c>
      <c r="G109" s="13" t="s">
        <v>55</v>
      </c>
      <c r="H109" s="13" t="s">
        <v>124</v>
      </c>
      <c r="I109" s="14">
        <v>226.94000244140619</v>
      </c>
      <c r="J109" s="14">
        <v>36.94</v>
      </c>
      <c r="K109" s="14">
        <f t="shared" si="28"/>
        <v>36.94</v>
      </c>
      <c r="L109" s="14">
        <f t="shared" si="29"/>
        <v>0</v>
      </c>
      <c r="M109" s="15"/>
      <c r="N109" s="16">
        <v>2.0299999999999998</v>
      </c>
      <c r="O109" s="17">
        <v>4996.5912499999986</v>
      </c>
      <c r="P109" s="18">
        <v>26.12</v>
      </c>
      <c r="Q109" s="17">
        <v>45382.64</v>
      </c>
      <c r="R109" s="19">
        <v>7.5500000000000007</v>
      </c>
      <c r="S109" s="17">
        <v>7424.3262500000001</v>
      </c>
      <c r="T109" s="20"/>
      <c r="U109" s="17"/>
      <c r="V109" s="14"/>
      <c r="W109" s="17"/>
      <c r="X109" s="14"/>
      <c r="Y109" s="17"/>
      <c r="Z109" s="21">
        <v>0.12</v>
      </c>
      <c r="AA109" s="17">
        <v>15.712199999999999</v>
      </c>
      <c r="AB109" s="22">
        <v>1.1200000000000001</v>
      </c>
      <c r="AC109" s="17">
        <v>103.3669</v>
      </c>
      <c r="AD109" s="14"/>
      <c r="AE109" s="14"/>
      <c r="AF109" s="17"/>
      <c r="AG109" s="21"/>
      <c r="AH109" s="17"/>
      <c r="AI109" s="14"/>
      <c r="AJ109" s="17"/>
      <c r="AK109" s="15"/>
      <c r="AL109" s="17" t="str">
        <f t="shared" si="23"/>
        <v/>
      </c>
      <c r="AM109" s="15"/>
      <c r="AN109" s="17" t="str">
        <f t="shared" si="24"/>
        <v/>
      </c>
      <c r="AO109" s="14"/>
      <c r="AP109" s="17" t="str">
        <f t="shared" si="25"/>
        <v/>
      </c>
      <c r="AQ109" s="14"/>
      <c r="AR109" s="14"/>
      <c r="AS109" s="17">
        <f t="shared" si="30"/>
        <v>57922.636599999998</v>
      </c>
      <c r="AT109" s="17">
        <f t="shared" si="21"/>
        <v>57748.868690200004</v>
      </c>
      <c r="AU109" s="23">
        <f t="shared" si="27"/>
        <v>2.0211290851853536</v>
      </c>
      <c r="AV109" s="17">
        <f t="shared" si="26"/>
        <v>2021.1290851853535</v>
      </c>
    </row>
    <row r="110" spans="1:48" x14ac:dyDescent="0.3">
      <c r="A110" s="13" t="s">
        <v>184</v>
      </c>
      <c r="B110" s="13" t="s">
        <v>185</v>
      </c>
      <c r="C110" s="13" t="s">
        <v>186</v>
      </c>
      <c r="D110" s="13" t="s">
        <v>187</v>
      </c>
      <c r="E110" s="13" t="s">
        <v>77</v>
      </c>
      <c r="F110" s="13" t="s">
        <v>171</v>
      </c>
      <c r="G110" s="13" t="s">
        <v>55</v>
      </c>
      <c r="H110" s="13" t="s">
        <v>124</v>
      </c>
      <c r="I110" s="14">
        <v>226.94000244140619</v>
      </c>
      <c r="J110" s="14">
        <v>39.33</v>
      </c>
      <c r="K110" s="14">
        <f t="shared" si="28"/>
        <v>39.33</v>
      </c>
      <c r="L110" s="14">
        <f t="shared" si="29"/>
        <v>0</v>
      </c>
      <c r="M110" s="15"/>
      <c r="N110" s="16"/>
      <c r="O110" s="17"/>
      <c r="P110" s="18">
        <v>19.190000000000001</v>
      </c>
      <c r="Q110" s="17">
        <v>28017.4</v>
      </c>
      <c r="R110" s="19">
        <v>20</v>
      </c>
      <c r="S110" s="17">
        <v>15587.5</v>
      </c>
      <c r="T110" s="20"/>
      <c r="U110" s="17"/>
      <c r="V110" s="14"/>
      <c r="W110" s="17"/>
      <c r="X110" s="14"/>
      <c r="Y110" s="17"/>
      <c r="Z110" s="21"/>
      <c r="AA110" s="17"/>
      <c r="AB110" s="22">
        <v>0.14000000000000001</v>
      </c>
      <c r="AC110" s="17">
        <v>11.7845</v>
      </c>
      <c r="AD110" s="14"/>
      <c r="AE110" s="14"/>
      <c r="AF110" s="17"/>
      <c r="AG110" s="21"/>
      <c r="AH110" s="17"/>
      <c r="AI110" s="14"/>
      <c r="AJ110" s="17"/>
      <c r="AK110" s="15"/>
      <c r="AL110" s="17" t="str">
        <f t="shared" si="23"/>
        <v/>
      </c>
      <c r="AM110" s="15"/>
      <c r="AN110" s="17" t="str">
        <f t="shared" si="24"/>
        <v/>
      </c>
      <c r="AO110" s="14"/>
      <c r="AP110" s="17" t="str">
        <f t="shared" si="25"/>
        <v/>
      </c>
      <c r="AQ110" s="14"/>
      <c r="AR110" s="14"/>
      <c r="AS110" s="17">
        <f t="shared" si="30"/>
        <v>43616.684500000003</v>
      </c>
      <c r="AT110" s="17">
        <f t="shared" si="21"/>
        <v>43485.834446500005</v>
      </c>
      <c r="AU110" s="23">
        <f t="shared" si="27"/>
        <v>1.521942971123369</v>
      </c>
      <c r="AV110" s="17">
        <f t="shared" si="26"/>
        <v>1521.942971123369</v>
      </c>
    </row>
    <row r="111" spans="1:48" x14ac:dyDescent="0.3">
      <c r="A111" s="13" t="s">
        <v>184</v>
      </c>
      <c r="B111" s="13" t="s">
        <v>185</v>
      </c>
      <c r="C111" s="13" t="s">
        <v>186</v>
      </c>
      <c r="D111" s="13" t="s">
        <v>187</v>
      </c>
      <c r="E111" s="13" t="s">
        <v>69</v>
      </c>
      <c r="F111" s="13" t="s">
        <v>171</v>
      </c>
      <c r="G111" s="13" t="s">
        <v>55</v>
      </c>
      <c r="H111" s="13" t="s">
        <v>124</v>
      </c>
      <c r="I111" s="14">
        <v>226.94000244140619</v>
      </c>
      <c r="J111" s="14">
        <v>38.950000000000003</v>
      </c>
      <c r="K111" s="14">
        <f t="shared" si="28"/>
        <v>38.949999999999996</v>
      </c>
      <c r="L111" s="14">
        <f t="shared" si="29"/>
        <v>0</v>
      </c>
      <c r="M111" s="15"/>
      <c r="N111" s="16"/>
      <c r="O111" s="17"/>
      <c r="P111" s="18">
        <v>23.4</v>
      </c>
      <c r="Q111" s="17">
        <v>34164</v>
      </c>
      <c r="R111" s="19">
        <v>15.5</v>
      </c>
      <c r="S111" s="17">
        <v>12080.3125</v>
      </c>
      <c r="T111" s="20">
        <v>0.05</v>
      </c>
      <c r="U111" s="17">
        <v>11.690625000000001</v>
      </c>
      <c r="V111" s="14"/>
      <c r="W111" s="17"/>
      <c r="X111" s="14"/>
      <c r="Y111" s="17"/>
      <c r="Z111" s="21"/>
      <c r="AA111" s="17"/>
      <c r="AB111" s="22"/>
      <c r="AC111" s="17"/>
      <c r="AD111" s="14"/>
      <c r="AE111" s="14"/>
      <c r="AF111" s="17"/>
      <c r="AG111" s="21"/>
      <c r="AH111" s="17"/>
      <c r="AI111" s="14"/>
      <c r="AJ111" s="17"/>
      <c r="AK111" s="15"/>
      <c r="AL111" s="17" t="str">
        <f t="shared" si="23"/>
        <v/>
      </c>
      <c r="AM111" s="15"/>
      <c r="AN111" s="17" t="str">
        <f t="shared" si="24"/>
        <v/>
      </c>
      <c r="AO111" s="14"/>
      <c r="AP111" s="17" t="str">
        <f t="shared" si="25"/>
        <v/>
      </c>
      <c r="AQ111" s="14"/>
      <c r="AR111" s="14"/>
      <c r="AS111" s="17">
        <f t="shared" si="30"/>
        <v>46256.003125000003</v>
      </c>
      <c r="AT111" s="17">
        <f t="shared" si="21"/>
        <v>46117.235115625001</v>
      </c>
      <c r="AU111" s="23">
        <f t="shared" si="27"/>
        <v>1.6140382891403482</v>
      </c>
      <c r="AV111" s="17">
        <f t="shared" si="26"/>
        <v>1614.0382891403481</v>
      </c>
    </row>
    <row r="112" spans="1:48" x14ac:dyDescent="0.3">
      <c r="A112" s="13" t="s">
        <v>184</v>
      </c>
      <c r="B112" s="13" t="s">
        <v>185</v>
      </c>
      <c r="C112" s="13" t="s">
        <v>186</v>
      </c>
      <c r="D112" s="13" t="s">
        <v>187</v>
      </c>
      <c r="E112" s="13" t="s">
        <v>57</v>
      </c>
      <c r="F112" s="13" t="s">
        <v>171</v>
      </c>
      <c r="G112" s="13" t="s">
        <v>55</v>
      </c>
      <c r="H112" s="13" t="s">
        <v>124</v>
      </c>
      <c r="I112" s="14">
        <v>226.94000244140619</v>
      </c>
      <c r="J112" s="14">
        <v>36.729999999999997</v>
      </c>
      <c r="K112" s="14">
        <f t="shared" si="28"/>
        <v>36.74</v>
      </c>
      <c r="L112" s="14">
        <f t="shared" si="29"/>
        <v>0</v>
      </c>
      <c r="M112" s="15"/>
      <c r="N112" s="16"/>
      <c r="O112" s="17"/>
      <c r="P112" s="18">
        <v>0.27</v>
      </c>
      <c r="Q112" s="17">
        <v>394.2</v>
      </c>
      <c r="R112" s="19">
        <v>33.630000000000003</v>
      </c>
      <c r="S112" s="17">
        <v>26210.381249999999</v>
      </c>
      <c r="T112" s="20">
        <v>2.38</v>
      </c>
      <c r="U112" s="17">
        <v>556.47375</v>
      </c>
      <c r="V112" s="14"/>
      <c r="W112" s="17"/>
      <c r="X112" s="14"/>
      <c r="Y112" s="17"/>
      <c r="Z112" s="21">
        <v>0.3</v>
      </c>
      <c r="AA112" s="17">
        <v>28.057500000000001</v>
      </c>
      <c r="AB112" s="22">
        <v>0.16</v>
      </c>
      <c r="AC112" s="17">
        <v>13.468</v>
      </c>
      <c r="AD112" s="14"/>
      <c r="AE112" s="14"/>
      <c r="AF112" s="17"/>
      <c r="AG112" s="21"/>
      <c r="AH112" s="17"/>
      <c r="AI112" s="14"/>
      <c r="AJ112" s="17"/>
      <c r="AK112" s="15"/>
      <c r="AL112" s="17" t="str">
        <f t="shared" si="23"/>
        <v/>
      </c>
      <c r="AM112" s="15"/>
      <c r="AN112" s="17" t="str">
        <f t="shared" si="24"/>
        <v/>
      </c>
      <c r="AO112" s="14"/>
      <c r="AP112" s="17" t="str">
        <f t="shared" si="25"/>
        <v/>
      </c>
      <c r="AQ112" s="14"/>
      <c r="AR112" s="14"/>
      <c r="AS112" s="17">
        <f t="shared" si="30"/>
        <v>27202.5805</v>
      </c>
      <c r="AT112" s="17">
        <f t="shared" si="21"/>
        <v>27120.9727585</v>
      </c>
      <c r="AU112" s="23">
        <f t="shared" si="27"/>
        <v>0.94919585619564029</v>
      </c>
      <c r="AV112" s="17">
        <f t="shared" si="26"/>
        <v>949.19585619564032</v>
      </c>
    </row>
    <row r="113" spans="1:48" x14ac:dyDescent="0.3">
      <c r="A113" s="13" t="s">
        <v>188</v>
      </c>
      <c r="B113" s="13" t="s">
        <v>189</v>
      </c>
      <c r="C113" s="13" t="s">
        <v>190</v>
      </c>
      <c r="D113" s="13" t="s">
        <v>146</v>
      </c>
      <c r="E113" s="13" t="s">
        <v>53</v>
      </c>
      <c r="F113" s="13" t="s">
        <v>171</v>
      </c>
      <c r="G113" s="13" t="s">
        <v>55</v>
      </c>
      <c r="H113" s="13" t="s">
        <v>124</v>
      </c>
      <c r="I113" s="14">
        <v>11.47999954223633</v>
      </c>
      <c r="J113" s="14">
        <v>9.2899999999999991</v>
      </c>
      <c r="K113" s="14">
        <f t="shared" si="28"/>
        <v>8.4600000000000009</v>
      </c>
      <c r="L113" s="14">
        <f t="shared" si="29"/>
        <v>0</v>
      </c>
      <c r="M113" s="15"/>
      <c r="N113" s="16"/>
      <c r="O113" s="17"/>
      <c r="P113" s="18"/>
      <c r="Q113" s="17"/>
      <c r="R113" s="19">
        <v>0.1</v>
      </c>
      <c r="S113" s="17">
        <v>77.9375</v>
      </c>
      <c r="T113" s="20">
        <v>2.19</v>
      </c>
      <c r="U113" s="17">
        <v>512.04937499999994</v>
      </c>
      <c r="V113" s="14"/>
      <c r="W113" s="17"/>
      <c r="X113" s="14"/>
      <c r="Y113" s="17"/>
      <c r="Z113" s="21">
        <v>1.75</v>
      </c>
      <c r="AA113" s="17">
        <v>163.66874999999999</v>
      </c>
      <c r="AB113" s="22">
        <v>4.42</v>
      </c>
      <c r="AC113" s="17">
        <v>372.05349999999999</v>
      </c>
      <c r="AD113" s="14"/>
      <c r="AE113" s="14"/>
      <c r="AF113" s="17"/>
      <c r="AG113" s="21"/>
      <c r="AH113" s="17"/>
      <c r="AI113" s="14"/>
      <c r="AJ113" s="17"/>
      <c r="AK113" s="15"/>
      <c r="AL113" s="17" t="str">
        <f t="shared" si="23"/>
        <v/>
      </c>
      <c r="AM113" s="15"/>
      <c r="AN113" s="17" t="str">
        <f t="shared" si="24"/>
        <v/>
      </c>
      <c r="AO113" s="14"/>
      <c r="AP113" s="17" t="str">
        <f t="shared" si="25"/>
        <v/>
      </c>
      <c r="AQ113" s="14"/>
      <c r="AR113" s="14"/>
      <c r="AS113" s="17">
        <f t="shared" si="30"/>
        <v>1125.7091249999999</v>
      </c>
      <c r="AT113" s="17">
        <f t="shared" si="21"/>
        <v>1122.331997625</v>
      </c>
      <c r="AU113" s="23">
        <f t="shared" si="27"/>
        <v>3.9280039506973251E-2</v>
      </c>
      <c r="AV113" s="17">
        <f t="shared" si="26"/>
        <v>39.280039506973253</v>
      </c>
    </row>
    <row r="114" spans="1:48" x14ac:dyDescent="0.3">
      <c r="A114" s="13" t="s">
        <v>188</v>
      </c>
      <c r="B114" s="13" t="s">
        <v>189</v>
      </c>
      <c r="C114" s="13" t="s">
        <v>190</v>
      </c>
      <c r="D114" s="13" t="s">
        <v>146</v>
      </c>
      <c r="E114" s="13" t="s">
        <v>57</v>
      </c>
      <c r="F114" s="13" t="s">
        <v>171</v>
      </c>
      <c r="G114" s="13" t="s">
        <v>55</v>
      </c>
      <c r="H114" s="13" t="s">
        <v>124</v>
      </c>
      <c r="I114" s="14">
        <v>11.47999954223633</v>
      </c>
      <c r="J114" s="14">
        <v>1.42</v>
      </c>
      <c r="K114" s="14">
        <f t="shared" si="28"/>
        <v>1.4200000000000002</v>
      </c>
      <c r="L114" s="14">
        <f t="shared" si="29"/>
        <v>0</v>
      </c>
      <c r="M114" s="15"/>
      <c r="N114" s="16"/>
      <c r="O114" s="17"/>
      <c r="P114" s="18"/>
      <c r="Q114" s="17"/>
      <c r="R114" s="19"/>
      <c r="S114" s="17"/>
      <c r="T114" s="20"/>
      <c r="U114" s="17"/>
      <c r="V114" s="14"/>
      <c r="W114" s="17"/>
      <c r="X114" s="14"/>
      <c r="Y114" s="17"/>
      <c r="Z114" s="21">
        <v>0.34</v>
      </c>
      <c r="AA114" s="17">
        <v>31.798500000000001</v>
      </c>
      <c r="AB114" s="22">
        <v>1.08</v>
      </c>
      <c r="AC114" s="17">
        <v>90.90900000000002</v>
      </c>
      <c r="AD114" s="14"/>
      <c r="AE114" s="14"/>
      <c r="AF114" s="17"/>
      <c r="AG114" s="21"/>
      <c r="AH114" s="17"/>
      <c r="AI114" s="14"/>
      <c r="AJ114" s="17"/>
      <c r="AK114" s="15"/>
      <c r="AL114" s="17" t="str">
        <f t="shared" si="23"/>
        <v/>
      </c>
      <c r="AM114" s="15"/>
      <c r="AN114" s="17" t="str">
        <f t="shared" si="24"/>
        <v/>
      </c>
      <c r="AO114" s="14"/>
      <c r="AP114" s="17" t="str">
        <f t="shared" si="25"/>
        <v/>
      </c>
      <c r="AQ114" s="14"/>
      <c r="AR114" s="14"/>
      <c r="AS114" s="17">
        <f t="shared" si="30"/>
        <v>122.70750000000002</v>
      </c>
      <c r="AT114" s="17">
        <f t="shared" si="21"/>
        <v>122.33937750000003</v>
      </c>
      <c r="AU114" s="23">
        <f t="shared" si="27"/>
        <v>4.2817059405127599E-3</v>
      </c>
      <c r="AV114" s="17">
        <f t="shared" si="26"/>
        <v>4.2817059405127598</v>
      </c>
    </row>
    <row r="115" spans="1:48" x14ac:dyDescent="0.3">
      <c r="A115" s="13" t="s">
        <v>191</v>
      </c>
      <c r="B115" s="13" t="s">
        <v>192</v>
      </c>
      <c r="C115" s="13" t="s">
        <v>193</v>
      </c>
      <c r="D115" s="13" t="s">
        <v>52</v>
      </c>
      <c r="E115" s="13" t="s">
        <v>101</v>
      </c>
      <c r="F115" s="13" t="s">
        <v>194</v>
      </c>
      <c r="G115" s="13" t="s">
        <v>55</v>
      </c>
      <c r="H115" s="13" t="s">
        <v>124</v>
      </c>
      <c r="I115" s="14">
        <v>150.63999938964841</v>
      </c>
      <c r="J115" s="14">
        <v>38.56</v>
      </c>
      <c r="K115" s="14">
        <f t="shared" si="28"/>
        <v>0.98</v>
      </c>
      <c r="L115" s="14">
        <f t="shared" si="29"/>
        <v>0</v>
      </c>
      <c r="M115" s="15"/>
      <c r="N115" s="16"/>
      <c r="O115" s="17"/>
      <c r="P115" s="18"/>
      <c r="Q115" s="17"/>
      <c r="R115" s="19">
        <v>0.98</v>
      </c>
      <c r="S115" s="17">
        <v>611.03</v>
      </c>
      <c r="T115" s="20"/>
      <c r="U115" s="17"/>
      <c r="V115" s="14"/>
      <c r="W115" s="17"/>
      <c r="X115" s="14"/>
      <c r="Y115" s="17"/>
      <c r="Z115" s="21"/>
      <c r="AA115" s="17"/>
      <c r="AB115" s="22"/>
      <c r="AC115" s="17"/>
      <c r="AD115" s="14"/>
      <c r="AE115" s="14"/>
      <c r="AF115" s="17"/>
      <c r="AG115" s="21"/>
      <c r="AH115" s="17"/>
      <c r="AI115" s="14"/>
      <c r="AJ115" s="17"/>
      <c r="AK115" s="15"/>
      <c r="AL115" s="17" t="str">
        <f t="shared" si="23"/>
        <v/>
      </c>
      <c r="AM115" s="15"/>
      <c r="AN115" s="17" t="str">
        <f t="shared" si="24"/>
        <v/>
      </c>
      <c r="AO115" s="14"/>
      <c r="AP115" s="17" t="str">
        <f t="shared" si="25"/>
        <v/>
      </c>
      <c r="AQ115" s="14"/>
      <c r="AR115" s="14"/>
      <c r="AS115" s="17">
        <f t="shared" si="30"/>
        <v>611.03</v>
      </c>
      <c r="AT115" s="17">
        <f t="shared" si="21"/>
        <v>609.19691</v>
      </c>
      <c r="AU115" s="23">
        <f t="shared" si="27"/>
        <v>2.1321034010402879E-2</v>
      </c>
      <c r="AV115" s="17">
        <f t="shared" si="26"/>
        <v>21.321034010402879</v>
      </c>
    </row>
    <row r="116" spans="1:48" x14ac:dyDescent="0.3">
      <c r="A116" s="13" t="s">
        <v>191</v>
      </c>
      <c r="B116" s="13" t="s">
        <v>192</v>
      </c>
      <c r="C116" s="13" t="s">
        <v>193</v>
      </c>
      <c r="D116" s="13" t="s">
        <v>52</v>
      </c>
      <c r="E116" s="13" t="s">
        <v>96</v>
      </c>
      <c r="F116" s="13" t="s">
        <v>194</v>
      </c>
      <c r="G116" s="13" t="s">
        <v>55</v>
      </c>
      <c r="H116" s="13" t="s">
        <v>124</v>
      </c>
      <c r="I116" s="14">
        <v>150.63999938964841</v>
      </c>
      <c r="J116" s="14">
        <v>34.020000000000003</v>
      </c>
      <c r="K116" s="14">
        <f t="shared" si="28"/>
        <v>23.46</v>
      </c>
      <c r="L116" s="14">
        <f t="shared" si="29"/>
        <v>0</v>
      </c>
      <c r="M116" s="15"/>
      <c r="N116" s="16"/>
      <c r="O116" s="17"/>
      <c r="P116" s="18"/>
      <c r="Q116" s="17"/>
      <c r="R116" s="19">
        <v>17.73</v>
      </c>
      <c r="S116" s="17">
        <v>11054.655000000001</v>
      </c>
      <c r="T116" s="20">
        <v>4.4800000000000004</v>
      </c>
      <c r="U116" s="17">
        <v>838.45162500000004</v>
      </c>
      <c r="V116" s="14"/>
      <c r="W116" s="17"/>
      <c r="X116" s="14"/>
      <c r="Y116" s="17"/>
      <c r="Z116" s="21">
        <v>0.62</v>
      </c>
      <c r="AA116" s="17">
        <v>46.575449999999989</v>
      </c>
      <c r="AB116" s="22">
        <v>0.63</v>
      </c>
      <c r="AC116" s="17">
        <v>42.424199999999999</v>
      </c>
      <c r="AD116" s="14"/>
      <c r="AE116" s="14"/>
      <c r="AF116" s="17"/>
      <c r="AG116" s="21"/>
      <c r="AH116" s="17"/>
      <c r="AI116" s="14"/>
      <c r="AJ116" s="17"/>
      <c r="AK116" s="15"/>
      <c r="AL116" s="17" t="str">
        <f t="shared" si="23"/>
        <v/>
      </c>
      <c r="AM116" s="15"/>
      <c r="AN116" s="17" t="str">
        <f t="shared" si="24"/>
        <v/>
      </c>
      <c r="AO116" s="14"/>
      <c r="AP116" s="17" t="str">
        <f t="shared" si="25"/>
        <v/>
      </c>
      <c r="AQ116" s="14"/>
      <c r="AR116" s="14"/>
      <c r="AS116" s="17">
        <f t="shared" si="30"/>
        <v>11982.106275</v>
      </c>
      <c r="AT116" s="17">
        <f t="shared" si="21"/>
        <v>11946.159956175001</v>
      </c>
      <c r="AU116" s="23">
        <f t="shared" si="27"/>
        <v>0.41809877650121391</v>
      </c>
      <c r="AV116" s="17">
        <f t="shared" si="26"/>
        <v>418.09877650121393</v>
      </c>
    </row>
    <row r="117" spans="1:48" x14ac:dyDescent="0.3">
      <c r="A117" s="13" t="s">
        <v>191</v>
      </c>
      <c r="B117" s="13" t="s">
        <v>192</v>
      </c>
      <c r="C117" s="13" t="s">
        <v>193</v>
      </c>
      <c r="D117" s="13" t="s">
        <v>52</v>
      </c>
      <c r="E117" s="13" t="s">
        <v>94</v>
      </c>
      <c r="F117" s="13" t="s">
        <v>194</v>
      </c>
      <c r="G117" s="13" t="s">
        <v>55</v>
      </c>
      <c r="H117" s="13" t="s">
        <v>124</v>
      </c>
      <c r="I117" s="14">
        <v>150.63999938964841</v>
      </c>
      <c r="J117" s="14">
        <v>37.18</v>
      </c>
      <c r="K117" s="14">
        <f t="shared" si="28"/>
        <v>37.18</v>
      </c>
      <c r="L117" s="14">
        <f t="shared" si="29"/>
        <v>0</v>
      </c>
      <c r="M117" s="15"/>
      <c r="N117" s="16"/>
      <c r="O117" s="17"/>
      <c r="P117" s="18"/>
      <c r="Q117" s="17"/>
      <c r="R117" s="19">
        <v>26.08</v>
      </c>
      <c r="S117" s="17">
        <v>16260.88</v>
      </c>
      <c r="T117" s="20">
        <v>11.1</v>
      </c>
      <c r="U117" s="17">
        <v>2076.2550000000001</v>
      </c>
      <c r="V117" s="14"/>
      <c r="W117" s="17"/>
      <c r="X117" s="14"/>
      <c r="Y117" s="17"/>
      <c r="Z117" s="21"/>
      <c r="AA117" s="17"/>
      <c r="AB117" s="22"/>
      <c r="AC117" s="17"/>
      <c r="AD117" s="14"/>
      <c r="AE117" s="14"/>
      <c r="AF117" s="17"/>
      <c r="AG117" s="21"/>
      <c r="AH117" s="17"/>
      <c r="AI117" s="14"/>
      <c r="AJ117" s="17"/>
      <c r="AK117" s="15"/>
      <c r="AL117" s="17" t="str">
        <f t="shared" si="23"/>
        <v/>
      </c>
      <c r="AM117" s="15"/>
      <c r="AN117" s="17" t="str">
        <f t="shared" si="24"/>
        <v/>
      </c>
      <c r="AO117" s="14"/>
      <c r="AP117" s="17" t="str">
        <f t="shared" si="25"/>
        <v/>
      </c>
      <c r="AQ117" s="14"/>
      <c r="AR117" s="14"/>
      <c r="AS117" s="17">
        <f t="shared" si="30"/>
        <v>18337.134999999998</v>
      </c>
      <c r="AT117" s="17">
        <f t="shared" si="21"/>
        <v>18282.123594999997</v>
      </c>
      <c r="AU117" s="23">
        <f t="shared" si="27"/>
        <v>0.63984858188362104</v>
      </c>
      <c r="AV117" s="17">
        <f t="shared" si="26"/>
        <v>639.84858188362102</v>
      </c>
    </row>
    <row r="118" spans="1:48" x14ac:dyDescent="0.3">
      <c r="A118" s="13" t="s">
        <v>191</v>
      </c>
      <c r="B118" s="13" t="s">
        <v>192</v>
      </c>
      <c r="C118" s="13" t="s">
        <v>193</v>
      </c>
      <c r="D118" s="13" t="s">
        <v>52</v>
      </c>
      <c r="E118" s="13" t="s">
        <v>88</v>
      </c>
      <c r="F118" s="13" t="s">
        <v>194</v>
      </c>
      <c r="G118" s="13" t="s">
        <v>55</v>
      </c>
      <c r="H118" s="13" t="s">
        <v>124</v>
      </c>
      <c r="I118" s="14">
        <v>150.63999938964841</v>
      </c>
      <c r="J118" s="14">
        <v>37.54</v>
      </c>
      <c r="K118" s="14">
        <f t="shared" si="28"/>
        <v>37.54</v>
      </c>
      <c r="L118" s="14">
        <f t="shared" si="29"/>
        <v>0</v>
      </c>
      <c r="M118" s="15"/>
      <c r="N118" s="16"/>
      <c r="O118" s="17"/>
      <c r="P118" s="18"/>
      <c r="Q118" s="17"/>
      <c r="R118" s="19">
        <v>37.409999999999997</v>
      </c>
      <c r="S118" s="17">
        <v>23325.134999999998</v>
      </c>
      <c r="T118" s="20"/>
      <c r="U118" s="17"/>
      <c r="V118" s="14"/>
      <c r="W118" s="17"/>
      <c r="X118" s="14"/>
      <c r="Y118" s="17"/>
      <c r="Z118" s="21">
        <v>0.13</v>
      </c>
      <c r="AA118" s="17">
        <v>9.7265999999999995</v>
      </c>
      <c r="AB118" s="22"/>
      <c r="AC118" s="17"/>
      <c r="AD118" s="14"/>
      <c r="AE118" s="14"/>
      <c r="AF118" s="17"/>
      <c r="AG118" s="21"/>
      <c r="AH118" s="17"/>
      <c r="AI118" s="14"/>
      <c r="AJ118" s="17"/>
      <c r="AK118" s="15"/>
      <c r="AL118" s="17" t="str">
        <f t="shared" si="23"/>
        <v/>
      </c>
      <c r="AM118" s="15"/>
      <c r="AN118" s="17" t="str">
        <f t="shared" si="24"/>
        <v/>
      </c>
      <c r="AO118" s="14"/>
      <c r="AP118" s="17" t="str">
        <f t="shared" si="25"/>
        <v/>
      </c>
      <c r="AQ118" s="14"/>
      <c r="AR118" s="14"/>
      <c r="AS118" s="17">
        <f t="shared" si="30"/>
        <v>23334.8616</v>
      </c>
      <c r="AT118" s="17">
        <f t="shared" si="21"/>
        <v>23264.857015200003</v>
      </c>
      <c r="AU118" s="23">
        <f t="shared" si="27"/>
        <v>0.81423723516299384</v>
      </c>
      <c r="AV118" s="17">
        <f t="shared" si="26"/>
        <v>814.2372351629939</v>
      </c>
    </row>
    <row r="119" spans="1:48" x14ac:dyDescent="0.3">
      <c r="A119" s="13" t="s">
        <v>195</v>
      </c>
      <c r="B119" s="13" t="s">
        <v>196</v>
      </c>
      <c r="C119" s="13" t="s">
        <v>197</v>
      </c>
      <c r="D119" s="13" t="s">
        <v>146</v>
      </c>
      <c r="E119" s="13" t="s">
        <v>96</v>
      </c>
      <c r="F119" s="13" t="s">
        <v>194</v>
      </c>
      <c r="G119" s="13" t="s">
        <v>55</v>
      </c>
      <c r="H119" s="13" t="s">
        <v>124</v>
      </c>
      <c r="I119" s="14">
        <v>6.0199999809265137</v>
      </c>
      <c r="J119" s="14">
        <v>6.34</v>
      </c>
      <c r="K119" s="14">
        <f t="shared" si="28"/>
        <v>6.0200000000000005</v>
      </c>
      <c r="L119" s="14">
        <f t="shared" si="29"/>
        <v>0</v>
      </c>
      <c r="M119" s="15"/>
      <c r="N119" s="16"/>
      <c r="O119" s="17"/>
      <c r="P119" s="18"/>
      <c r="Q119" s="17"/>
      <c r="R119" s="19"/>
      <c r="S119" s="17"/>
      <c r="T119" s="20"/>
      <c r="U119" s="17"/>
      <c r="V119" s="14"/>
      <c r="W119" s="17"/>
      <c r="X119" s="14"/>
      <c r="Y119" s="17"/>
      <c r="Z119" s="21">
        <v>0.16</v>
      </c>
      <c r="AA119" s="17">
        <v>11.9712</v>
      </c>
      <c r="AB119" s="22">
        <v>5.86</v>
      </c>
      <c r="AC119" s="17">
        <v>401.00970000000001</v>
      </c>
      <c r="AD119" s="14"/>
      <c r="AE119" s="14"/>
      <c r="AF119" s="17"/>
      <c r="AG119" s="21"/>
      <c r="AH119" s="17"/>
      <c r="AI119" s="14"/>
      <c r="AJ119" s="17"/>
      <c r="AK119" s="15"/>
      <c r="AL119" s="17" t="str">
        <f t="shared" ref="AL119:AL129" si="31">IF(AK119&gt;0,AK119*$AL$1,"")</f>
        <v/>
      </c>
      <c r="AM119" s="15"/>
      <c r="AN119" s="17" t="str">
        <f t="shared" ref="AN119:AN129" si="32">IF(AM119&gt;0,AM119*$AN$1,"")</f>
        <v/>
      </c>
      <c r="AO119" s="14"/>
      <c r="AP119" s="17" t="str">
        <f t="shared" ref="AP119:AP129" si="33">IF(AO119&gt;0,AO119*$AP$1,"")</f>
        <v/>
      </c>
      <c r="AQ119" s="14"/>
      <c r="AR119" s="14"/>
      <c r="AS119" s="17">
        <f t="shared" si="30"/>
        <v>412.98090000000002</v>
      </c>
      <c r="AT119" s="17">
        <f t="shared" si="21"/>
        <v>411.74195730000002</v>
      </c>
      <c r="AU119" s="23">
        <f t="shared" si="27"/>
        <v>1.4410388711760126E-2</v>
      </c>
      <c r="AV119" s="17">
        <f t="shared" ref="AV119:AV129" si="34">(AU119/100)*$AV$1</f>
        <v>14.410388711760127</v>
      </c>
    </row>
    <row r="120" spans="1:48" x14ac:dyDescent="0.3">
      <c r="A120" s="13" t="s">
        <v>198</v>
      </c>
      <c r="B120" s="13" t="s">
        <v>199</v>
      </c>
      <c r="C120" s="13" t="s">
        <v>200</v>
      </c>
      <c r="D120" s="13" t="s">
        <v>201</v>
      </c>
      <c r="E120" s="13" t="s">
        <v>98</v>
      </c>
      <c r="F120" s="13" t="s">
        <v>194</v>
      </c>
      <c r="G120" s="13" t="s">
        <v>55</v>
      </c>
      <c r="H120" s="13" t="s">
        <v>124</v>
      </c>
      <c r="I120" s="14">
        <v>80</v>
      </c>
      <c r="J120" s="14">
        <v>38.630000000000003</v>
      </c>
      <c r="K120" s="14">
        <f t="shared" si="28"/>
        <v>6.76</v>
      </c>
      <c r="L120" s="14">
        <f t="shared" si="29"/>
        <v>0</v>
      </c>
      <c r="M120" s="15"/>
      <c r="N120" s="16"/>
      <c r="O120" s="17"/>
      <c r="P120" s="18"/>
      <c r="Q120" s="17"/>
      <c r="R120" s="19">
        <v>3.17</v>
      </c>
      <c r="S120" s="17">
        <v>2470.6187500000001</v>
      </c>
      <c r="T120" s="20">
        <v>3.59</v>
      </c>
      <c r="U120" s="17">
        <v>839.38687499999992</v>
      </c>
      <c r="V120" s="14"/>
      <c r="W120" s="17"/>
      <c r="X120" s="14"/>
      <c r="Y120" s="17"/>
      <c r="Z120" s="21"/>
      <c r="AA120" s="17"/>
      <c r="AB120" s="22"/>
      <c r="AC120" s="17"/>
      <c r="AD120" s="14"/>
      <c r="AE120" s="14"/>
      <c r="AF120" s="17"/>
      <c r="AG120" s="21"/>
      <c r="AH120" s="17"/>
      <c r="AI120" s="14"/>
      <c r="AJ120" s="17"/>
      <c r="AK120" s="15"/>
      <c r="AL120" s="17" t="str">
        <f t="shared" si="31"/>
        <v/>
      </c>
      <c r="AM120" s="15"/>
      <c r="AN120" s="17" t="str">
        <f t="shared" si="32"/>
        <v/>
      </c>
      <c r="AO120" s="14"/>
      <c r="AP120" s="17" t="str">
        <f t="shared" si="33"/>
        <v/>
      </c>
      <c r="AQ120" s="14"/>
      <c r="AR120" s="14"/>
      <c r="AS120" s="17">
        <f t="shared" si="30"/>
        <v>3310.0056249999998</v>
      </c>
      <c r="AT120" s="17">
        <f t="shared" si="21"/>
        <v>3300.0756081249997</v>
      </c>
      <c r="AU120" s="23">
        <f t="shared" si="27"/>
        <v>0.1154979992884962</v>
      </c>
      <c r="AV120" s="17">
        <f t="shared" si="34"/>
        <v>115.49799928849619</v>
      </c>
    </row>
    <row r="121" spans="1:48" x14ac:dyDescent="0.3">
      <c r="A121" s="13" t="s">
        <v>202</v>
      </c>
      <c r="B121" s="13" t="s">
        <v>203</v>
      </c>
      <c r="C121" s="13" t="s">
        <v>150</v>
      </c>
      <c r="D121" s="13" t="s">
        <v>146</v>
      </c>
      <c r="E121" s="13" t="s">
        <v>88</v>
      </c>
      <c r="F121" s="13" t="s">
        <v>194</v>
      </c>
      <c r="G121" s="13" t="s">
        <v>55</v>
      </c>
      <c r="H121" s="13" t="s">
        <v>124</v>
      </c>
      <c r="I121" s="14">
        <v>159.3999938964844</v>
      </c>
      <c r="J121" s="14">
        <v>0.19</v>
      </c>
      <c r="K121" s="14">
        <f t="shared" si="28"/>
        <v>0.18</v>
      </c>
      <c r="L121" s="14">
        <f t="shared" si="29"/>
        <v>0</v>
      </c>
      <c r="M121" s="15"/>
      <c r="N121" s="16"/>
      <c r="O121" s="17"/>
      <c r="P121" s="18"/>
      <c r="Q121" s="17"/>
      <c r="R121" s="19"/>
      <c r="S121" s="17"/>
      <c r="T121" s="20"/>
      <c r="U121" s="17"/>
      <c r="V121" s="14"/>
      <c r="W121" s="17"/>
      <c r="X121" s="14"/>
      <c r="Y121" s="17"/>
      <c r="Z121" s="21">
        <v>0.18</v>
      </c>
      <c r="AA121" s="17">
        <v>13.467599999999999</v>
      </c>
      <c r="AB121" s="22"/>
      <c r="AC121" s="17"/>
      <c r="AD121" s="14"/>
      <c r="AE121" s="14"/>
      <c r="AF121" s="17"/>
      <c r="AG121" s="21"/>
      <c r="AH121" s="17"/>
      <c r="AI121" s="14"/>
      <c r="AJ121" s="17"/>
      <c r="AK121" s="15"/>
      <c r="AL121" s="17" t="str">
        <f t="shared" si="31"/>
        <v/>
      </c>
      <c r="AM121" s="15"/>
      <c r="AN121" s="17" t="str">
        <f t="shared" si="32"/>
        <v/>
      </c>
      <c r="AO121" s="14"/>
      <c r="AP121" s="17" t="str">
        <f t="shared" si="33"/>
        <v/>
      </c>
      <c r="AQ121" s="14"/>
      <c r="AR121" s="14"/>
      <c r="AS121" s="17">
        <f t="shared" si="30"/>
        <v>13.467599999999999</v>
      </c>
      <c r="AT121" s="17">
        <f t="shared" si="21"/>
        <v>13.4271972</v>
      </c>
      <c r="AU121" s="23">
        <f t="shared" si="27"/>
        <v>4.699329945150022E-4</v>
      </c>
      <c r="AV121" s="17">
        <f t="shared" si="34"/>
        <v>0.4699329945150022</v>
      </c>
    </row>
    <row r="122" spans="1:48" x14ac:dyDescent="0.3">
      <c r="A122" s="13" t="s">
        <v>202</v>
      </c>
      <c r="B122" s="13" t="s">
        <v>203</v>
      </c>
      <c r="C122" s="13" t="s">
        <v>150</v>
      </c>
      <c r="D122" s="13" t="s">
        <v>146</v>
      </c>
      <c r="E122" s="13" t="s">
        <v>90</v>
      </c>
      <c r="F122" s="13" t="s">
        <v>194</v>
      </c>
      <c r="G122" s="13" t="s">
        <v>55</v>
      </c>
      <c r="H122" s="13" t="s">
        <v>124</v>
      </c>
      <c r="I122" s="14">
        <v>159.3999938964844</v>
      </c>
      <c r="J122" s="14">
        <v>41.63</v>
      </c>
      <c r="K122" s="14">
        <f t="shared" si="28"/>
        <v>7.57</v>
      </c>
      <c r="L122" s="14">
        <f t="shared" si="29"/>
        <v>0</v>
      </c>
      <c r="M122" s="15"/>
      <c r="N122" s="16"/>
      <c r="O122" s="17"/>
      <c r="P122" s="18"/>
      <c r="Q122" s="17"/>
      <c r="R122" s="19">
        <v>7.57</v>
      </c>
      <c r="S122" s="17">
        <v>4719.8950000000004</v>
      </c>
      <c r="T122" s="20"/>
      <c r="U122" s="17"/>
      <c r="V122" s="14"/>
      <c r="W122" s="17"/>
      <c r="X122" s="14"/>
      <c r="Y122" s="17"/>
      <c r="Z122" s="21"/>
      <c r="AA122" s="17"/>
      <c r="AB122" s="22"/>
      <c r="AC122" s="17"/>
      <c r="AD122" s="14"/>
      <c r="AE122" s="14"/>
      <c r="AF122" s="17"/>
      <c r="AG122" s="21"/>
      <c r="AH122" s="17"/>
      <c r="AI122" s="14"/>
      <c r="AJ122" s="17"/>
      <c r="AK122" s="15"/>
      <c r="AL122" s="17" t="str">
        <f t="shared" si="31"/>
        <v/>
      </c>
      <c r="AM122" s="15"/>
      <c r="AN122" s="17" t="str">
        <f t="shared" si="32"/>
        <v/>
      </c>
      <c r="AO122" s="14"/>
      <c r="AP122" s="17" t="str">
        <f t="shared" si="33"/>
        <v/>
      </c>
      <c r="AQ122" s="14"/>
      <c r="AR122" s="14"/>
      <c r="AS122" s="17">
        <f t="shared" si="30"/>
        <v>4719.8950000000004</v>
      </c>
      <c r="AT122" s="17">
        <f t="shared" si="21"/>
        <v>4705.7353150000008</v>
      </c>
      <c r="AU122" s="23">
        <f t="shared" si="27"/>
        <v>0.16469410965178552</v>
      </c>
      <c r="AV122" s="17">
        <f t="shared" si="34"/>
        <v>164.69410965178551</v>
      </c>
    </row>
    <row r="123" spans="1:48" x14ac:dyDescent="0.3">
      <c r="A123" s="13" t="s">
        <v>202</v>
      </c>
      <c r="B123" s="13" t="s">
        <v>203</v>
      </c>
      <c r="C123" s="13" t="s">
        <v>150</v>
      </c>
      <c r="D123" s="13" t="s">
        <v>146</v>
      </c>
      <c r="E123" s="13" t="s">
        <v>74</v>
      </c>
      <c r="F123" s="13" t="s">
        <v>194</v>
      </c>
      <c r="G123" s="13" t="s">
        <v>55</v>
      </c>
      <c r="H123" s="13" t="s">
        <v>124</v>
      </c>
      <c r="I123" s="14">
        <v>159.3999938964844</v>
      </c>
      <c r="J123" s="14">
        <v>41.42</v>
      </c>
      <c r="K123" s="14">
        <f t="shared" si="28"/>
        <v>0.04</v>
      </c>
      <c r="L123" s="14">
        <f t="shared" si="29"/>
        <v>0</v>
      </c>
      <c r="M123" s="15"/>
      <c r="N123" s="16"/>
      <c r="O123" s="17"/>
      <c r="P123" s="18"/>
      <c r="Q123" s="17"/>
      <c r="R123" s="19">
        <v>0.02</v>
      </c>
      <c r="S123" s="17">
        <v>12.47</v>
      </c>
      <c r="T123" s="20"/>
      <c r="U123" s="17"/>
      <c r="V123" s="14"/>
      <c r="W123" s="17"/>
      <c r="X123" s="14"/>
      <c r="Y123" s="17"/>
      <c r="Z123" s="21">
        <v>0.02</v>
      </c>
      <c r="AA123" s="17">
        <v>1.4964</v>
      </c>
      <c r="AB123" s="22"/>
      <c r="AC123" s="17"/>
      <c r="AD123" s="14"/>
      <c r="AE123" s="14"/>
      <c r="AF123" s="17"/>
      <c r="AG123" s="21"/>
      <c r="AH123" s="17"/>
      <c r="AI123" s="14"/>
      <c r="AJ123" s="17"/>
      <c r="AK123" s="15"/>
      <c r="AL123" s="17" t="str">
        <f t="shared" si="31"/>
        <v/>
      </c>
      <c r="AM123" s="15"/>
      <c r="AN123" s="17" t="str">
        <f t="shared" si="32"/>
        <v/>
      </c>
      <c r="AO123" s="14"/>
      <c r="AP123" s="17" t="str">
        <f t="shared" si="33"/>
        <v/>
      </c>
      <c r="AQ123" s="14"/>
      <c r="AR123" s="14"/>
      <c r="AS123" s="17">
        <f t="shared" si="30"/>
        <v>13.9664</v>
      </c>
      <c r="AT123" s="17">
        <f t="shared" si="21"/>
        <v>13.924500800000001</v>
      </c>
      <c r="AU123" s="23">
        <f t="shared" si="27"/>
        <v>4.8733792023778009E-4</v>
      </c>
      <c r="AV123" s="17">
        <f t="shared" si="34"/>
        <v>0.48733792023778005</v>
      </c>
    </row>
    <row r="124" spans="1:48" x14ac:dyDescent="0.3">
      <c r="A124" s="13" t="s">
        <v>202</v>
      </c>
      <c r="B124" s="13" t="s">
        <v>203</v>
      </c>
      <c r="C124" s="13" t="s">
        <v>150</v>
      </c>
      <c r="D124" s="13" t="s">
        <v>146</v>
      </c>
      <c r="E124" s="13" t="s">
        <v>75</v>
      </c>
      <c r="F124" s="13" t="s">
        <v>194</v>
      </c>
      <c r="G124" s="13" t="s">
        <v>55</v>
      </c>
      <c r="H124" s="13" t="s">
        <v>124</v>
      </c>
      <c r="I124" s="14">
        <v>159.3999938964844</v>
      </c>
      <c r="J124" s="14">
        <v>0.21</v>
      </c>
      <c r="K124" s="14">
        <f t="shared" si="28"/>
        <v>0.15</v>
      </c>
      <c r="L124" s="14">
        <f t="shared" si="29"/>
        <v>0</v>
      </c>
      <c r="M124" s="15"/>
      <c r="N124" s="16"/>
      <c r="O124" s="17"/>
      <c r="P124" s="18"/>
      <c r="Q124" s="17"/>
      <c r="R124" s="19"/>
      <c r="S124" s="17"/>
      <c r="T124" s="20"/>
      <c r="U124" s="17"/>
      <c r="V124" s="14"/>
      <c r="W124" s="17"/>
      <c r="X124" s="14"/>
      <c r="Y124" s="17"/>
      <c r="Z124" s="21">
        <v>0.15</v>
      </c>
      <c r="AA124" s="17">
        <v>11.223000000000001</v>
      </c>
      <c r="AB124" s="22"/>
      <c r="AC124" s="17"/>
      <c r="AD124" s="14"/>
      <c r="AE124" s="14"/>
      <c r="AF124" s="17"/>
      <c r="AG124" s="21"/>
      <c r="AH124" s="17"/>
      <c r="AI124" s="14"/>
      <c r="AJ124" s="17"/>
      <c r="AK124" s="15"/>
      <c r="AL124" s="17" t="str">
        <f t="shared" si="31"/>
        <v/>
      </c>
      <c r="AM124" s="15"/>
      <c r="AN124" s="17" t="str">
        <f t="shared" si="32"/>
        <v/>
      </c>
      <c r="AO124" s="14"/>
      <c r="AP124" s="17" t="str">
        <f t="shared" si="33"/>
        <v/>
      </c>
      <c r="AQ124" s="14"/>
      <c r="AR124" s="14"/>
      <c r="AS124" s="17">
        <f t="shared" si="30"/>
        <v>11.223000000000001</v>
      </c>
      <c r="AT124" s="17">
        <f t="shared" si="21"/>
        <v>11.189331000000001</v>
      </c>
      <c r="AU124" s="23">
        <f t="shared" si="27"/>
        <v>3.9161082876250185E-4</v>
      </c>
      <c r="AV124" s="17">
        <f t="shared" si="34"/>
        <v>0.39161082876250186</v>
      </c>
    </row>
    <row r="125" spans="1:48" x14ac:dyDescent="0.3">
      <c r="A125" s="13" t="s">
        <v>204</v>
      </c>
      <c r="B125" s="13" t="s">
        <v>205</v>
      </c>
      <c r="C125" s="13" t="s">
        <v>206</v>
      </c>
      <c r="D125" s="13" t="s">
        <v>52</v>
      </c>
      <c r="E125" s="13" t="s">
        <v>76</v>
      </c>
      <c r="F125" s="13" t="s">
        <v>194</v>
      </c>
      <c r="G125" s="13" t="s">
        <v>55</v>
      </c>
      <c r="H125" s="13" t="s">
        <v>124</v>
      </c>
      <c r="I125" s="14">
        <v>76.75</v>
      </c>
      <c r="J125" s="14">
        <v>36.770000000000003</v>
      </c>
      <c r="K125" s="14">
        <f t="shared" si="28"/>
        <v>0.28000000000000003</v>
      </c>
      <c r="L125" s="14">
        <f t="shared" si="29"/>
        <v>0</v>
      </c>
      <c r="M125" s="15"/>
      <c r="N125" s="16"/>
      <c r="O125" s="17"/>
      <c r="P125" s="18">
        <v>0.28000000000000003</v>
      </c>
      <c r="Q125" s="17">
        <v>327.04000000000002</v>
      </c>
      <c r="R125" s="19"/>
      <c r="S125" s="17"/>
      <c r="T125" s="20"/>
      <c r="U125" s="17"/>
      <c r="V125" s="14"/>
      <c r="W125" s="17"/>
      <c r="X125" s="14"/>
      <c r="Y125" s="17"/>
      <c r="Z125" s="21"/>
      <c r="AA125" s="17"/>
      <c r="AB125" s="22"/>
      <c r="AC125" s="17"/>
      <c r="AD125" s="14"/>
      <c r="AE125" s="14"/>
      <c r="AF125" s="17"/>
      <c r="AG125" s="21"/>
      <c r="AH125" s="17"/>
      <c r="AI125" s="14"/>
      <c r="AJ125" s="17"/>
      <c r="AK125" s="15"/>
      <c r="AL125" s="17" t="str">
        <f t="shared" si="31"/>
        <v/>
      </c>
      <c r="AM125" s="15"/>
      <c r="AN125" s="17" t="str">
        <f t="shared" si="32"/>
        <v/>
      </c>
      <c r="AO125" s="14"/>
      <c r="AP125" s="17" t="str">
        <f t="shared" si="33"/>
        <v/>
      </c>
      <c r="AQ125" s="14"/>
      <c r="AR125" s="14"/>
      <c r="AS125" s="17">
        <f t="shared" si="30"/>
        <v>327.04000000000002</v>
      </c>
      <c r="AT125" s="17">
        <f t="shared" si="21"/>
        <v>326.05888000000004</v>
      </c>
      <c r="AU125" s="23">
        <f t="shared" si="27"/>
        <v>1.141160166074032E-2</v>
      </c>
      <c r="AV125" s="17">
        <f t="shared" si="34"/>
        <v>11.41160166074032</v>
      </c>
    </row>
    <row r="126" spans="1:48" x14ac:dyDescent="0.3">
      <c r="A126" s="13" t="s">
        <v>204</v>
      </c>
      <c r="B126" s="13" t="s">
        <v>205</v>
      </c>
      <c r="C126" s="13" t="s">
        <v>206</v>
      </c>
      <c r="D126" s="13" t="s">
        <v>52</v>
      </c>
      <c r="E126" s="13" t="s">
        <v>75</v>
      </c>
      <c r="F126" s="13" t="s">
        <v>194</v>
      </c>
      <c r="G126" s="13" t="s">
        <v>55</v>
      </c>
      <c r="H126" s="13" t="s">
        <v>124</v>
      </c>
      <c r="I126" s="14">
        <v>76.75</v>
      </c>
      <c r="J126" s="14">
        <v>37.28</v>
      </c>
      <c r="K126" s="14">
        <f t="shared" si="28"/>
        <v>3.36</v>
      </c>
      <c r="L126" s="14">
        <f t="shared" si="29"/>
        <v>0</v>
      </c>
      <c r="M126" s="15"/>
      <c r="N126" s="16"/>
      <c r="O126" s="17"/>
      <c r="P126" s="18">
        <v>0.97</v>
      </c>
      <c r="Q126" s="17">
        <v>1132.96</v>
      </c>
      <c r="R126" s="19">
        <v>2.25</v>
      </c>
      <c r="S126" s="17">
        <v>1402.875</v>
      </c>
      <c r="T126" s="20"/>
      <c r="U126" s="17"/>
      <c r="V126" s="14"/>
      <c r="W126" s="17"/>
      <c r="X126" s="14"/>
      <c r="Y126" s="17"/>
      <c r="Z126" s="21">
        <v>0.14000000000000001</v>
      </c>
      <c r="AA126" s="17">
        <v>10.4748</v>
      </c>
      <c r="AB126" s="22"/>
      <c r="AC126" s="17"/>
      <c r="AD126" s="14"/>
      <c r="AE126" s="14"/>
      <c r="AF126" s="17"/>
      <c r="AG126" s="21"/>
      <c r="AH126" s="17"/>
      <c r="AI126" s="14"/>
      <c r="AJ126" s="17"/>
      <c r="AK126" s="15"/>
      <c r="AL126" s="17" t="str">
        <f t="shared" si="31"/>
        <v/>
      </c>
      <c r="AM126" s="15"/>
      <c r="AN126" s="17" t="str">
        <f t="shared" si="32"/>
        <v/>
      </c>
      <c r="AO126" s="14"/>
      <c r="AP126" s="17" t="str">
        <f t="shared" si="33"/>
        <v/>
      </c>
      <c r="AQ126" s="14"/>
      <c r="AR126" s="14"/>
      <c r="AS126" s="17">
        <f t="shared" si="30"/>
        <v>2546.3098</v>
      </c>
      <c r="AT126" s="17">
        <f t="shared" si="21"/>
        <v>2538.6708705999999</v>
      </c>
      <c r="AU126" s="23">
        <f t="shared" si="27"/>
        <v>8.8849905645912886E-2</v>
      </c>
      <c r="AV126" s="17">
        <f t="shared" si="34"/>
        <v>88.849905645912884</v>
      </c>
    </row>
    <row r="127" spans="1:48" x14ac:dyDescent="0.3">
      <c r="A127" s="13" t="s">
        <v>207</v>
      </c>
      <c r="B127" s="13" t="s">
        <v>199</v>
      </c>
      <c r="C127" s="13" t="s">
        <v>200</v>
      </c>
      <c r="D127" s="13" t="s">
        <v>201</v>
      </c>
      <c r="E127" s="13" t="s">
        <v>94</v>
      </c>
      <c r="F127" s="13" t="s">
        <v>208</v>
      </c>
      <c r="G127" s="13" t="s">
        <v>55</v>
      </c>
      <c r="H127" s="13" t="s">
        <v>124</v>
      </c>
      <c r="I127" s="14">
        <v>40</v>
      </c>
      <c r="J127" s="14">
        <v>38.85</v>
      </c>
      <c r="K127" s="14">
        <f t="shared" si="28"/>
        <v>0.37</v>
      </c>
      <c r="L127" s="14">
        <f t="shared" si="29"/>
        <v>0</v>
      </c>
      <c r="M127" s="15"/>
      <c r="N127" s="16"/>
      <c r="O127" s="17"/>
      <c r="P127" s="18"/>
      <c r="Q127" s="17"/>
      <c r="R127" s="19"/>
      <c r="S127" s="17"/>
      <c r="T127" s="20">
        <v>0.37</v>
      </c>
      <c r="U127" s="17">
        <v>86.510625000000005</v>
      </c>
      <c r="V127" s="14"/>
      <c r="W127" s="17"/>
      <c r="X127" s="14"/>
      <c r="Y127" s="17"/>
      <c r="Z127" s="21"/>
      <c r="AA127" s="17"/>
      <c r="AB127" s="22"/>
      <c r="AC127" s="17"/>
      <c r="AD127" s="14"/>
      <c r="AE127" s="14"/>
      <c r="AF127" s="17"/>
      <c r="AG127" s="21"/>
      <c r="AH127" s="17"/>
      <c r="AI127" s="14"/>
      <c r="AJ127" s="17"/>
      <c r="AK127" s="15"/>
      <c r="AL127" s="17" t="str">
        <f t="shared" si="31"/>
        <v/>
      </c>
      <c r="AM127" s="15"/>
      <c r="AN127" s="17" t="str">
        <f t="shared" si="32"/>
        <v/>
      </c>
      <c r="AO127" s="14"/>
      <c r="AP127" s="17" t="str">
        <f t="shared" si="33"/>
        <v/>
      </c>
      <c r="AQ127" s="14"/>
      <c r="AR127" s="14"/>
      <c r="AS127" s="17">
        <f t="shared" si="30"/>
        <v>86.510625000000005</v>
      </c>
      <c r="AT127" s="17">
        <f t="shared" si="21"/>
        <v>86.251093125000011</v>
      </c>
      <c r="AU127" s="23">
        <f t="shared" si="27"/>
        <v>3.0186668050442853E-3</v>
      </c>
      <c r="AV127" s="17">
        <f t="shared" si="34"/>
        <v>3.0186668050442855</v>
      </c>
    </row>
    <row r="128" spans="1:48" x14ac:dyDescent="0.3">
      <c r="A128" s="13" t="s">
        <v>209</v>
      </c>
      <c r="B128" s="13" t="s">
        <v>199</v>
      </c>
      <c r="C128" s="13" t="s">
        <v>200</v>
      </c>
      <c r="D128" s="13" t="s">
        <v>201</v>
      </c>
      <c r="E128" s="13" t="s">
        <v>76</v>
      </c>
      <c r="F128" s="13" t="s">
        <v>210</v>
      </c>
      <c r="G128" s="13" t="s">
        <v>55</v>
      </c>
      <c r="H128" s="13" t="s">
        <v>124</v>
      </c>
      <c r="I128" s="14">
        <v>80</v>
      </c>
      <c r="J128" s="14">
        <v>39.14</v>
      </c>
      <c r="K128" s="14">
        <f t="shared" si="28"/>
        <v>6.1400000000000006</v>
      </c>
      <c r="L128" s="14">
        <f t="shared" si="29"/>
        <v>0</v>
      </c>
      <c r="M128" s="15"/>
      <c r="N128" s="16"/>
      <c r="O128" s="17"/>
      <c r="P128" s="18"/>
      <c r="Q128" s="17"/>
      <c r="R128" s="19">
        <v>1.1200000000000001</v>
      </c>
      <c r="S128" s="17">
        <v>872.90000000000009</v>
      </c>
      <c r="T128" s="20">
        <v>1.98</v>
      </c>
      <c r="U128" s="17">
        <v>462.94875000000002</v>
      </c>
      <c r="V128" s="14"/>
      <c r="W128" s="17"/>
      <c r="X128" s="14"/>
      <c r="Y128" s="17"/>
      <c r="Z128" s="21"/>
      <c r="AA128" s="17"/>
      <c r="AB128" s="22">
        <v>3.04</v>
      </c>
      <c r="AC128" s="17">
        <v>255.892</v>
      </c>
      <c r="AD128" s="14"/>
      <c r="AE128" s="14"/>
      <c r="AF128" s="17"/>
      <c r="AG128" s="21"/>
      <c r="AH128" s="17"/>
      <c r="AI128" s="14"/>
      <c r="AJ128" s="17"/>
      <c r="AK128" s="15"/>
      <c r="AL128" s="17" t="str">
        <f t="shared" si="31"/>
        <v/>
      </c>
      <c r="AM128" s="15"/>
      <c r="AN128" s="17" t="str">
        <f t="shared" si="32"/>
        <v/>
      </c>
      <c r="AO128" s="14"/>
      <c r="AP128" s="17" t="str">
        <f t="shared" si="33"/>
        <v/>
      </c>
      <c r="AQ128" s="14"/>
      <c r="AR128" s="14"/>
      <c r="AS128" s="17">
        <f t="shared" si="30"/>
        <v>1591.7407500000002</v>
      </c>
      <c r="AT128" s="17">
        <f t="shared" si="21"/>
        <v>1586.9655277500003</v>
      </c>
      <c r="AU128" s="23">
        <f t="shared" si="27"/>
        <v>5.5541558788429687E-2</v>
      </c>
      <c r="AV128" s="17">
        <f t="shared" si="34"/>
        <v>55.54155878842969</v>
      </c>
    </row>
    <row r="129" spans="1:48" x14ac:dyDescent="0.3">
      <c r="A129" s="13" t="s">
        <v>211</v>
      </c>
      <c r="B129" s="13" t="s">
        <v>116</v>
      </c>
      <c r="C129" s="13" t="s">
        <v>117</v>
      </c>
      <c r="D129" s="13" t="s">
        <v>118</v>
      </c>
      <c r="E129" s="13" t="s">
        <v>75</v>
      </c>
      <c r="F129" s="13" t="s">
        <v>210</v>
      </c>
      <c r="G129" s="13" t="s">
        <v>55</v>
      </c>
      <c r="H129" s="13" t="s">
        <v>124</v>
      </c>
      <c r="I129" s="14">
        <v>40</v>
      </c>
      <c r="J129" s="14">
        <v>40</v>
      </c>
      <c r="K129" s="14">
        <f t="shared" si="28"/>
        <v>0.44</v>
      </c>
      <c r="L129" s="14">
        <f t="shared" si="29"/>
        <v>0</v>
      </c>
      <c r="M129" s="15"/>
      <c r="N129" s="16"/>
      <c r="O129" s="17"/>
      <c r="P129" s="18"/>
      <c r="Q129" s="17"/>
      <c r="R129" s="19"/>
      <c r="S129" s="17"/>
      <c r="T129" s="20">
        <v>0.44</v>
      </c>
      <c r="U129" s="17">
        <v>102.8775</v>
      </c>
      <c r="V129" s="14"/>
      <c r="W129" s="17"/>
      <c r="X129" s="14"/>
      <c r="Y129" s="17"/>
      <c r="Z129" s="21"/>
      <c r="AA129" s="17"/>
      <c r="AB129" s="22"/>
      <c r="AC129" s="17"/>
      <c r="AD129" s="14"/>
      <c r="AE129" s="14"/>
      <c r="AF129" s="17"/>
      <c r="AG129" s="21"/>
      <c r="AH129" s="17"/>
      <c r="AI129" s="14"/>
      <c r="AJ129" s="17"/>
      <c r="AK129" s="15"/>
      <c r="AL129" s="17" t="str">
        <f t="shared" si="31"/>
        <v/>
      </c>
      <c r="AM129" s="15"/>
      <c r="AN129" s="17" t="str">
        <f t="shared" si="32"/>
        <v/>
      </c>
      <c r="AO129" s="14"/>
      <c r="AP129" s="17" t="str">
        <f t="shared" si="33"/>
        <v/>
      </c>
      <c r="AQ129" s="14"/>
      <c r="AR129" s="14"/>
      <c r="AS129" s="17">
        <f t="shared" si="30"/>
        <v>102.8775</v>
      </c>
      <c r="AT129" s="17">
        <f t="shared" si="21"/>
        <v>102.56886750000001</v>
      </c>
      <c r="AU129" s="23">
        <f t="shared" si="27"/>
        <v>3.5897659303229337E-3</v>
      </c>
      <c r="AV129" s="17">
        <f t="shared" si="34"/>
        <v>3.5897659303229341</v>
      </c>
    </row>
    <row r="130" spans="1:48" x14ac:dyDescent="0.3">
      <c r="A130" s="13"/>
      <c r="B130" s="32" t="s">
        <v>220</v>
      </c>
      <c r="C130" s="13"/>
      <c r="D130" s="13"/>
      <c r="E130" s="13"/>
      <c r="F130" s="13"/>
      <c r="G130" s="13"/>
      <c r="H130" s="13"/>
      <c r="I130" s="14"/>
      <c r="J130" s="14"/>
      <c r="K130" s="14"/>
      <c r="L130" s="14"/>
      <c r="M130" s="15"/>
      <c r="N130" s="16"/>
      <c r="O130" s="17"/>
      <c r="P130" s="18"/>
      <c r="Q130" s="17"/>
      <c r="R130" s="19"/>
      <c r="S130" s="17"/>
      <c r="T130" s="20"/>
      <c r="U130" s="17"/>
      <c r="V130" s="14"/>
      <c r="W130" s="17"/>
      <c r="X130" s="14"/>
      <c r="Y130" s="17"/>
      <c r="Z130" s="21"/>
      <c r="AA130" s="17"/>
      <c r="AB130" s="22"/>
      <c r="AC130" s="17"/>
      <c r="AD130" s="14"/>
      <c r="AE130" s="14"/>
      <c r="AF130" s="17"/>
      <c r="AG130" s="21"/>
      <c r="AH130" s="17"/>
      <c r="AI130" s="14"/>
      <c r="AJ130" s="17"/>
      <c r="AK130" s="15"/>
      <c r="AL130" s="17"/>
      <c r="AM130" s="15"/>
      <c r="AN130" s="17"/>
      <c r="AO130" s="14"/>
      <c r="AP130" s="17"/>
      <c r="AQ130" s="14"/>
      <c r="AR130" s="14"/>
      <c r="AS130" s="17"/>
      <c r="AT130" s="17">
        <f t="shared" si="21"/>
        <v>0</v>
      </c>
      <c r="AU130" s="23">
        <f t="shared" si="27"/>
        <v>0</v>
      </c>
      <c r="AV130" s="17"/>
    </row>
    <row r="131" spans="1:48" x14ac:dyDescent="0.3">
      <c r="A131" s="13"/>
      <c r="B131" s="13" t="s">
        <v>217</v>
      </c>
      <c r="C131" s="13" t="s">
        <v>231</v>
      </c>
      <c r="D131" s="13" t="s">
        <v>226</v>
      </c>
      <c r="E131" s="13"/>
      <c r="F131" s="13"/>
      <c r="G131" s="13" t="s">
        <v>55</v>
      </c>
      <c r="H131" s="13" t="s">
        <v>56</v>
      </c>
      <c r="I131" s="14"/>
      <c r="J131" s="14"/>
      <c r="K131" s="14">
        <f t="shared" ref="K131" si="35">SUM(N131,P131,R131,T131,V131,X131,Z131,AB131,AE131,AG131,AI131)</f>
        <v>59.41</v>
      </c>
      <c r="L131" s="14">
        <f t="shared" ref="L131" si="36">SUM(M131,AD131,AK131,AM131,AO131,AQ131,AR131)</f>
        <v>0</v>
      </c>
      <c r="M131" s="15"/>
      <c r="N131" s="16"/>
      <c r="O131" s="17"/>
      <c r="P131" s="18"/>
      <c r="Q131" s="17"/>
      <c r="R131" s="19"/>
      <c r="S131" s="17"/>
      <c r="T131" s="20"/>
      <c r="U131" s="17"/>
      <c r="V131" s="14"/>
      <c r="W131" s="17"/>
      <c r="X131" s="14"/>
      <c r="Y131" s="17"/>
      <c r="Z131" s="21"/>
      <c r="AA131" s="17"/>
      <c r="AB131" s="22"/>
      <c r="AC131" s="17"/>
      <c r="AD131" s="14"/>
      <c r="AE131" s="14"/>
      <c r="AF131" s="17"/>
      <c r="AG131" s="21">
        <v>59.41</v>
      </c>
      <c r="AH131" s="17">
        <v>63007.35</v>
      </c>
      <c r="AI131" s="14"/>
      <c r="AJ131" s="17"/>
      <c r="AK131" s="15"/>
      <c r="AL131" s="17" t="str">
        <f t="shared" ref="AL131" si="37">IF(AK131&gt;0,AK131*$AL$1,"")</f>
        <v/>
      </c>
      <c r="AM131" s="15"/>
      <c r="AN131" s="17" t="str">
        <f t="shared" ref="AN131" si="38">IF(AM131&gt;0,AM131*$AN$1,"")</f>
        <v/>
      </c>
      <c r="AO131" s="14"/>
      <c r="AP131" s="17" t="str">
        <f t="shared" ref="AP131" si="39">IF(AO131&gt;0,AO131*$AP$1,"")</f>
        <v/>
      </c>
      <c r="AQ131" s="14"/>
      <c r="AR131" s="14"/>
      <c r="AS131" s="17">
        <f t="shared" ref="AS131" si="40">SUM(O131,Q131,S131,U131,W131,Y131,AA131,AC131,AF131,AH131,AJ131)</f>
        <v>63007.35</v>
      </c>
      <c r="AT131" s="17">
        <f>$AS$144*(AU131/100)</f>
        <v>62818.327950000006</v>
      </c>
      <c r="AU131" s="23">
        <f t="shared" si="27"/>
        <v>2.1985530207278821</v>
      </c>
      <c r="AV131" s="17">
        <f t="shared" ref="AV131" si="41">(AU131/100)*$AV$1</f>
        <v>2198.5530207278821</v>
      </c>
    </row>
    <row r="132" spans="1:48" x14ac:dyDescent="0.3">
      <c r="A132" s="13"/>
      <c r="B132" s="32" t="s">
        <v>219</v>
      </c>
      <c r="C132" s="13"/>
      <c r="D132" s="13"/>
      <c r="E132" s="13"/>
      <c r="F132" s="13"/>
      <c r="G132" s="13"/>
      <c r="H132" s="13"/>
      <c r="I132" s="14"/>
      <c r="J132" s="14"/>
      <c r="K132" s="14"/>
      <c r="L132" s="14"/>
      <c r="M132" s="15"/>
      <c r="N132" s="16"/>
      <c r="O132" s="17"/>
      <c r="P132" s="18"/>
      <c r="Q132" s="17"/>
      <c r="R132" s="19"/>
      <c r="S132" s="17"/>
      <c r="T132" s="20"/>
      <c r="U132" s="17"/>
      <c r="V132" s="14"/>
      <c r="W132" s="17"/>
      <c r="X132" s="14"/>
      <c r="Y132" s="17"/>
      <c r="Z132" s="21"/>
      <c r="AA132" s="17"/>
      <c r="AB132" s="22"/>
      <c r="AC132" s="17"/>
      <c r="AD132" s="14"/>
      <c r="AE132" s="14"/>
      <c r="AF132" s="17"/>
      <c r="AG132" s="21"/>
      <c r="AH132" s="17"/>
      <c r="AI132" s="14"/>
      <c r="AJ132" s="17"/>
      <c r="AK132" s="15"/>
      <c r="AL132" s="17"/>
      <c r="AM132" s="15"/>
      <c r="AN132" s="17"/>
      <c r="AO132" s="14"/>
      <c r="AP132" s="17"/>
      <c r="AQ132" s="14"/>
      <c r="AR132" s="14"/>
      <c r="AS132" s="17"/>
      <c r="AT132" s="17"/>
      <c r="AU132" s="23"/>
      <c r="AV132" s="17"/>
    </row>
    <row r="133" spans="1:48" x14ac:dyDescent="0.3">
      <c r="A133" s="13"/>
      <c r="B133" s="13" t="s">
        <v>216</v>
      </c>
      <c r="C133" s="13" t="s">
        <v>232</v>
      </c>
      <c r="D133" s="13" t="s">
        <v>227</v>
      </c>
      <c r="E133" s="13"/>
      <c r="F133" s="13"/>
      <c r="G133" s="13" t="s">
        <v>55</v>
      </c>
      <c r="H133" s="13" t="s">
        <v>124</v>
      </c>
      <c r="I133" s="14"/>
      <c r="J133" s="14"/>
      <c r="K133" s="14">
        <f t="shared" ref="K133" si="42">SUM(N133,P133,R133,T133,V133,X133,Z133,AB133,AE133,AG133,AI133)</f>
        <v>26.52</v>
      </c>
      <c r="L133" s="14">
        <f t="shared" ref="L133" si="43">SUM(M133,AD133,AK133,AM133,AO133,AQ133,AR133)</f>
        <v>0</v>
      </c>
      <c r="M133" s="15"/>
      <c r="N133" s="16"/>
      <c r="O133" s="17"/>
      <c r="P133" s="18"/>
      <c r="Q133" s="17"/>
      <c r="R133" s="19"/>
      <c r="S133" s="17"/>
      <c r="T133" s="20"/>
      <c r="U133" s="17"/>
      <c r="V133" s="14"/>
      <c r="W133" s="17"/>
      <c r="X133" s="14"/>
      <c r="Y133" s="17"/>
      <c r="Z133" s="21"/>
      <c r="AA133" s="17"/>
      <c r="AB133" s="22"/>
      <c r="AC133" s="17"/>
      <c r="AD133" s="14"/>
      <c r="AE133" s="14"/>
      <c r="AF133" s="17"/>
      <c r="AG133" s="21">
        <v>26.52</v>
      </c>
      <c r="AH133" s="17">
        <v>27132.639999999999</v>
      </c>
      <c r="AI133" s="14"/>
      <c r="AJ133" s="17"/>
      <c r="AK133" s="15"/>
      <c r="AL133" s="17" t="str">
        <f t="shared" ref="AL133" si="44">IF(AK133&gt;0,AK133*$AL$1,"")</f>
        <v/>
      </c>
      <c r="AM133" s="15"/>
      <c r="AN133" s="17" t="str">
        <f t="shared" ref="AN133" si="45">IF(AM133&gt;0,AM133*$AN$1,"")</f>
        <v/>
      </c>
      <c r="AO133" s="14"/>
      <c r="AP133" s="17" t="str">
        <f t="shared" ref="AP133" si="46">IF(AO133&gt;0,AO133*$AP$1,"")</f>
        <v/>
      </c>
      <c r="AQ133" s="14"/>
      <c r="AR133" s="14"/>
      <c r="AS133" s="17">
        <f t="shared" ref="AS133" si="47">SUM(O133,Q133,S133,U133,W133,Y133,AA133,AC133,AF133,AH133,AJ133)</f>
        <v>27132.639999999999</v>
      </c>
      <c r="AT133" s="17">
        <f>$AS$144*(AU133/100)</f>
        <v>27051.24208</v>
      </c>
      <c r="AU133" s="23">
        <f>(AS133/$AS$144)*99.7</f>
        <v>0.94675538063927722</v>
      </c>
      <c r="AV133" s="17">
        <f t="shared" ref="AV133" si="48">(AU133/100)*$AV$1</f>
        <v>946.75538063927718</v>
      </c>
    </row>
    <row r="134" spans="1:48" x14ac:dyDescent="0.3">
      <c r="A134" s="13"/>
      <c r="B134" s="32" t="s">
        <v>221</v>
      </c>
      <c r="C134" s="13"/>
      <c r="D134" s="13"/>
      <c r="E134" s="13"/>
      <c r="F134" s="13"/>
      <c r="G134" s="13"/>
      <c r="H134" s="13"/>
      <c r="I134" s="14"/>
      <c r="J134" s="14"/>
      <c r="K134" s="14"/>
      <c r="L134" s="14"/>
      <c r="M134" s="15"/>
      <c r="N134" s="16"/>
      <c r="O134" s="17"/>
      <c r="P134" s="18"/>
      <c r="Q134" s="17"/>
      <c r="R134" s="19"/>
      <c r="S134" s="17"/>
      <c r="T134" s="20"/>
      <c r="U134" s="17"/>
      <c r="V134" s="14"/>
      <c r="W134" s="17"/>
      <c r="X134" s="14"/>
      <c r="Y134" s="17"/>
      <c r="Z134" s="21"/>
      <c r="AA134" s="17"/>
      <c r="AB134" s="22"/>
      <c r="AC134" s="17"/>
      <c r="AD134" s="14"/>
      <c r="AE134" s="14"/>
      <c r="AF134" s="17"/>
      <c r="AG134" s="21"/>
      <c r="AH134" s="17"/>
      <c r="AI134" s="14"/>
      <c r="AJ134" s="17"/>
      <c r="AK134" s="15"/>
      <c r="AL134" s="17"/>
      <c r="AM134" s="15"/>
      <c r="AN134" s="17"/>
      <c r="AO134" s="14"/>
      <c r="AP134" s="17"/>
      <c r="AQ134" s="14"/>
      <c r="AR134" s="14"/>
      <c r="AS134" s="17"/>
      <c r="AT134" s="17"/>
      <c r="AU134" s="23"/>
      <c r="AV134" s="17"/>
    </row>
    <row r="135" spans="1:48" x14ac:dyDescent="0.3">
      <c r="A135" s="13"/>
      <c r="B135" s="13" t="s">
        <v>212</v>
      </c>
      <c r="C135" s="13" t="s">
        <v>224</v>
      </c>
      <c r="D135" s="13" t="s">
        <v>225</v>
      </c>
      <c r="E135" s="13"/>
      <c r="F135" s="13"/>
      <c r="G135" s="13" t="s">
        <v>55</v>
      </c>
      <c r="H135" s="13" t="s">
        <v>124</v>
      </c>
      <c r="I135" s="14"/>
      <c r="J135" s="14"/>
      <c r="K135" s="14">
        <f t="shared" ref="K135:K137" si="49">SUM(N135,P135,R135,T135,V135,X135,Z135,AB135,AE135,AG135,AI135)</f>
        <v>4.46</v>
      </c>
      <c r="L135" s="14">
        <f t="shared" ref="L135:L137" si="50">SUM(M135,AD135,AK135,AM135,AO135,AQ135,AR135)</f>
        <v>0</v>
      </c>
      <c r="M135" s="15"/>
      <c r="N135" s="16"/>
      <c r="O135" s="17"/>
      <c r="P135" s="18"/>
      <c r="Q135" s="17"/>
      <c r="R135" s="19"/>
      <c r="S135" s="17"/>
      <c r="T135" s="20"/>
      <c r="U135" s="17"/>
      <c r="V135" s="14"/>
      <c r="W135" s="17"/>
      <c r="X135" s="14"/>
      <c r="Y135" s="17"/>
      <c r="Z135" s="21"/>
      <c r="AA135" s="17"/>
      <c r="AB135" s="22"/>
      <c r="AC135" s="17"/>
      <c r="AD135" s="14"/>
      <c r="AE135" s="14"/>
      <c r="AF135" s="17"/>
      <c r="AG135" s="21">
        <v>4.46</v>
      </c>
      <c r="AH135" s="17">
        <v>4978.0200000000004</v>
      </c>
      <c r="AI135" s="14"/>
      <c r="AJ135" s="17"/>
      <c r="AK135" s="15"/>
      <c r="AL135" s="17" t="str">
        <f t="shared" ref="AL135:AL137" si="51">IF(AK135&gt;0,AK135*$AL$1,"")</f>
        <v/>
      </c>
      <c r="AM135" s="15"/>
      <c r="AN135" s="17" t="str">
        <f t="shared" ref="AN135:AN137" si="52">IF(AM135&gt;0,AM135*$AN$1,"")</f>
        <v/>
      </c>
      <c r="AO135" s="14"/>
      <c r="AP135" s="17" t="str">
        <f t="shared" ref="AP135:AP137" si="53">IF(AO135&gt;0,AO135*$AP$1,"")</f>
        <v/>
      </c>
      <c r="AQ135" s="14"/>
      <c r="AR135" s="14"/>
      <c r="AS135" s="17">
        <f t="shared" ref="AS135:AS137" si="54">SUM(O135,Q135,S135,U135,W135,Y135,AA135,AC135,AF135,AH135,AJ135)</f>
        <v>4978.0200000000004</v>
      </c>
      <c r="AT135" s="17">
        <f>$AS$144*(AU135/100)</f>
        <v>4963.0859400000008</v>
      </c>
      <c r="AU135" s="23">
        <f>(AS135/$AS$144)*99.7</f>
        <v>0.17370101913893876</v>
      </c>
      <c r="AV135" s="17">
        <f t="shared" ref="AV135:AV137" si="55">(AU135/100)*$AV$1</f>
        <v>173.70101913893876</v>
      </c>
    </row>
    <row r="136" spans="1:48" x14ac:dyDescent="0.3">
      <c r="A136" s="13"/>
      <c r="B136" s="13" t="s">
        <v>213</v>
      </c>
      <c r="C136" s="13" t="s">
        <v>224</v>
      </c>
      <c r="D136" s="13" t="s">
        <v>225</v>
      </c>
      <c r="E136" s="13"/>
      <c r="F136" s="13"/>
      <c r="G136" s="13" t="s">
        <v>55</v>
      </c>
      <c r="H136" s="13" t="s">
        <v>124</v>
      </c>
      <c r="I136" s="14"/>
      <c r="J136" s="14"/>
      <c r="K136" s="14">
        <f t="shared" si="49"/>
        <v>10.77</v>
      </c>
      <c r="L136" s="14">
        <f t="shared" si="50"/>
        <v>0</v>
      </c>
      <c r="M136" s="15"/>
      <c r="N136" s="16"/>
      <c r="O136" s="17"/>
      <c r="P136" s="18"/>
      <c r="Q136" s="17"/>
      <c r="R136" s="19"/>
      <c r="S136" s="17"/>
      <c r="T136" s="20"/>
      <c r="U136" s="17"/>
      <c r="V136" s="14"/>
      <c r="W136" s="17"/>
      <c r="X136" s="14"/>
      <c r="Y136" s="17"/>
      <c r="Z136" s="21"/>
      <c r="AA136" s="17"/>
      <c r="AB136" s="22"/>
      <c r="AC136" s="17"/>
      <c r="AD136" s="14"/>
      <c r="AE136" s="14"/>
      <c r="AF136" s="17"/>
      <c r="AG136" s="21">
        <v>10.77</v>
      </c>
      <c r="AH136" s="17">
        <v>11558.53</v>
      </c>
      <c r="AI136" s="14"/>
      <c r="AJ136" s="17"/>
      <c r="AK136" s="15"/>
      <c r="AL136" s="17" t="str">
        <f t="shared" si="51"/>
        <v/>
      </c>
      <c r="AM136" s="15"/>
      <c r="AN136" s="17" t="str">
        <f t="shared" si="52"/>
        <v/>
      </c>
      <c r="AO136" s="14"/>
      <c r="AP136" s="17" t="str">
        <f t="shared" si="53"/>
        <v/>
      </c>
      <c r="AQ136" s="14"/>
      <c r="AR136" s="14"/>
      <c r="AS136" s="17">
        <f t="shared" si="54"/>
        <v>11558.53</v>
      </c>
      <c r="AT136" s="17">
        <f>$AS$144*(AU136/100)</f>
        <v>11523.854410000002</v>
      </c>
      <c r="AU136" s="23">
        <f>(AS136/$AS$144)*99.7</f>
        <v>0.40331867705392865</v>
      </c>
      <c r="AV136" s="17">
        <f t="shared" si="55"/>
        <v>403.31867705392864</v>
      </c>
    </row>
    <row r="137" spans="1:48" x14ac:dyDescent="0.3">
      <c r="A137" s="13"/>
      <c r="B137" s="13" t="s">
        <v>215</v>
      </c>
      <c r="C137" s="13" t="s">
        <v>224</v>
      </c>
      <c r="D137" s="13" t="s">
        <v>225</v>
      </c>
      <c r="E137" s="13"/>
      <c r="F137" s="13"/>
      <c r="G137" s="13" t="s">
        <v>55</v>
      </c>
      <c r="H137" s="13" t="s">
        <v>124</v>
      </c>
      <c r="I137" s="14"/>
      <c r="J137" s="14"/>
      <c r="K137" s="14">
        <f t="shared" si="49"/>
        <v>11.92</v>
      </c>
      <c r="L137" s="14">
        <f t="shared" si="50"/>
        <v>0</v>
      </c>
      <c r="M137" s="15"/>
      <c r="N137" s="16"/>
      <c r="O137" s="17"/>
      <c r="P137" s="18"/>
      <c r="Q137" s="17"/>
      <c r="R137" s="19"/>
      <c r="S137" s="17"/>
      <c r="T137" s="20"/>
      <c r="U137" s="17"/>
      <c r="V137" s="14"/>
      <c r="W137" s="17"/>
      <c r="X137" s="14"/>
      <c r="Y137" s="17"/>
      <c r="Z137" s="21"/>
      <c r="AA137" s="17"/>
      <c r="AB137" s="22"/>
      <c r="AC137" s="17"/>
      <c r="AD137" s="14"/>
      <c r="AE137" s="14"/>
      <c r="AF137" s="17"/>
      <c r="AG137" s="21">
        <v>11.92</v>
      </c>
      <c r="AH137" s="17">
        <v>13336.22</v>
      </c>
      <c r="AI137" s="14"/>
      <c r="AJ137" s="17"/>
      <c r="AK137" s="15"/>
      <c r="AL137" s="17" t="str">
        <f t="shared" si="51"/>
        <v/>
      </c>
      <c r="AM137" s="15"/>
      <c r="AN137" s="17" t="str">
        <f t="shared" si="52"/>
        <v/>
      </c>
      <c r="AO137" s="14"/>
      <c r="AP137" s="17" t="str">
        <f t="shared" si="53"/>
        <v/>
      </c>
      <c r="AQ137" s="14"/>
      <c r="AR137" s="14"/>
      <c r="AS137" s="17">
        <f t="shared" si="54"/>
        <v>13336.22</v>
      </c>
      <c r="AT137" s="17">
        <f>$AS$144*(AU137/100)</f>
        <v>13296.21134</v>
      </c>
      <c r="AU137" s="23">
        <f>(AS137/$AS$144)*99.7</f>
        <v>0.46534867386251916</v>
      </c>
      <c r="AV137" s="17">
        <f t="shared" si="55"/>
        <v>465.34867386251915</v>
      </c>
    </row>
    <row r="138" spans="1:48" x14ac:dyDescent="0.3">
      <c r="A138" s="13"/>
      <c r="B138" s="32" t="s">
        <v>222</v>
      </c>
      <c r="C138" s="13"/>
      <c r="D138" s="13"/>
      <c r="E138" s="13"/>
      <c r="F138" s="13"/>
      <c r="G138" s="13"/>
      <c r="H138" s="13"/>
      <c r="I138" s="14"/>
      <c r="J138" s="14"/>
      <c r="K138" s="14"/>
      <c r="L138" s="14"/>
      <c r="M138" s="15"/>
      <c r="N138" s="16"/>
      <c r="O138" s="17"/>
      <c r="P138" s="18"/>
      <c r="Q138" s="17"/>
      <c r="R138" s="19"/>
      <c r="S138" s="17"/>
      <c r="T138" s="20"/>
      <c r="U138" s="17"/>
      <c r="V138" s="14"/>
      <c r="W138" s="17"/>
      <c r="X138" s="14"/>
      <c r="Y138" s="17"/>
      <c r="Z138" s="21"/>
      <c r="AA138" s="17"/>
      <c r="AB138" s="22"/>
      <c r="AC138" s="17"/>
      <c r="AD138" s="14"/>
      <c r="AE138" s="14"/>
      <c r="AF138" s="17"/>
      <c r="AG138" s="21"/>
      <c r="AH138" s="17"/>
      <c r="AI138" s="14"/>
      <c r="AJ138" s="17"/>
      <c r="AK138" s="15"/>
      <c r="AL138" s="17"/>
      <c r="AM138" s="15"/>
      <c r="AN138" s="17"/>
      <c r="AO138" s="14"/>
      <c r="AP138" s="17"/>
      <c r="AQ138" s="14"/>
      <c r="AR138" s="14"/>
      <c r="AS138" s="17"/>
      <c r="AT138" s="17"/>
      <c r="AU138" s="23"/>
      <c r="AV138" s="17"/>
    </row>
    <row r="139" spans="1:48" x14ac:dyDescent="0.3">
      <c r="A139" s="13"/>
      <c r="B139" s="13" t="s">
        <v>212</v>
      </c>
      <c r="C139" s="13" t="s">
        <v>223</v>
      </c>
      <c r="D139" s="13" t="s">
        <v>52</v>
      </c>
      <c r="E139" s="13"/>
      <c r="F139" s="13"/>
      <c r="G139" s="13" t="s">
        <v>55</v>
      </c>
      <c r="H139" s="13" t="s">
        <v>56</v>
      </c>
      <c r="I139" s="14"/>
      <c r="J139" s="14"/>
      <c r="K139" s="14">
        <f t="shared" ref="K139:K141" si="56">SUM(N139,P139,R139,T139,V139,X139,Z139,AB139,AE139,AG139,AI139)</f>
        <v>2.82</v>
      </c>
      <c r="L139" s="14">
        <f t="shared" ref="L139:L141" si="57">SUM(M139,AD139,AK139,AM139,AO139,AQ139,AR139)</f>
        <v>0</v>
      </c>
      <c r="M139" s="15"/>
      <c r="N139" s="16"/>
      <c r="O139" s="17"/>
      <c r="P139" s="18"/>
      <c r="Q139" s="17"/>
      <c r="R139" s="19"/>
      <c r="S139" s="17"/>
      <c r="T139" s="20"/>
      <c r="U139" s="17"/>
      <c r="V139" s="14"/>
      <c r="W139" s="17"/>
      <c r="X139" s="14"/>
      <c r="Y139" s="17"/>
      <c r="Z139" s="21"/>
      <c r="AA139" s="17"/>
      <c r="AB139" s="22"/>
      <c r="AC139" s="17"/>
      <c r="AD139" s="14"/>
      <c r="AE139" s="14"/>
      <c r="AF139" s="17"/>
      <c r="AG139" s="21">
        <v>2.82</v>
      </c>
      <c r="AH139" s="17">
        <v>5270.02</v>
      </c>
      <c r="AI139" s="14"/>
      <c r="AJ139" s="17"/>
      <c r="AK139" s="15"/>
      <c r="AL139" s="17" t="str">
        <f t="shared" ref="AL139:AL141" si="58">IF(AK139&gt;0,AK139*$AL$1,"")</f>
        <v/>
      </c>
      <c r="AM139" s="15"/>
      <c r="AN139" s="17" t="str">
        <f t="shared" ref="AN139:AN141" si="59">IF(AM139&gt;0,AM139*$AN$1,"")</f>
        <v/>
      </c>
      <c r="AO139" s="14"/>
      <c r="AP139" s="17" t="str">
        <f t="shared" ref="AP139:AP141" si="60">IF(AO139&gt;0,AO139*$AP$1,"")</f>
        <v/>
      </c>
      <c r="AQ139" s="14"/>
      <c r="AR139" s="14"/>
      <c r="AS139" s="17">
        <f t="shared" ref="AS139:AS141" si="61">SUM(O139,Q139,S139,U139,W139,Y139,AA139,AC139,AF139,AH139,AJ139)</f>
        <v>5270.02</v>
      </c>
      <c r="AT139" s="17">
        <f>$AS$144*(AU139/100)</f>
        <v>5254.2099399999997</v>
      </c>
      <c r="AU139" s="23">
        <f>(AS139/$AS$144)*99.7</f>
        <v>0.18388994919317117</v>
      </c>
      <c r="AV139" s="17">
        <f t="shared" ref="AV139:AV143" si="62">(AU139/100)*$AV$1</f>
        <v>183.88994919317116</v>
      </c>
    </row>
    <row r="140" spans="1:48" x14ac:dyDescent="0.3">
      <c r="A140" s="13"/>
      <c r="B140" s="13" t="s">
        <v>213</v>
      </c>
      <c r="C140" s="13" t="s">
        <v>223</v>
      </c>
      <c r="D140" s="13" t="s">
        <v>52</v>
      </c>
      <c r="E140" s="13"/>
      <c r="F140" s="13"/>
      <c r="G140" s="13" t="s">
        <v>55</v>
      </c>
      <c r="H140" s="13" t="s">
        <v>56</v>
      </c>
      <c r="I140" s="14"/>
      <c r="J140" s="14"/>
      <c r="K140" s="14">
        <f t="shared" si="56"/>
        <v>3.86</v>
      </c>
      <c r="L140" s="14">
        <f t="shared" si="57"/>
        <v>0</v>
      </c>
      <c r="M140" s="15"/>
      <c r="N140" s="16"/>
      <c r="O140" s="17"/>
      <c r="P140" s="18"/>
      <c r="Q140" s="17"/>
      <c r="R140" s="19"/>
      <c r="S140" s="17"/>
      <c r="T140" s="20"/>
      <c r="U140" s="17"/>
      <c r="V140" s="14"/>
      <c r="W140" s="17"/>
      <c r="X140" s="14"/>
      <c r="Y140" s="17"/>
      <c r="Z140" s="21"/>
      <c r="AA140" s="17"/>
      <c r="AB140" s="22"/>
      <c r="AC140" s="17"/>
      <c r="AD140" s="14"/>
      <c r="AE140" s="14"/>
      <c r="AF140" s="17"/>
      <c r="AG140" s="21">
        <v>3.86</v>
      </c>
      <c r="AH140" s="17">
        <v>3606.78</v>
      </c>
      <c r="AI140" s="14"/>
      <c r="AJ140" s="17"/>
      <c r="AK140" s="15"/>
      <c r="AL140" s="17" t="str">
        <f t="shared" si="58"/>
        <v/>
      </c>
      <c r="AM140" s="15"/>
      <c r="AN140" s="17" t="str">
        <f t="shared" si="59"/>
        <v/>
      </c>
      <c r="AO140" s="14"/>
      <c r="AP140" s="17" t="str">
        <f t="shared" si="60"/>
        <v/>
      </c>
      <c r="AQ140" s="14"/>
      <c r="AR140" s="14"/>
      <c r="AS140" s="17">
        <f t="shared" si="61"/>
        <v>3606.78</v>
      </c>
      <c r="AT140" s="17">
        <f>$AS$144*(AU140/100)</f>
        <v>3595.9596600000004</v>
      </c>
      <c r="AU140" s="23">
        <f>(AS140/$AS$144)*99.7</f>
        <v>0.12585352445549466</v>
      </c>
      <c r="AV140" s="17">
        <f t="shared" si="62"/>
        <v>125.85352445549466</v>
      </c>
    </row>
    <row r="141" spans="1:48" x14ac:dyDescent="0.3">
      <c r="A141" s="13"/>
      <c r="B141" s="13" t="s">
        <v>214</v>
      </c>
      <c r="C141" s="13" t="s">
        <v>223</v>
      </c>
      <c r="D141" s="13" t="s">
        <v>52</v>
      </c>
      <c r="E141" s="13"/>
      <c r="F141" s="13"/>
      <c r="G141" s="13" t="s">
        <v>55</v>
      </c>
      <c r="H141" s="13" t="s">
        <v>56</v>
      </c>
      <c r="I141" s="14"/>
      <c r="J141" s="14"/>
      <c r="K141" s="14">
        <f t="shared" si="56"/>
        <v>0.79</v>
      </c>
      <c r="L141" s="14">
        <f t="shared" si="57"/>
        <v>0</v>
      </c>
      <c r="M141" s="15"/>
      <c r="N141" s="16"/>
      <c r="O141" s="17"/>
      <c r="P141" s="18"/>
      <c r="Q141" s="17"/>
      <c r="R141" s="19"/>
      <c r="S141" s="17"/>
      <c r="T141" s="20"/>
      <c r="U141" s="17"/>
      <c r="V141" s="14"/>
      <c r="W141" s="17"/>
      <c r="X141" s="14"/>
      <c r="Y141" s="17"/>
      <c r="Z141" s="21"/>
      <c r="AA141" s="17"/>
      <c r="AB141" s="22"/>
      <c r="AC141" s="17"/>
      <c r="AD141" s="14"/>
      <c r="AE141" s="14"/>
      <c r="AF141" s="17"/>
      <c r="AG141" s="21">
        <v>0.79</v>
      </c>
      <c r="AH141" s="17">
        <v>738.18</v>
      </c>
      <c r="AI141" s="14"/>
      <c r="AJ141" s="17"/>
      <c r="AK141" s="15"/>
      <c r="AL141" s="17" t="str">
        <f t="shared" si="58"/>
        <v/>
      </c>
      <c r="AM141" s="15"/>
      <c r="AN141" s="17" t="str">
        <f t="shared" si="59"/>
        <v/>
      </c>
      <c r="AO141" s="14"/>
      <c r="AP141" s="17" t="str">
        <f t="shared" si="60"/>
        <v/>
      </c>
      <c r="AQ141" s="14"/>
      <c r="AR141" s="14"/>
      <c r="AS141" s="17">
        <f t="shared" si="61"/>
        <v>738.18</v>
      </c>
      <c r="AT141" s="17">
        <f>$AS$144*(AU141/100)</f>
        <v>735.96546000000012</v>
      </c>
      <c r="AU141" s="23">
        <f>(AS141/$AS$144)*99.7</f>
        <v>2.5757754751483883E-2</v>
      </c>
      <c r="AV141" s="17">
        <f t="shared" si="62"/>
        <v>25.757754751483883</v>
      </c>
    </row>
    <row r="142" spans="1:48" x14ac:dyDescent="0.3">
      <c r="A142" s="13"/>
      <c r="B142" s="32" t="s">
        <v>228</v>
      </c>
      <c r="C142" s="13"/>
      <c r="D142" s="13"/>
      <c r="E142" s="13"/>
      <c r="F142" s="13"/>
      <c r="G142" s="13"/>
      <c r="H142" s="13"/>
      <c r="I142" s="14"/>
      <c r="J142" s="14"/>
      <c r="K142" s="14"/>
      <c r="L142" s="14"/>
      <c r="M142" s="15"/>
      <c r="N142" s="16"/>
      <c r="O142" s="17"/>
      <c r="P142" s="18"/>
      <c r="Q142" s="17"/>
      <c r="R142" s="19"/>
      <c r="S142" s="17"/>
      <c r="T142" s="20"/>
      <c r="U142" s="17"/>
      <c r="V142" s="14"/>
      <c r="W142" s="17"/>
      <c r="X142" s="14"/>
      <c r="Y142" s="17"/>
      <c r="Z142" s="21"/>
      <c r="AA142" s="17"/>
      <c r="AB142" s="22"/>
      <c r="AC142" s="17"/>
      <c r="AD142" s="14"/>
      <c r="AE142" s="14"/>
      <c r="AF142" s="17"/>
      <c r="AG142" s="21"/>
      <c r="AH142" s="17"/>
      <c r="AI142" s="14"/>
      <c r="AJ142" s="17"/>
      <c r="AK142" s="15"/>
      <c r="AL142" s="17"/>
      <c r="AM142" s="15"/>
      <c r="AN142" s="17"/>
      <c r="AO142" s="14"/>
      <c r="AP142" s="17"/>
      <c r="AQ142" s="14"/>
      <c r="AR142" s="14"/>
      <c r="AS142" s="17"/>
      <c r="AT142" s="17"/>
      <c r="AU142" s="23"/>
      <c r="AV142" s="17"/>
    </row>
    <row r="143" spans="1:48" ht="15" thickBot="1" x14ac:dyDescent="0.35">
      <c r="A143" s="13"/>
      <c r="B143" s="13" t="s">
        <v>229</v>
      </c>
      <c r="C143" s="13"/>
      <c r="D143" s="13"/>
      <c r="E143" s="13"/>
      <c r="F143" s="13"/>
      <c r="G143" s="13"/>
      <c r="H143" s="13"/>
      <c r="I143" s="14"/>
      <c r="J143" s="14"/>
      <c r="K143" s="14"/>
      <c r="L143" s="14"/>
      <c r="M143" s="15"/>
      <c r="N143" s="16"/>
      <c r="O143" s="17"/>
      <c r="P143" s="18"/>
      <c r="Q143" s="17"/>
      <c r="R143" s="19"/>
      <c r="S143" s="17"/>
      <c r="T143" s="20"/>
      <c r="U143" s="17"/>
      <c r="V143" s="14"/>
      <c r="W143" s="17"/>
      <c r="X143" s="14"/>
      <c r="Y143" s="17"/>
      <c r="Z143" s="21"/>
      <c r="AA143" s="17"/>
      <c r="AB143" s="22"/>
      <c r="AC143" s="17"/>
      <c r="AD143" s="14"/>
      <c r="AE143" s="14"/>
      <c r="AF143" s="17"/>
      <c r="AG143" s="21"/>
      <c r="AH143" s="17"/>
      <c r="AI143" s="14"/>
      <c r="AJ143" s="17"/>
      <c r="AK143" s="15"/>
      <c r="AL143" s="17"/>
      <c r="AM143" s="15"/>
      <c r="AN143" s="17"/>
      <c r="AO143" s="14"/>
      <c r="AP143" s="17"/>
      <c r="AQ143" s="14"/>
      <c r="AR143" s="14"/>
      <c r="AS143" s="17"/>
      <c r="AT143" s="17">
        <f>(AS144*AU143)/100</f>
        <v>8571.7734379500016</v>
      </c>
      <c r="AU143" s="23">
        <v>0.3</v>
      </c>
      <c r="AV143" s="17">
        <f t="shared" si="62"/>
        <v>300</v>
      </c>
    </row>
    <row r="144" spans="1:48" ht="15" thickTop="1" x14ac:dyDescent="0.3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>
        <f t="shared" ref="K144:AR144" si="63">SUM(K3:K141)</f>
        <v>2864.18</v>
      </c>
      <c r="L144" s="33">
        <f t="shared" si="63"/>
        <v>85.52</v>
      </c>
      <c r="M144" s="34">
        <f t="shared" si="63"/>
        <v>5.43</v>
      </c>
      <c r="N144" s="35">
        <f t="shared" si="63"/>
        <v>146.20000000000002</v>
      </c>
      <c r="O144" s="36">
        <f t="shared" si="63"/>
        <v>242403.24250000005</v>
      </c>
      <c r="P144" s="37">
        <f t="shared" si="63"/>
        <v>1141.04</v>
      </c>
      <c r="Q144" s="36">
        <f t="shared" si="63"/>
        <v>1601625.8399999996</v>
      </c>
      <c r="R144" s="38">
        <f t="shared" si="63"/>
        <v>1102.2899999999995</v>
      </c>
      <c r="S144" s="36">
        <f t="shared" si="63"/>
        <v>819556.45750000025</v>
      </c>
      <c r="T144" s="39">
        <f t="shared" si="63"/>
        <v>244.49999999999994</v>
      </c>
      <c r="U144" s="36">
        <f t="shared" si="63"/>
        <v>54964.642499999987</v>
      </c>
      <c r="V144" s="33">
        <f t="shared" si="63"/>
        <v>0</v>
      </c>
      <c r="W144" s="36">
        <f t="shared" si="63"/>
        <v>0</v>
      </c>
      <c r="X144" s="33">
        <f t="shared" si="63"/>
        <v>0</v>
      </c>
      <c r="Y144" s="36">
        <f t="shared" si="63"/>
        <v>0</v>
      </c>
      <c r="Z144" s="40">
        <f t="shared" si="63"/>
        <v>32.550000000000004</v>
      </c>
      <c r="AA144" s="36">
        <f t="shared" si="63"/>
        <v>2888.9872499999988</v>
      </c>
      <c r="AB144" s="41">
        <f t="shared" si="63"/>
        <v>77.049999999999983</v>
      </c>
      <c r="AC144" s="36">
        <f t="shared" si="63"/>
        <v>6190.9028999999991</v>
      </c>
      <c r="AD144" s="33">
        <f t="shared" si="63"/>
        <v>0</v>
      </c>
      <c r="AE144" s="33">
        <f t="shared" si="63"/>
        <v>0</v>
      </c>
      <c r="AF144" s="36">
        <f t="shared" si="63"/>
        <v>0</v>
      </c>
      <c r="AG144" s="40">
        <f t="shared" si="63"/>
        <v>120.54999999999998</v>
      </c>
      <c r="AH144" s="36">
        <f t="shared" si="63"/>
        <v>129627.73999999999</v>
      </c>
      <c r="AI144" s="33">
        <f t="shared" si="63"/>
        <v>0</v>
      </c>
      <c r="AJ144" s="36">
        <f t="shared" si="63"/>
        <v>0</v>
      </c>
      <c r="AK144" s="34">
        <f t="shared" si="63"/>
        <v>0.51</v>
      </c>
      <c r="AL144" s="36">
        <f t="shared" si="63"/>
        <v>1722.1680000000001</v>
      </c>
      <c r="AM144" s="34">
        <f t="shared" si="63"/>
        <v>30.680000000000003</v>
      </c>
      <c r="AN144" s="36">
        <f t="shared" si="63"/>
        <v>172667.03999999992</v>
      </c>
      <c r="AO144" s="33">
        <f t="shared" si="63"/>
        <v>0.19</v>
      </c>
      <c r="AP144" s="36">
        <f t="shared" si="63"/>
        <v>0.19</v>
      </c>
      <c r="AQ144" s="33">
        <f t="shared" si="63"/>
        <v>48.710000000000015</v>
      </c>
      <c r="AR144" s="33">
        <f t="shared" si="63"/>
        <v>0</v>
      </c>
      <c r="AS144" s="36">
        <f>SUM(AS3:AS143)</f>
        <v>2857257.8126500007</v>
      </c>
      <c r="AT144" s="36">
        <f>SUM(AT3:AT143)</f>
        <v>2857257.8126500016</v>
      </c>
      <c r="AU144" s="33">
        <f>SUM(AU3:AU143)</f>
        <v>100.00000000000003</v>
      </c>
      <c r="AV144" s="36">
        <f>SUM(AV3:AV143)</f>
        <v>100000.00000000003</v>
      </c>
    </row>
    <row r="147" spans="2:3" x14ac:dyDescent="0.3">
      <c r="B147" s="12" t="s">
        <v>218</v>
      </c>
      <c r="C147" s="2">
        <f>SUM(K144,L144)</f>
        <v>2949.7</v>
      </c>
    </row>
  </sheetData>
  <autoFilter ref="A2:AV144" xr:uid="{00000000-0001-0000-0000-000000000000}"/>
  <sortState xmlns:xlrd2="http://schemas.microsoft.com/office/spreadsheetml/2017/richdata2" ref="A135:AV141">
    <sortCondition ref="H135:H141"/>
    <sortCondition ref="B135:B141"/>
    <sortCondition ref="F135:F141"/>
    <sortCondition ref="E135:E141"/>
  </sortState>
  <phoneticPr fontId="3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86e58739-8685-4d29-a2ec-7c9c68f6c483">
      <Terms xmlns="http://schemas.microsoft.com/office/infopath/2007/PartnerControls"/>
    </lcf76f155ced4ddcb4097134ff3c332f>
    <TaxCatchAll xmlns="0443536a-32f8-43be-b347-138dc7c4b70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F471694366554EA47E0857EFF9B72E" ma:contentTypeVersion="18" ma:contentTypeDescription="Create a new document." ma:contentTypeScope="" ma:versionID="1d0dd6c6eec1556cbb840b6c64a9791a">
  <xsd:schema xmlns:xsd="http://www.w3.org/2001/XMLSchema" xmlns:xs="http://www.w3.org/2001/XMLSchema" xmlns:p="http://schemas.microsoft.com/office/2006/metadata/properties" xmlns:ns1="http://schemas.microsoft.com/sharepoint/v3" xmlns:ns2="86e58739-8685-4d29-a2ec-7c9c68f6c483" xmlns:ns3="0443536a-32f8-43be-b347-138dc7c4b70d" targetNamespace="http://schemas.microsoft.com/office/2006/metadata/properties" ma:root="true" ma:fieldsID="785ba6ae5d7ccd4810d80ae85b9c0276" ns1:_="" ns2:_="" ns3:_="">
    <xsd:import namespace="http://schemas.microsoft.com/sharepoint/v3"/>
    <xsd:import namespace="86e58739-8685-4d29-a2ec-7c9c68f6c483"/>
    <xsd:import namespace="0443536a-32f8-43be-b347-138dc7c4b7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e58739-8685-4d29-a2ec-7c9c68f6c4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bccc17c-46ff-49d2-8759-2bb659646c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43536a-32f8-43be-b347-138dc7c4b70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914a0cd-eb9a-4db4-97f4-816251a3ff74}" ma:internalName="TaxCatchAll" ma:showField="CatchAllData" ma:web="0443536a-32f8-43be-b347-138dc7c4b7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58500E-64B2-4904-A7F8-E183AF8262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3F93F7-26AE-49F3-BB9C-C050D656D6E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86e58739-8685-4d29-a2ec-7c9c68f6c483"/>
    <ds:schemaRef ds:uri="0443536a-32f8-43be-b347-138dc7c4b70d"/>
  </ds:schemaRefs>
</ds:datastoreItem>
</file>

<file path=customXml/itemProps3.xml><?xml version="1.0" encoding="utf-8"?>
<ds:datastoreItem xmlns:ds="http://schemas.openxmlformats.org/officeDocument/2006/customXml" ds:itemID="{9644C5AB-815A-4F8F-90ED-AFADDC0248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6e58739-8685-4d29-a2ec-7c9c68f6c483"/>
    <ds:schemaRef ds:uri="0443536a-32f8-43be-b347-138dc7c4b7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Kayla Boettcher</dc:creator>
  <cp:lastModifiedBy>Derek Ebertowski</cp:lastModifiedBy>
  <dcterms:created xsi:type="dcterms:W3CDTF">2023-08-18T03:46:00Z</dcterms:created>
  <dcterms:modified xsi:type="dcterms:W3CDTF">2024-01-15T16:55:10Z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0x01010099F471694366554EA47E0857EFF9B72E</vt:lpwstr>
  </property>
  <property fmtid="{D5CDD505-2E9C-101B-9397-08002B2CF9AE}" pid="3" name="MediaServiceImageTags">
    <vt:lpwstr/>
  </property>
</Properties>
</file>