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90 Lat A/"/>
    </mc:Choice>
  </mc:AlternateContent>
  <xr:revisionPtr revIDLastSave="0" documentId="8_{5F2246C1-B285-4A04-ACC3-4CF6FD9394C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3" i="1" l="1"/>
  <c r="AQ13" i="1"/>
  <c r="AO13" i="1"/>
  <c r="AM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N13" i="1" l="1"/>
  <c r="K13" i="1"/>
  <c r="AL13" i="1"/>
  <c r="L13" i="1"/>
  <c r="AP13" i="1"/>
  <c r="AS13" i="1"/>
  <c r="AT3" i="1" s="1"/>
  <c r="C16" i="1" l="1"/>
  <c r="AT6" i="1"/>
  <c r="AU6" i="1" s="1"/>
  <c r="AT5" i="1"/>
  <c r="AU5" i="1" s="1"/>
  <c r="AT9" i="1"/>
  <c r="AU9" i="1" s="1"/>
  <c r="AT7" i="1"/>
  <c r="AU7" i="1" s="1"/>
  <c r="AT4" i="1"/>
  <c r="AU4" i="1" s="1"/>
  <c r="AT8" i="1"/>
  <c r="AU8" i="1" s="1"/>
  <c r="AT12" i="1"/>
  <c r="AU12" i="1" s="1"/>
  <c r="AT11" i="1"/>
  <c r="AU11" i="1" s="1"/>
  <c r="AU3" i="1"/>
  <c r="AU13" i="1" l="1"/>
  <c r="AT13" i="1"/>
</calcChain>
</file>

<file path=xl/sharedStrings.xml><?xml version="1.0" encoding="utf-8"?>
<sst xmlns="http://schemas.openxmlformats.org/spreadsheetml/2006/main" count="121" uniqueCount="77">
  <si>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</si>
  <si>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</si>
  <si>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</si>
  <si>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</si>
  <si>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</si>
  <si>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</si>
  <si>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</si>
  <si>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</si>
  <si>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</si>
  <si>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</si>
  <si>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</si>
  <si>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</si>
  <si>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</si>
  <si>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</si>
  <si>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</si>
  <si>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</si>
  <si>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</si>
  <si>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</si>
  <si>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</si>
  <si>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</si>
  <si>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</si>
  <si>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</si>
  <si>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</si>
  <si>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</si>
  <si>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</si>
  <si>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</si>
  <si>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</si>
  <si>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</si>
  <si>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</si>
  <si>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</si>
  <si>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</si>
  <si>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</si>
  <si>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</si>
  <si>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</si>
  <si>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</si>
  <si>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</si>
  <si>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</si>
  <si>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</si>
  <si>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</si>
  <si>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</si>
  <si>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</si>
  <si>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</si>
  <si>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</si>
  <si>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</si>
  <si>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</si>
  <si>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</si>
  <si>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</si>
  <si>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</si>
  <si>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</si>
  <si>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10-0055-000</t>
  </si>
  <si>
    <t>ENEVOLDSEN, LEROY</t>
  </si>
  <si>
    <t>4020 HWY 212</t>
  </si>
  <si>
    <t>MONTEVIDE0, MN 56265</t>
  </si>
  <si>
    <t>SESW</t>
  </si>
  <si>
    <t>17</t>
  </si>
  <si>
    <t>117</t>
  </si>
  <si>
    <t>041</t>
  </si>
  <si>
    <t>NESW</t>
  </si>
  <si>
    <t>NWSW</t>
  </si>
  <si>
    <t>10-0056-000</t>
  </si>
  <si>
    <t>SUNDLEE, KIM &amp; GARDENER, KETRA</t>
  </si>
  <si>
    <t>4504 368TH AVE</t>
  </si>
  <si>
    <t>MONTEVIDEO MN 56265</t>
  </si>
  <si>
    <t>NWNW</t>
  </si>
  <si>
    <t>SWNW</t>
  </si>
  <si>
    <t>10-0061-000</t>
  </si>
  <si>
    <t>SUNDLEE REAL ESTATE, LLC</t>
  </si>
  <si>
    <t>SENE</t>
  </si>
  <si>
    <t>18</t>
  </si>
  <si>
    <t>10-0061-010</t>
  </si>
  <si>
    <t>NENE</t>
  </si>
  <si>
    <t>200TH ST</t>
  </si>
  <si>
    <t>401ST AVE</t>
  </si>
  <si>
    <t>TOTAL WATERSHED ACRES:</t>
  </si>
  <si>
    <t>CAMP RELEASE TWP ROADS</t>
  </si>
  <si>
    <t>CAMP RELEASE TWP, C/O JEFFREY JOHNSON 2195 361ST AVE</t>
  </si>
  <si>
    <t>MONTEVIDEO, MN 56266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</si>
</sst>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2">
    <dxf>
      <font>
        <b/>
        <color rgb="FFFF0000"/>
      </font>
    </dxf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0" sqref="C20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54.6640625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J3" s="2">
        <v>35.369999999999997</v>
      </c>
      <c r="K3" s="2">
        <f t="shared" ref="K3:K12" si="0">SUM(N3,P3,R3,T3,V3,X3,Z3,AB3,AE3,AG3,AI3)</f>
        <v>2.44</v>
      </c>
      <c r="L3" s="2">
        <f t="shared" ref="L3:L12" si="1">SUM(M3,AD3,AK3,AM3,AO3,AQ3,AR3)</f>
        <v>0</v>
      </c>
      <c r="R3" s="7">
        <v>2.44</v>
      </c>
      <c r="S3" s="5">
        <v>3401.36</v>
      </c>
      <c r="AL3" s="5" t="str">
        <f t="shared" ref="AL3:AL9" si="2">IF(AK3&gt;0,AK3*$AL$1,"")</f>
        <v/>
      </c>
      <c r="AN3" s="5" t="str">
        <f t="shared" ref="AN3:AN9" si="3">IF(AM3&gt;0,AM3*$AN$1,"")</f>
        <v/>
      </c>
      <c r="AP3" s="5" t="str">
        <f t="shared" ref="AP3:AP9" si="4">IF(AO3&gt;0,AO3*$AP$1,"")</f>
        <v/>
      </c>
      <c r="AS3" s="5">
        <f t="shared" ref="AS3:AS12" si="5">SUM(O3,Q3,S3,U3,W3,Y3,AA3,AC3,AF3,AH3,AJ3)</f>
        <v>3401.36</v>
      </c>
      <c r="AT3" s="11">
        <f t="shared" ref="AT3:AT9" si="6">(AS3/$AS$13)*100</f>
        <v>1.5842173610410391</v>
      </c>
      <c r="AU3" s="5">
        <f t="shared" ref="AU3:AU9" si="7">(AT3/100)*$AU$1</f>
        <v>1584.2173610410389</v>
      </c>
    </row>
    <row r="4" spans="1:47" x14ac:dyDescent="0.3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J4" s="2">
        <v>43.31</v>
      </c>
      <c r="K4" s="2">
        <f t="shared" si="0"/>
        <v>36.950000000000003</v>
      </c>
      <c r="L4" s="2">
        <f t="shared" si="1"/>
        <v>0</v>
      </c>
      <c r="N4" s="4">
        <v>7.71</v>
      </c>
      <c r="O4" s="5">
        <v>23037.48</v>
      </c>
      <c r="P4" s="6">
        <v>13.89</v>
      </c>
      <c r="Q4" s="5">
        <v>22876.83</v>
      </c>
      <c r="R4" s="7">
        <v>13.31</v>
      </c>
      <c r="S4" s="5">
        <v>18554.14</v>
      </c>
      <c r="T4" s="8">
        <v>2.04</v>
      </c>
      <c r="U4" s="5">
        <v>853.12800000000004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65321.577999999994</v>
      </c>
      <c r="AT4" s="11">
        <f t="shared" si="6"/>
        <v>30.424176775818022</v>
      </c>
      <c r="AU4" s="5">
        <f t="shared" si="7"/>
        <v>30424.176775818025</v>
      </c>
    </row>
    <row r="5" spans="1:47" x14ac:dyDescent="0.3">
      <c r="A5" s="1" t="s">
        <v>49</v>
      </c>
      <c r="B5" s="1" t="s">
        <v>50</v>
      </c>
      <c r="C5" s="1" t="s">
        <v>51</v>
      </c>
      <c r="D5" s="1" t="s">
        <v>52</v>
      </c>
      <c r="E5" s="1" t="s">
        <v>58</v>
      </c>
      <c r="F5" s="1" t="s">
        <v>54</v>
      </c>
      <c r="G5" s="1" t="s">
        <v>55</v>
      </c>
      <c r="H5" s="1" t="s">
        <v>56</v>
      </c>
      <c r="J5" s="2">
        <v>42.04</v>
      </c>
      <c r="K5" s="2">
        <f t="shared" si="0"/>
        <v>27.560000000000006</v>
      </c>
      <c r="L5" s="2">
        <f t="shared" si="1"/>
        <v>0</v>
      </c>
      <c r="P5" s="6">
        <v>16.510000000000002</v>
      </c>
      <c r="Q5" s="5">
        <v>27161.088749999999</v>
      </c>
      <c r="R5" s="7">
        <v>6.01</v>
      </c>
      <c r="S5" s="5">
        <v>8377.94</v>
      </c>
      <c r="T5" s="8">
        <v>0.51</v>
      </c>
      <c r="U5" s="5">
        <v>213.28200000000001</v>
      </c>
      <c r="Z5" s="9">
        <v>1.48</v>
      </c>
      <c r="AA5" s="5">
        <v>247.5744</v>
      </c>
      <c r="AB5" s="10">
        <v>3.05</v>
      </c>
      <c r="AC5" s="5">
        <v>459.17750000000012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36459.062649999993</v>
      </c>
      <c r="AT5" s="11">
        <f t="shared" si="6"/>
        <v>16.98117224210695</v>
      </c>
      <c r="AU5" s="5">
        <f t="shared" si="7"/>
        <v>16981.17224210695</v>
      </c>
    </row>
    <row r="6" spans="1:47" x14ac:dyDescent="0.3">
      <c r="A6" s="1" t="s">
        <v>59</v>
      </c>
      <c r="B6" s="1" t="s">
        <v>60</v>
      </c>
      <c r="C6" s="1" t="s">
        <v>61</v>
      </c>
      <c r="D6" s="1" t="s">
        <v>62</v>
      </c>
      <c r="E6" s="1" t="s">
        <v>63</v>
      </c>
      <c r="F6" s="1" t="s">
        <v>54</v>
      </c>
      <c r="G6" s="1" t="s">
        <v>55</v>
      </c>
      <c r="H6" s="1" t="s">
        <v>56</v>
      </c>
      <c r="J6" s="2">
        <v>38.08</v>
      </c>
      <c r="K6" s="2">
        <f t="shared" si="0"/>
        <v>11.42</v>
      </c>
      <c r="L6" s="2">
        <f t="shared" si="1"/>
        <v>0</v>
      </c>
      <c r="R6" s="7">
        <v>2.34</v>
      </c>
      <c r="S6" s="5">
        <v>2854.2150000000001</v>
      </c>
      <c r="T6" s="8">
        <v>7.4</v>
      </c>
      <c r="U6" s="5">
        <v>2707.8449999999998</v>
      </c>
      <c r="Z6" s="9">
        <v>0.5</v>
      </c>
      <c r="AA6" s="5">
        <v>73.185000000000002</v>
      </c>
      <c r="AB6" s="10">
        <v>1.18</v>
      </c>
      <c r="AC6" s="5">
        <v>155.44287499999999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5790.6878749999996</v>
      </c>
      <c r="AT6" s="11">
        <f t="shared" si="6"/>
        <v>2.6970706611310891</v>
      </c>
      <c r="AU6" s="5">
        <f t="shared" si="7"/>
        <v>2697.0706611310893</v>
      </c>
    </row>
    <row r="7" spans="1:4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64</v>
      </c>
      <c r="F7" s="1" t="s">
        <v>54</v>
      </c>
      <c r="G7" s="1" t="s">
        <v>55</v>
      </c>
      <c r="H7" s="1" t="s">
        <v>56</v>
      </c>
      <c r="J7" s="2">
        <v>39.26</v>
      </c>
      <c r="K7" s="2">
        <f t="shared" si="0"/>
        <v>32.36</v>
      </c>
      <c r="L7" s="2">
        <f t="shared" si="1"/>
        <v>0</v>
      </c>
      <c r="P7" s="6">
        <v>22.06</v>
      </c>
      <c r="Q7" s="5">
        <v>32651.775000000001</v>
      </c>
      <c r="R7" s="7">
        <v>7.8</v>
      </c>
      <c r="S7" s="5">
        <v>9698.7549999999992</v>
      </c>
      <c r="T7" s="8">
        <v>1.35</v>
      </c>
      <c r="U7" s="5">
        <v>511.77224999999999</v>
      </c>
      <c r="Z7" s="9">
        <v>0.35</v>
      </c>
      <c r="AA7" s="5">
        <v>51.229500000000002</v>
      </c>
      <c r="AB7" s="10">
        <v>0.8</v>
      </c>
      <c r="AC7" s="5">
        <v>105.38500000000001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43018.916750000004</v>
      </c>
      <c r="AT7" s="11">
        <f t="shared" si="6"/>
        <v>20.036489747785932</v>
      </c>
      <c r="AU7" s="5">
        <f t="shared" si="7"/>
        <v>20036.48974778593</v>
      </c>
    </row>
    <row r="8" spans="1:47" x14ac:dyDescent="0.3">
      <c r="A8" s="1" t="s">
        <v>65</v>
      </c>
      <c r="B8" s="1" t="s">
        <v>66</v>
      </c>
      <c r="C8" s="1" t="s">
        <v>61</v>
      </c>
      <c r="D8" s="1" t="s">
        <v>62</v>
      </c>
      <c r="E8" s="1" t="s">
        <v>67</v>
      </c>
      <c r="F8" s="1" t="s">
        <v>68</v>
      </c>
      <c r="G8" s="1" t="s">
        <v>55</v>
      </c>
      <c r="H8" s="1" t="s">
        <v>56</v>
      </c>
      <c r="J8" s="2">
        <v>39.26</v>
      </c>
      <c r="K8" s="2">
        <f t="shared" si="0"/>
        <v>20.88</v>
      </c>
      <c r="L8" s="2">
        <f t="shared" si="1"/>
        <v>0</v>
      </c>
      <c r="P8" s="6">
        <v>5.29</v>
      </c>
      <c r="Q8" s="5">
        <v>7623.5512500000004</v>
      </c>
      <c r="R8" s="7">
        <v>6.5</v>
      </c>
      <c r="S8" s="5">
        <v>7928.375</v>
      </c>
      <c r="T8" s="8">
        <v>3.9</v>
      </c>
      <c r="U8" s="5">
        <v>1427.1075000000001</v>
      </c>
      <c r="AB8" s="10">
        <v>5.19</v>
      </c>
      <c r="AC8" s="5">
        <v>683.6851875000001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17662.718937500002</v>
      </c>
      <c r="AT8" s="11">
        <f t="shared" si="6"/>
        <v>8.2265875955429113</v>
      </c>
      <c r="AU8" s="5">
        <f t="shared" si="7"/>
        <v>8226.587595542911</v>
      </c>
    </row>
    <row r="9" spans="1:47" x14ac:dyDescent="0.3">
      <c r="A9" s="1" t="s">
        <v>69</v>
      </c>
      <c r="B9" s="1" t="s">
        <v>66</v>
      </c>
      <c r="C9" s="1" t="s">
        <v>61</v>
      </c>
      <c r="D9" s="1" t="s">
        <v>62</v>
      </c>
      <c r="E9" s="1" t="s">
        <v>70</v>
      </c>
      <c r="F9" s="1" t="s">
        <v>68</v>
      </c>
      <c r="G9" s="1" t="s">
        <v>55</v>
      </c>
      <c r="H9" s="1" t="s">
        <v>56</v>
      </c>
      <c r="J9" s="2">
        <v>38.15</v>
      </c>
      <c r="K9" s="2">
        <f t="shared" si="0"/>
        <v>32.050000000000004</v>
      </c>
      <c r="L9" s="2">
        <f t="shared" si="1"/>
        <v>0</v>
      </c>
      <c r="P9" s="6">
        <v>7.37</v>
      </c>
      <c r="Q9" s="5">
        <v>10621.091249999999</v>
      </c>
      <c r="R9" s="7">
        <v>17.41</v>
      </c>
      <c r="S9" s="5">
        <v>21235.8475</v>
      </c>
      <c r="T9" s="8">
        <v>1.43</v>
      </c>
      <c r="U9" s="5">
        <v>523.27274999999997</v>
      </c>
      <c r="Z9" s="9">
        <v>2.66</v>
      </c>
      <c r="AA9" s="5">
        <v>389.34</v>
      </c>
      <c r="AB9" s="10">
        <v>3.18</v>
      </c>
      <c r="AC9" s="5">
        <v>418.90537499999999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33188.456875000003</v>
      </c>
      <c r="AT9" s="11">
        <f t="shared" si="6"/>
        <v>15.457854966112624</v>
      </c>
      <c r="AU9" s="5">
        <f t="shared" si="7"/>
        <v>15457.854966112625</v>
      </c>
    </row>
    <row r="10" spans="1:47" x14ac:dyDescent="0.3">
      <c r="B10" s="29" t="s">
        <v>74</v>
      </c>
    </row>
    <row r="11" spans="1:47" x14ac:dyDescent="0.3">
      <c r="B11" s="1" t="s">
        <v>71</v>
      </c>
      <c r="C11" s="30" t="s">
        <v>75</v>
      </c>
      <c r="D11" s="30" t="s">
        <v>76</v>
      </c>
      <c r="E11" s="1" t="s">
        <v>63</v>
      </c>
      <c r="F11" s="1" t="s">
        <v>54</v>
      </c>
      <c r="G11" s="1" t="s">
        <v>55</v>
      </c>
      <c r="H11" s="1" t="s">
        <v>56</v>
      </c>
      <c r="K11" s="2">
        <f t="shared" si="0"/>
        <v>1.1200000000000001</v>
      </c>
      <c r="L11" s="2">
        <f t="shared" si="1"/>
        <v>0</v>
      </c>
      <c r="AG11" s="9">
        <v>1.1200000000000001</v>
      </c>
      <c r="AH11" s="5">
        <v>2075.25</v>
      </c>
      <c r="AL11" s="5" t="str">
        <f t="shared" ref="AL11:AL12" si="8">IF(AK11&gt;0,AK11*$AL$1,"")</f>
        <v/>
      </c>
      <c r="AN11" s="5" t="str">
        <f t="shared" ref="AN11:AN12" si="9">IF(AM11&gt;0,AM11*$AN$1,"")</f>
        <v/>
      </c>
      <c r="AP11" s="5" t="str">
        <f t="shared" ref="AP11:AP12" si="10">IF(AO11&gt;0,AO11*$AP$1,"")</f>
        <v/>
      </c>
      <c r="AS11" s="5">
        <f t="shared" si="5"/>
        <v>2075.25</v>
      </c>
      <c r="AT11" s="11">
        <f>(AS11/$AS$13)*100</f>
        <v>0.9665683957300657</v>
      </c>
      <c r="AU11" s="5">
        <f t="shared" ref="AU11:AU12" si="11">(AT11/100)*$AU$1</f>
        <v>966.56839573006562</v>
      </c>
    </row>
    <row r="12" spans="1:47" ht="15" thickBot="1" x14ac:dyDescent="0.35">
      <c r="B12" s="1" t="s">
        <v>72</v>
      </c>
      <c r="C12" s="30" t="s">
        <v>75</v>
      </c>
      <c r="D12" s="30" t="s">
        <v>76</v>
      </c>
      <c r="E12" s="1" t="s">
        <v>63</v>
      </c>
      <c r="F12" s="1" t="s">
        <v>54</v>
      </c>
      <c r="G12" s="1" t="s">
        <v>55</v>
      </c>
      <c r="H12" s="1" t="s">
        <v>56</v>
      </c>
      <c r="K12" s="2">
        <f t="shared" si="0"/>
        <v>4.16</v>
      </c>
      <c r="L12" s="2">
        <f t="shared" si="1"/>
        <v>0</v>
      </c>
      <c r="AG12" s="9">
        <v>4.16</v>
      </c>
      <c r="AH12" s="5">
        <v>7784.83</v>
      </c>
      <c r="AL12" s="5" t="str">
        <f t="shared" si="8"/>
        <v/>
      </c>
      <c r="AN12" s="5" t="str">
        <f t="shared" si="9"/>
        <v/>
      </c>
      <c r="AP12" s="5" t="str">
        <f t="shared" si="10"/>
        <v/>
      </c>
      <c r="AS12" s="5">
        <f t="shared" si="5"/>
        <v>7784.83</v>
      </c>
      <c r="AT12" s="11">
        <f>(AS12/$AS$13)*100</f>
        <v>3.6258622547313752</v>
      </c>
      <c r="AU12" s="5">
        <f t="shared" si="11"/>
        <v>3625.8622547313753</v>
      </c>
    </row>
    <row r="13" spans="1:47" ht="15" thickTop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>
        <f t="shared" ref="K13:AU13" si="12">SUM(K3:K12)</f>
        <v>168.94000000000003</v>
      </c>
      <c r="L13" s="20">
        <f t="shared" si="12"/>
        <v>0</v>
      </c>
      <c r="M13" s="21">
        <f t="shared" si="12"/>
        <v>0</v>
      </c>
      <c r="N13" s="22">
        <f t="shared" si="12"/>
        <v>7.71</v>
      </c>
      <c r="O13" s="23">
        <f t="shared" si="12"/>
        <v>23037.48</v>
      </c>
      <c r="P13" s="24">
        <f t="shared" si="12"/>
        <v>65.12</v>
      </c>
      <c r="Q13" s="23">
        <f t="shared" si="12"/>
        <v>100934.33625000001</v>
      </c>
      <c r="R13" s="25">
        <f t="shared" si="12"/>
        <v>55.81</v>
      </c>
      <c r="S13" s="23">
        <f t="shared" si="12"/>
        <v>72050.632499999992</v>
      </c>
      <c r="T13" s="26">
        <f t="shared" si="12"/>
        <v>16.63</v>
      </c>
      <c r="U13" s="23">
        <f t="shared" si="12"/>
        <v>6236.4075000000003</v>
      </c>
      <c r="V13" s="20">
        <f t="shared" si="12"/>
        <v>0</v>
      </c>
      <c r="W13" s="23">
        <f t="shared" si="12"/>
        <v>0</v>
      </c>
      <c r="X13" s="20">
        <f t="shared" si="12"/>
        <v>0</v>
      </c>
      <c r="Y13" s="23">
        <f t="shared" si="12"/>
        <v>0</v>
      </c>
      <c r="Z13" s="27">
        <f t="shared" si="12"/>
        <v>4.99</v>
      </c>
      <c r="AA13" s="23">
        <f t="shared" si="12"/>
        <v>761.32889999999998</v>
      </c>
      <c r="AB13" s="28">
        <f t="shared" si="12"/>
        <v>13.399999999999999</v>
      </c>
      <c r="AC13" s="23">
        <f t="shared" si="12"/>
        <v>1822.5959375000002</v>
      </c>
      <c r="AD13" s="20">
        <f t="shared" si="12"/>
        <v>0</v>
      </c>
      <c r="AE13" s="20">
        <f t="shared" si="12"/>
        <v>0</v>
      </c>
      <c r="AF13" s="23">
        <f t="shared" si="12"/>
        <v>0</v>
      </c>
      <c r="AG13" s="27">
        <f t="shared" si="12"/>
        <v>5.28</v>
      </c>
      <c r="AH13" s="23">
        <f t="shared" si="12"/>
        <v>9860.08</v>
      </c>
      <c r="AI13" s="20">
        <f t="shared" si="12"/>
        <v>0</v>
      </c>
      <c r="AJ13" s="23">
        <f t="shared" si="12"/>
        <v>0</v>
      </c>
      <c r="AK13" s="21">
        <f t="shared" si="12"/>
        <v>0</v>
      </c>
      <c r="AL13" s="23">
        <f t="shared" si="12"/>
        <v>0</v>
      </c>
      <c r="AM13" s="21">
        <f t="shared" si="12"/>
        <v>0</v>
      </c>
      <c r="AN13" s="23">
        <f t="shared" si="12"/>
        <v>0</v>
      </c>
      <c r="AO13" s="20">
        <f t="shared" si="12"/>
        <v>0</v>
      </c>
      <c r="AP13" s="23">
        <f t="shared" si="12"/>
        <v>0</v>
      </c>
      <c r="AQ13" s="20">
        <f t="shared" si="12"/>
        <v>0</v>
      </c>
      <c r="AR13" s="20">
        <f t="shared" si="12"/>
        <v>0</v>
      </c>
      <c r="AS13" s="23">
        <f t="shared" si="12"/>
        <v>214702.86108749997</v>
      </c>
      <c r="AT13" s="20">
        <f t="shared" si="12"/>
        <v>100</v>
      </c>
      <c r="AU13" s="23">
        <f t="shared" si="12"/>
        <v>100000.00000000001</v>
      </c>
    </row>
    <row r="16" spans="1:47" x14ac:dyDescent="0.3">
      <c r="B16" s="29" t="s">
        <v>73</v>
      </c>
      <c r="C16" s="1">
        <f>SUM(K13,L13)</f>
        <v>168.94000000000003</v>
      </c>
    </row>
  </sheetData>
  <phoneticPr fontId="5" type="noConversion"/>
  <conditionalFormatting sqref="I3:I12">
    <cfRule type="notContainsText" dxfId="1" priority="7" operator="notContains" text="#########">
      <formula>ISERROR(SEARCH("#########",I3))</formula>
    </cfRule>
  </conditionalFormatting>
  <conditionalFormatting sqref="J12">
    <cfRule type="notContainsText" dxfId="0" priority="22" operator="notContains" text="#########">
      <formula>ISERROR(SEARCH("#########",J12))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4A00A8-5FCB-4A11-BAE6-034FC02F2BF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6e58739-8685-4d29-a2ec-7c9c68f6c483"/>
    <ds:schemaRef ds:uri="0443536a-32f8-43be-b347-138dc7c4b70d"/>
  </ds:schemaRefs>
</ds:datastoreItem>
</file>

<file path=customXml/itemProps2.xml><?xml version="1.0" encoding="utf-8"?>
<ds:datastoreItem xmlns:ds="http://schemas.openxmlformats.org/officeDocument/2006/customXml" ds:itemID="{4C983D3F-5C85-468C-AF63-0127225FDE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1EF211-E5A3-408B-B674-3EBFAAC4F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Boettcher</dc:creator>
  <cp:lastModifiedBy>Derek Ebertowski</cp:lastModifiedBy>
  <dcterms:created xsi:type="dcterms:W3CDTF">2023-08-16T21:02:02Z</dcterms:created>
  <dcterms:modified xsi:type="dcterms:W3CDTF">2024-01-15T18:19:59Z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</Properties>
</file>