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Lac qui Parle County/Group 4/CD 85/"/>
    </mc:Choice>
  </mc:AlternateContent>
  <xr:revisionPtr revIDLastSave="0" documentId="8_{4ABE920B-F05E-469A-9F52-9CF3BBC5D9A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Sheet1!$A$2:$AV$163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160" i="1" l="1"/>
  <c r="AV161" i="1"/>
  <c r="AV162" i="1"/>
  <c r="AS158" i="1" l="1"/>
  <c r="AS157" i="1"/>
  <c r="AS156" i="1"/>
  <c r="AS155" i="1"/>
  <c r="AS154" i="1"/>
  <c r="AS151" i="1"/>
  <c r="AS150" i="1"/>
  <c r="AS149" i="1"/>
  <c r="AS148" i="1"/>
  <c r="AS147" i="1"/>
  <c r="AS145" i="1"/>
  <c r="AS144" i="1"/>
  <c r="AR163" i="1" l="1"/>
  <c r="AQ163" i="1"/>
  <c r="AO163" i="1"/>
  <c r="AM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AS142" i="1"/>
  <c r="AP142" i="1"/>
  <c r="AN142" i="1"/>
  <c r="AL142" i="1"/>
  <c r="L142" i="1"/>
  <c r="K142" i="1"/>
  <c r="AS141" i="1"/>
  <c r="AP141" i="1"/>
  <c r="AN141" i="1"/>
  <c r="AL141" i="1"/>
  <c r="L141" i="1"/>
  <c r="K141" i="1"/>
  <c r="AS140" i="1"/>
  <c r="AP140" i="1"/>
  <c r="AN140" i="1"/>
  <c r="AL140" i="1"/>
  <c r="L140" i="1"/>
  <c r="K140" i="1"/>
  <c r="AS139" i="1"/>
  <c r="AP139" i="1"/>
  <c r="AN139" i="1"/>
  <c r="AL139" i="1"/>
  <c r="L139" i="1"/>
  <c r="K139" i="1"/>
  <c r="AS138" i="1"/>
  <c r="AP138" i="1"/>
  <c r="AN138" i="1"/>
  <c r="AL138" i="1"/>
  <c r="L138" i="1"/>
  <c r="K138" i="1"/>
  <c r="AS137" i="1"/>
  <c r="AP137" i="1"/>
  <c r="AN137" i="1"/>
  <c r="AL137" i="1"/>
  <c r="L137" i="1"/>
  <c r="K137" i="1"/>
  <c r="AS136" i="1"/>
  <c r="AP136" i="1"/>
  <c r="AN136" i="1"/>
  <c r="AL136" i="1"/>
  <c r="L136" i="1"/>
  <c r="K136" i="1"/>
  <c r="AS135" i="1"/>
  <c r="AP135" i="1"/>
  <c r="AN135" i="1"/>
  <c r="AL135" i="1"/>
  <c r="L135" i="1"/>
  <c r="K135" i="1"/>
  <c r="AS134" i="1"/>
  <c r="AP134" i="1"/>
  <c r="AN134" i="1"/>
  <c r="AL134" i="1"/>
  <c r="L134" i="1"/>
  <c r="K134" i="1"/>
  <c r="AS133" i="1"/>
  <c r="AP133" i="1"/>
  <c r="AN133" i="1"/>
  <c r="AL133" i="1"/>
  <c r="L133" i="1"/>
  <c r="K133" i="1"/>
  <c r="AS132" i="1"/>
  <c r="AP132" i="1"/>
  <c r="AN132" i="1"/>
  <c r="AL132" i="1"/>
  <c r="L132" i="1"/>
  <c r="K132" i="1"/>
  <c r="AS131" i="1"/>
  <c r="AP131" i="1"/>
  <c r="AN131" i="1"/>
  <c r="AL131" i="1"/>
  <c r="L131" i="1"/>
  <c r="K131" i="1"/>
  <c r="AS130" i="1"/>
  <c r="AP130" i="1"/>
  <c r="AN130" i="1"/>
  <c r="AL130" i="1"/>
  <c r="L130" i="1"/>
  <c r="K130" i="1"/>
  <c r="AS129" i="1"/>
  <c r="AP129" i="1"/>
  <c r="AN129" i="1"/>
  <c r="AL129" i="1"/>
  <c r="L129" i="1"/>
  <c r="K129" i="1"/>
  <c r="AS128" i="1"/>
  <c r="AP128" i="1"/>
  <c r="AN128" i="1"/>
  <c r="AL128" i="1"/>
  <c r="L128" i="1"/>
  <c r="K128" i="1"/>
  <c r="AS127" i="1"/>
  <c r="AP127" i="1"/>
  <c r="AN127" i="1"/>
  <c r="AL127" i="1"/>
  <c r="L127" i="1"/>
  <c r="K127" i="1"/>
  <c r="AS126" i="1"/>
  <c r="AP126" i="1"/>
  <c r="AN126" i="1"/>
  <c r="AL126" i="1"/>
  <c r="L126" i="1"/>
  <c r="K126" i="1"/>
  <c r="AS125" i="1"/>
  <c r="AP125" i="1"/>
  <c r="AN125" i="1"/>
  <c r="AL125" i="1"/>
  <c r="L125" i="1"/>
  <c r="K125" i="1"/>
  <c r="AS124" i="1"/>
  <c r="AP124" i="1"/>
  <c r="AN124" i="1"/>
  <c r="AL124" i="1"/>
  <c r="L124" i="1"/>
  <c r="K124" i="1"/>
  <c r="AS123" i="1"/>
  <c r="AP123" i="1"/>
  <c r="AN123" i="1"/>
  <c r="AL123" i="1"/>
  <c r="L123" i="1"/>
  <c r="K123" i="1"/>
  <c r="AS122" i="1"/>
  <c r="AP122" i="1"/>
  <c r="AN122" i="1"/>
  <c r="AL122" i="1"/>
  <c r="L122" i="1"/>
  <c r="K122" i="1"/>
  <c r="AS121" i="1"/>
  <c r="AP121" i="1"/>
  <c r="AN121" i="1"/>
  <c r="AL121" i="1"/>
  <c r="L121" i="1"/>
  <c r="K121" i="1"/>
  <c r="AS120" i="1"/>
  <c r="AP120" i="1"/>
  <c r="AN120" i="1"/>
  <c r="AL120" i="1"/>
  <c r="L120" i="1"/>
  <c r="K120" i="1"/>
  <c r="AS119" i="1"/>
  <c r="AP119" i="1"/>
  <c r="AN119" i="1"/>
  <c r="AL119" i="1"/>
  <c r="L119" i="1"/>
  <c r="K119" i="1"/>
  <c r="AS118" i="1"/>
  <c r="AP118" i="1"/>
  <c r="AN118" i="1"/>
  <c r="AL118" i="1"/>
  <c r="L118" i="1"/>
  <c r="K118" i="1"/>
  <c r="AS117" i="1"/>
  <c r="AP117" i="1"/>
  <c r="AN117" i="1"/>
  <c r="AL117" i="1"/>
  <c r="L117" i="1"/>
  <c r="K117" i="1"/>
  <c r="AS116" i="1"/>
  <c r="AP116" i="1"/>
  <c r="AN116" i="1"/>
  <c r="AL116" i="1"/>
  <c r="L116" i="1"/>
  <c r="K116" i="1"/>
  <c r="AS115" i="1"/>
  <c r="AP115" i="1"/>
  <c r="AN115" i="1"/>
  <c r="AL115" i="1"/>
  <c r="L115" i="1"/>
  <c r="K115" i="1"/>
  <c r="AS114" i="1"/>
  <c r="AP114" i="1"/>
  <c r="AN114" i="1"/>
  <c r="AL114" i="1"/>
  <c r="L114" i="1"/>
  <c r="K114" i="1"/>
  <c r="AS113" i="1"/>
  <c r="AP113" i="1"/>
  <c r="AN113" i="1"/>
  <c r="AL113" i="1"/>
  <c r="L113" i="1"/>
  <c r="K113" i="1"/>
  <c r="AS112" i="1"/>
  <c r="AP112" i="1"/>
  <c r="AN112" i="1"/>
  <c r="AL112" i="1"/>
  <c r="L112" i="1"/>
  <c r="K112" i="1"/>
  <c r="AS111" i="1"/>
  <c r="AP111" i="1"/>
  <c r="AN111" i="1"/>
  <c r="AL111" i="1"/>
  <c r="L111" i="1"/>
  <c r="K111" i="1"/>
  <c r="AS110" i="1"/>
  <c r="AP110" i="1"/>
  <c r="AN110" i="1"/>
  <c r="AL110" i="1"/>
  <c r="L110" i="1"/>
  <c r="K110" i="1"/>
  <c r="AS109" i="1"/>
  <c r="AP109" i="1"/>
  <c r="AN109" i="1"/>
  <c r="AL109" i="1"/>
  <c r="L109" i="1"/>
  <c r="K109" i="1"/>
  <c r="AS108" i="1"/>
  <c r="AP108" i="1"/>
  <c r="AN108" i="1"/>
  <c r="AL108" i="1"/>
  <c r="L108" i="1"/>
  <c r="K108" i="1"/>
  <c r="AS107" i="1"/>
  <c r="AP107" i="1"/>
  <c r="AN107" i="1"/>
  <c r="AL107" i="1"/>
  <c r="L107" i="1"/>
  <c r="K107" i="1"/>
  <c r="AS106" i="1"/>
  <c r="AP106" i="1"/>
  <c r="AN106" i="1"/>
  <c r="AL106" i="1"/>
  <c r="L106" i="1"/>
  <c r="K106" i="1"/>
  <c r="AS105" i="1"/>
  <c r="AP105" i="1"/>
  <c r="AN105" i="1"/>
  <c r="AL105" i="1"/>
  <c r="L105" i="1"/>
  <c r="K105" i="1"/>
  <c r="AS104" i="1"/>
  <c r="AP104" i="1"/>
  <c r="AN104" i="1"/>
  <c r="AL104" i="1"/>
  <c r="L104" i="1"/>
  <c r="K104" i="1"/>
  <c r="AS103" i="1"/>
  <c r="AP103" i="1"/>
  <c r="AN103" i="1"/>
  <c r="AL103" i="1"/>
  <c r="L103" i="1"/>
  <c r="K103" i="1"/>
  <c r="AS102" i="1"/>
  <c r="AP102" i="1"/>
  <c r="AN102" i="1"/>
  <c r="AL102" i="1"/>
  <c r="L102" i="1"/>
  <c r="K102" i="1"/>
  <c r="AS101" i="1"/>
  <c r="AP101" i="1"/>
  <c r="AN101" i="1"/>
  <c r="AL101" i="1"/>
  <c r="L101" i="1"/>
  <c r="K101" i="1"/>
  <c r="AS100" i="1"/>
  <c r="AP100" i="1"/>
  <c r="AN100" i="1"/>
  <c r="AL100" i="1"/>
  <c r="L100" i="1"/>
  <c r="K100" i="1"/>
  <c r="AS99" i="1"/>
  <c r="AP99" i="1"/>
  <c r="AN99" i="1"/>
  <c r="AL99" i="1"/>
  <c r="L99" i="1"/>
  <c r="K99" i="1"/>
  <c r="AS98" i="1"/>
  <c r="AP98" i="1"/>
  <c r="AN98" i="1"/>
  <c r="AL98" i="1"/>
  <c r="L98" i="1"/>
  <c r="K98" i="1"/>
  <c r="AS97" i="1"/>
  <c r="AP97" i="1"/>
  <c r="AN97" i="1"/>
  <c r="AL97" i="1"/>
  <c r="L97" i="1"/>
  <c r="K97" i="1"/>
  <c r="AS96" i="1"/>
  <c r="AP96" i="1"/>
  <c r="AN96" i="1"/>
  <c r="AL96" i="1"/>
  <c r="L96" i="1"/>
  <c r="K96" i="1"/>
  <c r="AS95" i="1"/>
  <c r="AP95" i="1"/>
  <c r="AN95" i="1"/>
  <c r="AL95" i="1"/>
  <c r="L95" i="1"/>
  <c r="K95" i="1"/>
  <c r="AS94" i="1"/>
  <c r="AP94" i="1"/>
  <c r="AN94" i="1"/>
  <c r="AL94" i="1"/>
  <c r="L94" i="1"/>
  <c r="K94" i="1"/>
  <c r="AS93" i="1"/>
  <c r="AP93" i="1"/>
  <c r="AN93" i="1"/>
  <c r="AL93" i="1"/>
  <c r="L93" i="1"/>
  <c r="K93" i="1"/>
  <c r="AS92" i="1"/>
  <c r="AP92" i="1"/>
  <c r="AN92" i="1"/>
  <c r="AL92" i="1"/>
  <c r="L92" i="1"/>
  <c r="K92" i="1"/>
  <c r="AS91" i="1"/>
  <c r="AP91" i="1"/>
  <c r="AN91" i="1"/>
  <c r="AL91" i="1"/>
  <c r="L91" i="1"/>
  <c r="K91" i="1"/>
  <c r="AS90" i="1"/>
  <c r="AP90" i="1"/>
  <c r="AN90" i="1"/>
  <c r="AL90" i="1"/>
  <c r="L90" i="1"/>
  <c r="K90" i="1"/>
  <c r="AS89" i="1"/>
  <c r="AP89" i="1"/>
  <c r="AN89" i="1"/>
  <c r="AL89" i="1"/>
  <c r="L89" i="1"/>
  <c r="K89" i="1"/>
  <c r="AS88" i="1"/>
  <c r="AP88" i="1"/>
  <c r="AN88" i="1"/>
  <c r="AL88" i="1"/>
  <c r="L88" i="1"/>
  <c r="K88" i="1"/>
  <c r="AS87" i="1"/>
  <c r="AP87" i="1"/>
  <c r="AN87" i="1"/>
  <c r="AL87" i="1"/>
  <c r="L87" i="1"/>
  <c r="K87" i="1"/>
  <c r="AS86" i="1"/>
  <c r="AP86" i="1"/>
  <c r="AN86" i="1"/>
  <c r="AL86" i="1"/>
  <c r="L86" i="1"/>
  <c r="K86" i="1"/>
  <c r="AS85" i="1"/>
  <c r="AP85" i="1"/>
  <c r="AN85" i="1"/>
  <c r="AL85" i="1"/>
  <c r="L85" i="1"/>
  <c r="K85" i="1"/>
  <c r="AS84" i="1"/>
  <c r="AP84" i="1"/>
  <c r="AN84" i="1"/>
  <c r="AL84" i="1"/>
  <c r="L84" i="1"/>
  <c r="K84" i="1"/>
  <c r="AS83" i="1"/>
  <c r="AP83" i="1"/>
  <c r="AN83" i="1"/>
  <c r="AL83" i="1"/>
  <c r="L83" i="1"/>
  <c r="K83" i="1"/>
  <c r="AS82" i="1"/>
  <c r="AP82" i="1"/>
  <c r="AN82" i="1"/>
  <c r="AL82" i="1"/>
  <c r="L82" i="1"/>
  <c r="K82" i="1"/>
  <c r="AS81" i="1"/>
  <c r="AP81" i="1"/>
  <c r="AN81" i="1"/>
  <c r="AL81" i="1"/>
  <c r="L81" i="1"/>
  <c r="K81" i="1"/>
  <c r="AS80" i="1"/>
  <c r="AP80" i="1"/>
  <c r="AN80" i="1"/>
  <c r="AL80" i="1"/>
  <c r="L80" i="1"/>
  <c r="K80" i="1"/>
  <c r="AS79" i="1"/>
  <c r="AP79" i="1"/>
  <c r="AN79" i="1"/>
  <c r="AL79" i="1"/>
  <c r="L79" i="1"/>
  <c r="K79" i="1"/>
  <c r="AS78" i="1"/>
  <c r="AP78" i="1"/>
  <c r="AN78" i="1"/>
  <c r="AL78" i="1"/>
  <c r="L78" i="1"/>
  <c r="K78" i="1"/>
  <c r="AS77" i="1"/>
  <c r="AP77" i="1"/>
  <c r="AN77" i="1"/>
  <c r="AL77" i="1"/>
  <c r="L77" i="1"/>
  <c r="K77" i="1"/>
  <c r="AS76" i="1"/>
  <c r="AP76" i="1"/>
  <c r="AN76" i="1"/>
  <c r="AL76" i="1"/>
  <c r="L76" i="1"/>
  <c r="K76" i="1"/>
  <c r="AS75" i="1"/>
  <c r="AP75" i="1"/>
  <c r="AN75" i="1"/>
  <c r="AL75" i="1"/>
  <c r="L75" i="1"/>
  <c r="K75" i="1"/>
  <c r="AS74" i="1"/>
  <c r="AP74" i="1"/>
  <c r="AN74" i="1"/>
  <c r="AL74" i="1"/>
  <c r="L74" i="1"/>
  <c r="K74" i="1"/>
  <c r="AS73" i="1"/>
  <c r="AP73" i="1"/>
  <c r="AN73" i="1"/>
  <c r="AL73" i="1"/>
  <c r="L73" i="1"/>
  <c r="K73" i="1"/>
  <c r="AS72" i="1"/>
  <c r="AP72" i="1"/>
  <c r="AN72" i="1"/>
  <c r="AL72" i="1"/>
  <c r="L72" i="1"/>
  <c r="K72" i="1"/>
  <c r="AS71" i="1"/>
  <c r="AP71" i="1"/>
  <c r="AN71" i="1"/>
  <c r="AL71" i="1"/>
  <c r="L71" i="1"/>
  <c r="K71" i="1"/>
  <c r="AS70" i="1"/>
  <c r="AP70" i="1"/>
  <c r="AN70" i="1"/>
  <c r="AL70" i="1"/>
  <c r="L70" i="1"/>
  <c r="K70" i="1"/>
  <c r="AS69" i="1"/>
  <c r="AP69" i="1"/>
  <c r="AN69" i="1"/>
  <c r="AL69" i="1"/>
  <c r="L69" i="1"/>
  <c r="K69" i="1"/>
  <c r="AS68" i="1"/>
  <c r="AP68" i="1"/>
  <c r="AN68" i="1"/>
  <c r="AL68" i="1"/>
  <c r="L68" i="1"/>
  <c r="K68" i="1"/>
  <c r="AS67" i="1"/>
  <c r="AP67" i="1"/>
  <c r="AN67" i="1"/>
  <c r="AL67" i="1"/>
  <c r="L67" i="1"/>
  <c r="K67" i="1"/>
  <c r="AS66" i="1"/>
  <c r="AP66" i="1"/>
  <c r="AN66" i="1"/>
  <c r="AL66" i="1"/>
  <c r="L66" i="1"/>
  <c r="K66" i="1"/>
  <c r="AS65" i="1"/>
  <c r="AP65" i="1"/>
  <c r="AN65" i="1"/>
  <c r="AL65" i="1"/>
  <c r="L65" i="1"/>
  <c r="K65" i="1"/>
  <c r="AS64" i="1"/>
  <c r="AP64" i="1"/>
  <c r="AN64" i="1"/>
  <c r="AL64" i="1"/>
  <c r="L64" i="1"/>
  <c r="K64" i="1"/>
  <c r="AS63" i="1"/>
  <c r="AP63" i="1"/>
  <c r="AN63" i="1"/>
  <c r="AL63" i="1"/>
  <c r="L63" i="1"/>
  <c r="K63" i="1"/>
  <c r="AS62" i="1"/>
  <c r="AP62" i="1"/>
  <c r="AN62" i="1"/>
  <c r="AL62" i="1"/>
  <c r="L62" i="1"/>
  <c r="K62" i="1"/>
  <c r="AS61" i="1"/>
  <c r="AP61" i="1"/>
  <c r="AN61" i="1"/>
  <c r="AL61" i="1"/>
  <c r="L61" i="1"/>
  <c r="K61" i="1"/>
  <c r="AS60" i="1"/>
  <c r="AP60" i="1"/>
  <c r="AN60" i="1"/>
  <c r="AL60" i="1"/>
  <c r="L60" i="1"/>
  <c r="K60" i="1"/>
  <c r="AS59" i="1"/>
  <c r="AP59" i="1"/>
  <c r="AN59" i="1"/>
  <c r="AL59" i="1"/>
  <c r="L59" i="1"/>
  <c r="K59" i="1"/>
  <c r="AS58" i="1"/>
  <c r="AP58" i="1"/>
  <c r="AN58" i="1"/>
  <c r="AL58" i="1"/>
  <c r="L58" i="1"/>
  <c r="K58" i="1"/>
  <c r="AS57" i="1"/>
  <c r="AP57" i="1"/>
  <c r="AN57" i="1"/>
  <c r="AL57" i="1"/>
  <c r="L57" i="1"/>
  <c r="K57" i="1"/>
  <c r="AS56" i="1"/>
  <c r="AP56" i="1"/>
  <c r="AN56" i="1"/>
  <c r="AL56" i="1"/>
  <c r="L56" i="1"/>
  <c r="K56" i="1"/>
  <c r="AS55" i="1"/>
  <c r="AP55" i="1"/>
  <c r="AN55" i="1"/>
  <c r="AL55" i="1"/>
  <c r="L55" i="1"/>
  <c r="K55" i="1"/>
  <c r="AS54" i="1"/>
  <c r="AP54" i="1"/>
  <c r="AN54" i="1"/>
  <c r="AL54" i="1"/>
  <c r="L54" i="1"/>
  <c r="K54" i="1"/>
  <c r="AS53" i="1"/>
  <c r="AP53" i="1"/>
  <c r="AN53" i="1"/>
  <c r="AL53" i="1"/>
  <c r="L53" i="1"/>
  <c r="K53" i="1"/>
  <c r="AS52" i="1"/>
  <c r="AP52" i="1"/>
  <c r="AN52" i="1"/>
  <c r="AL52" i="1"/>
  <c r="L52" i="1"/>
  <c r="K52" i="1"/>
  <c r="AS51" i="1"/>
  <c r="AP51" i="1"/>
  <c r="AN51" i="1"/>
  <c r="AL51" i="1"/>
  <c r="L51" i="1"/>
  <c r="K51" i="1"/>
  <c r="AS50" i="1"/>
  <c r="AP50" i="1"/>
  <c r="AN50" i="1"/>
  <c r="AL50" i="1"/>
  <c r="L50" i="1"/>
  <c r="K50" i="1"/>
  <c r="AS49" i="1"/>
  <c r="AP49" i="1"/>
  <c r="AN49" i="1"/>
  <c r="AL49" i="1"/>
  <c r="L49" i="1"/>
  <c r="K49" i="1"/>
  <c r="AS48" i="1"/>
  <c r="AP48" i="1"/>
  <c r="AN48" i="1"/>
  <c r="AL48" i="1"/>
  <c r="L48" i="1"/>
  <c r="K48" i="1"/>
  <c r="AS47" i="1"/>
  <c r="AP47" i="1"/>
  <c r="AN47" i="1"/>
  <c r="AL47" i="1"/>
  <c r="L47" i="1"/>
  <c r="K47" i="1"/>
  <c r="AS46" i="1"/>
  <c r="AP46" i="1"/>
  <c r="AN46" i="1"/>
  <c r="AL46" i="1"/>
  <c r="L46" i="1"/>
  <c r="K46" i="1"/>
  <c r="AS45" i="1"/>
  <c r="AP45" i="1"/>
  <c r="AN45" i="1"/>
  <c r="AL45" i="1"/>
  <c r="L45" i="1"/>
  <c r="K45" i="1"/>
  <c r="AS44" i="1"/>
  <c r="AP44" i="1"/>
  <c r="AN44" i="1"/>
  <c r="AL44" i="1"/>
  <c r="L44" i="1"/>
  <c r="K44" i="1"/>
  <c r="AS43" i="1"/>
  <c r="AP43" i="1"/>
  <c r="AN43" i="1"/>
  <c r="AL43" i="1"/>
  <c r="L43" i="1"/>
  <c r="K43" i="1"/>
  <c r="AS42" i="1"/>
  <c r="AP42" i="1"/>
  <c r="AN42" i="1"/>
  <c r="AL42" i="1"/>
  <c r="L42" i="1"/>
  <c r="K42" i="1"/>
  <c r="AS41" i="1"/>
  <c r="AP41" i="1"/>
  <c r="AN41" i="1"/>
  <c r="AL41" i="1"/>
  <c r="L41" i="1"/>
  <c r="K41" i="1"/>
  <c r="AS40" i="1"/>
  <c r="AP40" i="1"/>
  <c r="AN40" i="1"/>
  <c r="AL40" i="1"/>
  <c r="L40" i="1"/>
  <c r="K40" i="1"/>
  <c r="AS39" i="1"/>
  <c r="AP39" i="1"/>
  <c r="AN39" i="1"/>
  <c r="AL39" i="1"/>
  <c r="L39" i="1"/>
  <c r="K39" i="1"/>
  <c r="AS38" i="1"/>
  <c r="AP38" i="1"/>
  <c r="AN38" i="1"/>
  <c r="AL38" i="1"/>
  <c r="L38" i="1"/>
  <c r="K38" i="1"/>
  <c r="AS37" i="1"/>
  <c r="AP37" i="1"/>
  <c r="AN37" i="1"/>
  <c r="AL37" i="1"/>
  <c r="L37" i="1"/>
  <c r="K37" i="1"/>
  <c r="AS36" i="1"/>
  <c r="AP36" i="1"/>
  <c r="AN36" i="1"/>
  <c r="AL36" i="1"/>
  <c r="L36" i="1"/>
  <c r="K36" i="1"/>
  <c r="AS35" i="1"/>
  <c r="AP35" i="1"/>
  <c r="AN35" i="1"/>
  <c r="AL35" i="1"/>
  <c r="L35" i="1"/>
  <c r="K35" i="1"/>
  <c r="AS34" i="1"/>
  <c r="AP34" i="1"/>
  <c r="AN34" i="1"/>
  <c r="AL34" i="1"/>
  <c r="L34" i="1"/>
  <c r="K34" i="1"/>
  <c r="AS33" i="1"/>
  <c r="AP33" i="1"/>
  <c r="AN33" i="1"/>
  <c r="AL33" i="1"/>
  <c r="L33" i="1"/>
  <c r="K33" i="1"/>
  <c r="AS32" i="1"/>
  <c r="AP32" i="1"/>
  <c r="AN32" i="1"/>
  <c r="AL32" i="1"/>
  <c r="L32" i="1"/>
  <c r="K32" i="1"/>
  <c r="AS31" i="1"/>
  <c r="AP31" i="1"/>
  <c r="AN31" i="1"/>
  <c r="AL31" i="1"/>
  <c r="L31" i="1"/>
  <c r="K31" i="1"/>
  <c r="AS30" i="1"/>
  <c r="AP30" i="1"/>
  <c r="AN30" i="1"/>
  <c r="AL30" i="1"/>
  <c r="L30" i="1"/>
  <c r="K30" i="1"/>
  <c r="AS29" i="1"/>
  <c r="AP29" i="1"/>
  <c r="AN29" i="1"/>
  <c r="AL29" i="1"/>
  <c r="L29" i="1"/>
  <c r="K29" i="1"/>
  <c r="AS28" i="1"/>
  <c r="AP28" i="1"/>
  <c r="AN28" i="1"/>
  <c r="AL28" i="1"/>
  <c r="L28" i="1"/>
  <c r="K28" i="1"/>
  <c r="AS27" i="1"/>
  <c r="AP27" i="1"/>
  <c r="AN27" i="1"/>
  <c r="AL27" i="1"/>
  <c r="L27" i="1"/>
  <c r="K27" i="1"/>
  <c r="AS26" i="1"/>
  <c r="AP26" i="1"/>
  <c r="AN26" i="1"/>
  <c r="AL26" i="1"/>
  <c r="L26" i="1"/>
  <c r="K26" i="1"/>
  <c r="AS25" i="1"/>
  <c r="AP25" i="1"/>
  <c r="AN25" i="1"/>
  <c r="AL25" i="1"/>
  <c r="L25" i="1"/>
  <c r="K25" i="1"/>
  <c r="AS24" i="1"/>
  <c r="AP24" i="1"/>
  <c r="AN24" i="1"/>
  <c r="AL24" i="1"/>
  <c r="L24" i="1"/>
  <c r="K24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K3" i="1"/>
  <c r="AS152" i="1"/>
  <c r="AP152" i="1"/>
  <c r="AN152" i="1"/>
  <c r="AL152" i="1"/>
  <c r="L152" i="1"/>
  <c r="K152" i="1"/>
  <c r="K163" i="1" l="1"/>
  <c r="AP163" i="1"/>
  <c r="AL163" i="1"/>
  <c r="AN163" i="1"/>
  <c r="L163" i="1"/>
  <c r="AS163" i="1"/>
  <c r="AU4" i="1" l="1"/>
  <c r="AT4" i="1" s="1"/>
  <c r="AU20" i="1"/>
  <c r="AV20" i="1" s="1"/>
  <c r="AU36" i="1"/>
  <c r="AV36" i="1" s="1"/>
  <c r="AU52" i="1"/>
  <c r="AT52" i="1" s="1"/>
  <c r="AU68" i="1"/>
  <c r="AV68" i="1" s="1"/>
  <c r="AU84" i="1"/>
  <c r="AV84" i="1" s="1"/>
  <c r="AU100" i="1"/>
  <c r="AT100" i="1" s="1"/>
  <c r="AU116" i="1"/>
  <c r="AT116" i="1" s="1"/>
  <c r="AU132" i="1"/>
  <c r="AU148" i="1"/>
  <c r="AT148" i="1" s="1"/>
  <c r="AT160" i="1"/>
  <c r="AU127" i="1"/>
  <c r="AT127" i="1" s="1"/>
  <c r="AU96" i="1"/>
  <c r="AT96" i="1" s="1"/>
  <c r="AU19" i="1"/>
  <c r="AT19" i="1" s="1"/>
  <c r="AT132" i="1"/>
  <c r="AU5" i="1"/>
  <c r="AU21" i="1"/>
  <c r="AU37" i="1"/>
  <c r="AT37" i="1" s="1"/>
  <c r="AU53" i="1"/>
  <c r="AT53" i="1" s="1"/>
  <c r="AU69" i="1"/>
  <c r="AT69" i="1" s="1"/>
  <c r="AU85" i="1"/>
  <c r="AT85" i="1" s="1"/>
  <c r="AU101" i="1"/>
  <c r="AT101" i="1" s="1"/>
  <c r="AU117" i="1"/>
  <c r="AT117" i="1" s="1"/>
  <c r="AU133" i="1"/>
  <c r="AV133" i="1" s="1"/>
  <c r="AU149" i="1"/>
  <c r="AT149" i="1" s="1"/>
  <c r="AT161" i="1"/>
  <c r="AU114" i="1"/>
  <c r="AT114" i="1" s="1"/>
  <c r="AU131" i="1"/>
  <c r="AT131" i="1" s="1"/>
  <c r="AT5" i="1"/>
  <c r="AT21" i="1"/>
  <c r="AU6" i="1"/>
  <c r="AT6" i="1" s="1"/>
  <c r="AU22" i="1"/>
  <c r="AV22" i="1" s="1"/>
  <c r="AU38" i="1"/>
  <c r="AT38" i="1" s="1"/>
  <c r="AU54" i="1"/>
  <c r="AV54" i="1" s="1"/>
  <c r="AU70" i="1"/>
  <c r="AU86" i="1"/>
  <c r="AT86" i="1" s="1"/>
  <c r="AU102" i="1"/>
  <c r="AT102" i="1" s="1"/>
  <c r="AU118" i="1"/>
  <c r="AT118" i="1" s="1"/>
  <c r="AU134" i="1"/>
  <c r="AT134" i="1" s="1"/>
  <c r="AU150" i="1"/>
  <c r="AT150" i="1" s="1"/>
  <c r="AU15" i="1"/>
  <c r="AT15" i="1"/>
  <c r="AU48" i="1"/>
  <c r="AT48" i="1" s="1"/>
  <c r="AT22" i="1"/>
  <c r="AT70" i="1"/>
  <c r="AU7" i="1"/>
  <c r="AV7" i="1" s="1"/>
  <c r="AU23" i="1"/>
  <c r="AT23" i="1" s="1"/>
  <c r="AU39" i="1"/>
  <c r="AT39" i="1" s="1"/>
  <c r="AU55" i="1"/>
  <c r="AT55" i="1" s="1"/>
  <c r="AU71" i="1"/>
  <c r="AT71" i="1" s="1"/>
  <c r="AU87" i="1"/>
  <c r="AV87" i="1" s="1"/>
  <c r="AU103" i="1"/>
  <c r="AV103" i="1" s="1"/>
  <c r="AU119" i="1"/>
  <c r="AV119" i="1" s="1"/>
  <c r="AU135" i="1"/>
  <c r="AV135" i="1" s="1"/>
  <c r="AU151" i="1"/>
  <c r="AU152" i="1"/>
  <c r="AT152" i="1" s="1"/>
  <c r="AU79" i="1"/>
  <c r="AT79" i="1" s="1"/>
  <c r="AU32" i="1"/>
  <c r="AV32" i="1" s="1"/>
  <c r="AU35" i="1"/>
  <c r="AT35" i="1" s="1"/>
  <c r="AT103" i="1"/>
  <c r="AT151" i="1"/>
  <c r="AU8" i="1"/>
  <c r="AT8" i="1" s="1"/>
  <c r="AU24" i="1"/>
  <c r="AV24" i="1" s="1"/>
  <c r="AU40" i="1"/>
  <c r="AV40" i="1" s="1"/>
  <c r="AU56" i="1"/>
  <c r="AU72" i="1"/>
  <c r="AU88" i="1"/>
  <c r="AT88" i="1" s="1"/>
  <c r="AU104" i="1"/>
  <c r="AT104" i="1" s="1"/>
  <c r="AU120" i="1"/>
  <c r="AT120" i="1" s="1"/>
  <c r="AU136" i="1"/>
  <c r="AT136" i="1" s="1"/>
  <c r="AU111" i="1"/>
  <c r="AT56" i="1"/>
  <c r="AT72" i="1"/>
  <c r="AU9" i="1"/>
  <c r="AV9" i="1" s="1"/>
  <c r="AU25" i="1"/>
  <c r="AV25" i="1" s="1"/>
  <c r="AU41" i="1"/>
  <c r="AV41" i="1" s="1"/>
  <c r="AU57" i="1"/>
  <c r="AU73" i="1"/>
  <c r="AV73" i="1" s="1"/>
  <c r="AU89" i="1"/>
  <c r="AV89" i="1" s="1"/>
  <c r="AU105" i="1"/>
  <c r="AT105" i="1" s="1"/>
  <c r="AU121" i="1"/>
  <c r="AT121" i="1" s="1"/>
  <c r="AU137" i="1"/>
  <c r="AV137" i="1" s="1"/>
  <c r="AU154" i="1"/>
  <c r="AT154" i="1" s="1"/>
  <c r="AU31" i="1"/>
  <c r="AT31" i="1" s="1"/>
  <c r="AU144" i="1"/>
  <c r="AU51" i="1"/>
  <c r="AT51" i="1" s="1"/>
  <c r="AT9" i="1"/>
  <c r="AT57" i="1"/>
  <c r="AT73" i="1"/>
  <c r="AU10" i="1"/>
  <c r="AU26" i="1"/>
  <c r="AT26" i="1" s="1"/>
  <c r="AU42" i="1"/>
  <c r="AU58" i="1"/>
  <c r="AU74" i="1"/>
  <c r="AT74" i="1" s="1"/>
  <c r="AU90" i="1"/>
  <c r="AU106" i="1"/>
  <c r="AU122" i="1"/>
  <c r="AV122" i="1" s="1"/>
  <c r="AU138" i="1"/>
  <c r="AT138" i="1" s="1"/>
  <c r="AU155" i="1"/>
  <c r="AU47" i="1"/>
  <c r="AV47" i="1" s="1"/>
  <c r="AT111" i="1"/>
  <c r="AU128" i="1"/>
  <c r="AV128" i="1" s="1"/>
  <c r="AU83" i="1"/>
  <c r="AV83" i="1" s="1"/>
  <c r="AT10" i="1"/>
  <c r="AT42" i="1"/>
  <c r="AT58" i="1"/>
  <c r="AT90" i="1"/>
  <c r="AT106" i="1"/>
  <c r="AT155" i="1"/>
  <c r="AU11" i="1"/>
  <c r="AV11" i="1" s="1"/>
  <c r="AU27" i="1"/>
  <c r="AV27" i="1" s="1"/>
  <c r="AU43" i="1"/>
  <c r="AV43" i="1" s="1"/>
  <c r="AU59" i="1"/>
  <c r="AV59" i="1" s="1"/>
  <c r="AU75" i="1"/>
  <c r="AV75" i="1" s="1"/>
  <c r="AU91" i="1"/>
  <c r="AV91" i="1" s="1"/>
  <c r="AU107" i="1"/>
  <c r="AT107" i="1" s="1"/>
  <c r="AU123" i="1"/>
  <c r="AV123" i="1" s="1"/>
  <c r="AU139" i="1"/>
  <c r="AT139" i="1" s="1"/>
  <c r="AU156" i="1"/>
  <c r="AT156" i="1" s="1"/>
  <c r="AU64" i="1"/>
  <c r="AU115" i="1"/>
  <c r="AT115" i="1" s="1"/>
  <c r="AU12" i="1"/>
  <c r="AU28" i="1"/>
  <c r="AV28" i="1" s="1"/>
  <c r="AU44" i="1"/>
  <c r="AT44" i="1" s="1"/>
  <c r="AU60" i="1"/>
  <c r="AV60" i="1" s="1"/>
  <c r="AU76" i="1"/>
  <c r="AT76" i="1" s="1"/>
  <c r="AU92" i="1"/>
  <c r="AV92" i="1" s="1"/>
  <c r="AU108" i="1"/>
  <c r="AV108" i="1" s="1"/>
  <c r="AU124" i="1"/>
  <c r="AV124" i="1" s="1"/>
  <c r="AU140" i="1"/>
  <c r="AV140" i="1" s="1"/>
  <c r="AU157" i="1"/>
  <c r="AT157" i="1" s="1"/>
  <c r="AU63" i="1"/>
  <c r="AV63" i="1" s="1"/>
  <c r="AU112" i="1"/>
  <c r="AT112" i="1" s="1"/>
  <c r="AU67" i="1"/>
  <c r="AT67" i="1" s="1"/>
  <c r="AT12" i="1"/>
  <c r="AT92" i="1"/>
  <c r="AU13" i="1"/>
  <c r="AV13" i="1" s="1"/>
  <c r="AU29" i="1"/>
  <c r="AV29" i="1" s="1"/>
  <c r="AU45" i="1"/>
  <c r="AT45" i="1" s="1"/>
  <c r="AU61" i="1"/>
  <c r="AT61" i="1" s="1"/>
  <c r="AU77" i="1"/>
  <c r="AT77" i="1" s="1"/>
  <c r="AU93" i="1"/>
  <c r="AT93" i="1" s="1"/>
  <c r="AU109" i="1"/>
  <c r="AT109" i="1" s="1"/>
  <c r="AU125" i="1"/>
  <c r="AV125" i="1" s="1"/>
  <c r="AU141" i="1"/>
  <c r="AT141" i="1" s="1"/>
  <c r="AU158" i="1"/>
  <c r="AT158" i="1" s="1"/>
  <c r="AU80" i="1"/>
  <c r="AV80" i="1" s="1"/>
  <c r="AU3" i="1"/>
  <c r="AU14" i="1"/>
  <c r="AT14" i="1" s="1"/>
  <c r="AU30" i="1"/>
  <c r="AV30" i="1" s="1"/>
  <c r="AU46" i="1"/>
  <c r="AV46" i="1" s="1"/>
  <c r="AU62" i="1"/>
  <c r="AT62" i="1" s="1"/>
  <c r="AU78" i="1"/>
  <c r="AT78" i="1" s="1"/>
  <c r="AU94" i="1"/>
  <c r="AV94" i="1" s="1"/>
  <c r="AU110" i="1"/>
  <c r="AT110" i="1" s="1"/>
  <c r="AU126" i="1"/>
  <c r="AT126" i="1" s="1"/>
  <c r="AU142" i="1"/>
  <c r="AV142" i="1" s="1"/>
  <c r="AU95" i="1"/>
  <c r="AV95" i="1" s="1"/>
  <c r="AU16" i="1"/>
  <c r="AT16" i="1" s="1"/>
  <c r="AT64" i="1"/>
  <c r="AT144" i="1"/>
  <c r="AT162" i="1"/>
  <c r="AU17" i="1"/>
  <c r="AV17" i="1" s="1"/>
  <c r="AU33" i="1"/>
  <c r="AT33" i="1" s="1"/>
  <c r="AU49" i="1"/>
  <c r="AT49" i="1" s="1"/>
  <c r="AU65" i="1"/>
  <c r="AV65" i="1" s="1"/>
  <c r="AU81" i="1"/>
  <c r="AV81" i="1" s="1"/>
  <c r="AU97" i="1"/>
  <c r="AT97" i="1" s="1"/>
  <c r="AU113" i="1"/>
  <c r="AU129" i="1"/>
  <c r="AT129" i="1" s="1"/>
  <c r="AU145" i="1"/>
  <c r="AV145" i="1" s="1"/>
  <c r="AU34" i="1"/>
  <c r="AT34" i="1" s="1"/>
  <c r="AU66" i="1"/>
  <c r="AT66" i="1" s="1"/>
  <c r="AU98" i="1"/>
  <c r="AT98" i="1" s="1"/>
  <c r="AU99" i="1"/>
  <c r="AV99" i="1" s="1"/>
  <c r="AT113" i="1"/>
  <c r="AU18" i="1"/>
  <c r="AT18" i="1" s="1"/>
  <c r="AU50" i="1"/>
  <c r="AT50" i="1" s="1"/>
  <c r="AU82" i="1"/>
  <c r="AT82" i="1" s="1"/>
  <c r="AU130" i="1"/>
  <c r="AT130" i="1" s="1"/>
  <c r="AU147" i="1"/>
  <c r="AV147" i="1" s="1"/>
  <c r="AV155" i="1"/>
  <c r="AV156" i="1"/>
  <c r="AV151" i="1"/>
  <c r="AV148" i="1"/>
  <c r="C166" i="1"/>
  <c r="AV16" i="1"/>
  <c r="AV144" i="1"/>
  <c r="AV4" i="1"/>
  <c r="AV56" i="1"/>
  <c r="AV100" i="1"/>
  <c r="AV38" i="1"/>
  <c r="AV51" i="1"/>
  <c r="AV31" i="1"/>
  <c r="AV62" i="1"/>
  <c r="AV26" i="1"/>
  <c r="AV114" i="1"/>
  <c r="AV111" i="1"/>
  <c r="AV71" i="1"/>
  <c r="AV53" i="1"/>
  <c r="AV76" i="1"/>
  <c r="AV10" i="1"/>
  <c r="AV12" i="1"/>
  <c r="AV139" i="1"/>
  <c r="AV138" i="1"/>
  <c r="AV72" i="1"/>
  <c r="AV14" i="1"/>
  <c r="AV131" i="1"/>
  <c r="AV69" i="1"/>
  <c r="AV88" i="1"/>
  <c r="AV102" i="1"/>
  <c r="AV57" i="1"/>
  <c r="AV86" i="1"/>
  <c r="AV120" i="1"/>
  <c r="AV117" i="1"/>
  <c r="AV42" i="1"/>
  <c r="AV18" i="1"/>
  <c r="AV116" i="1"/>
  <c r="AV93" i="1"/>
  <c r="AV21" i="1"/>
  <c r="AV74" i="1"/>
  <c r="AV127" i="1"/>
  <c r="AV121" i="1"/>
  <c r="AV115" i="1"/>
  <c r="AV104" i="1"/>
  <c r="AV98" i="1"/>
  <c r="AV70" i="1"/>
  <c r="AV64" i="1"/>
  <c r="AV58" i="1"/>
  <c r="AV52" i="1"/>
  <c r="AV136" i="1"/>
  <c r="AV118" i="1"/>
  <c r="AV107" i="1"/>
  <c r="AV101" i="1"/>
  <c r="AV61" i="1"/>
  <c r="AV37" i="1"/>
  <c r="AV5" i="1"/>
  <c r="AV49" i="1"/>
  <c r="AV34" i="1"/>
  <c r="AV55" i="1"/>
  <c r="AV132" i="1"/>
  <c r="AV97" i="1"/>
  <c r="AV106" i="1"/>
  <c r="AV23" i="1"/>
  <c r="AV141" i="1"/>
  <c r="AV90" i="1"/>
  <c r="AV113" i="1"/>
  <c r="AV39" i="1"/>
  <c r="AV79" i="1"/>
  <c r="AV85" i="1"/>
  <c r="AV15" i="1"/>
  <c r="AV8" i="1"/>
  <c r="AV48" i="1" l="1"/>
  <c r="AT89" i="1"/>
  <c r="AT7" i="1"/>
  <c r="AV129" i="1"/>
  <c r="AT124" i="1"/>
  <c r="AT46" i="1"/>
  <c r="AV130" i="1"/>
  <c r="AT108" i="1"/>
  <c r="AT29" i="1"/>
  <c r="AV45" i="1"/>
  <c r="AV66" i="1"/>
  <c r="AV77" i="1"/>
  <c r="AT60" i="1"/>
  <c r="AT122" i="1"/>
  <c r="AT32" i="1"/>
  <c r="AV109" i="1"/>
  <c r="AV35" i="1"/>
  <c r="AV82" i="1"/>
  <c r="AT41" i="1"/>
  <c r="AT25" i="1"/>
  <c r="AT135" i="1"/>
  <c r="AT123" i="1"/>
  <c r="AT40" i="1"/>
  <c r="AT81" i="1"/>
  <c r="AT24" i="1"/>
  <c r="AT87" i="1"/>
  <c r="AV50" i="1"/>
  <c r="AV19" i="1"/>
  <c r="AV96" i="1"/>
  <c r="AT65" i="1"/>
  <c r="AT59" i="1"/>
  <c r="AT28" i="1"/>
  <c r="AT80" i="1"/>
  <c r="AT125" i="1"/>
  <c r="AT30" i="1"/>
  <c r="AV44" i="1"/>
  <c r="AV126" i="1"/>
  <c r="AV67" i="1"/>
  <c r="AV150" i="1"/>
  <c r="AV78" i="1"/>
  <c r="AV112" i="1"/>
  <c r="AT13" i="1"/>
  <c r="AT137" i="1"/>
  <c r="AV110" i="1"/>
  <c r="AV158" i="1"/>
  <c r="AV134" i="1"/>
  <c r="AT91" i="1"/>
  <c r="AT54" i="1"/>
  <c r="AT84" i="1"/>
  <c r="AV154" i="1"/>
  <c r="AT75" i="1"/>
  <c r="AT119" i="1"/>
  <c r="AT142" i="1"/>
  <c r="AT68" i="1"/>
  <c r="AT43" i="1"/>
  <c r="AT128" i="1"/>
  <c r="AU163" i="1"/>
  <c r="AT27" i="1"/>
  <c r="AT95" i="1"/>
  <c r="AT133" i="1"/>
  <c r="AT20" i="1"/>
  <c r="AV152" i="1"/>
  <c r="AV33" i="1"/>
  <c r="AV157" i="1"/>
  <c r="AT11" i="1"/>
  <c r="AT147" i="1"/>
  <c r="AT47" i="1"/>
  <c r="AT36" i="1"/>
  <c r="AT94" i="1"/>
  <c r="AT99" i="1"/>
  <c r="AT140" i="1"/>
  <c r="AT63" i="1"/>
  <c r="AT83" i="1"/>
  <c r="AV6" i="1"/>
  <c r="AT17" i="1"/>
  <c r="AT145" i="1"/>
  <c r="AV105" i="1"/>
  <c r="AV149" i="1"/>
  <c r="AV3" i="1"/>
  <c r="AT3" i="1"/>
  <c r="AT163" i="1" s="1"/>
  <c r="AV163" i="1" l="1"/>
</calcChain>
</file>

<file path=xl/sharedStrings.xml><?xml version="1.0" encoding="utf-8"?>
<sst xmlns="http://schemas.openxmlformats.org/spreadsheetml/2006/main" count="1217" uniqueCount="203">
  <si>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</si>
  <si>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</si>
  <si>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</si>
  <si>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</si>
  <si>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</si>
  <si>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</si>
  <si>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</si>
  <si>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</si>
  <si>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</si>
  <si>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</si>
  <si>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</si>
  <si>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</si>
  <si>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</si>
  <si>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</si>
  <si>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</si>
  <si>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</si>
  <si>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</si>
  <si>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</si>
  <si>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</si>
  <si>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</si>
  <si>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</si>
  <si>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</si>
  <si>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</si>
  <si>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</si>
  <si>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</si>
  <si>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</si>
  <si>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</si>
  <si>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</si>
  <si>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</si>
  <si>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</si>
  <si>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</si>
  <si>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</si>
  <si>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</si>
  <si>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</si>
  <si>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</si>
  <si>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</si>
  <si>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</si>
  <si>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</si>
  <si>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</si>
  <si>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</si>
  <si>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</si>
  <si>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</si>
  <si>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</si>
  <si>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</si>
  <si>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</si>
  <si>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</si>
  <si>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</si>
  <si>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</si>
  <si>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</si>
  <si>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120TH ST N</t>
  </si>
  <si>
    <t>SWSE</t>
  </si>
  <si>
    <t>19</t>
  </si>
  <si>
    <t>116</t>
  </si>
  <si>
    <t>044</t>
  </si>
  <si>
    <t>SESW</t>
  </si>
  <si>
    <t>SWSW</t>
  </si>
  <si>
    <t>SESE</t>
  </si>
  <si>
    <t>24</t>
  </si>
  <si>
    <t>045</t>
  </si>
  <si>
    <t>NWNE</t>
  </si>
  <si>
    <t>30</t>
  </si>
  <si>
    <t>NENW</t>
  </si>
  <si>
    <t>NWNW</t>
  </si>
  <si>
    <t>14-0001-000</t>
  </si>
  <si>
    <t>BLEYHL, JULIE</t>
  </si>
  <si>
    <t>1559 215TH AVE</t>
  </si>
  <si>
    <t>MADISON, MN 56256</t>
  </si>
  <si>
    <t>SENE</t>
  </si>
  <si>
    <t>01</t>
  </si>
  <si>
    <t>SWNE</t>
  </si>
  <si>
    <t>SENW</t>
  </si>
  <si>
    <t>14-0004-000</t>
  </si>
  <si>
    <t>KVEENE, ELOIS A. LIVING TRUST</t>
  </si>
  <si>
    <t>1558 215TH AVE</t>
  </si>
  <si>
    <t>NESE</t>
  </si>
  <si>
    <t>14-0005-000</t>
  </si>
  <si>
    <t>NWSE</t>
  </si>
  <si>
    <t>14-0006-000</t>
  </si>
  <si>
    <t>K OLSON FAMILY FARMS, LLC</t>
  </si>
  <si>
    <t>715 9TH AVE</t>
  </si>
  <si>
    <t>MADISON MN 56256</t>
  </si>
  <si>
    <t>NESW</t>
  </si>
  <si>
    <t>NWSW</t>
  </si>
  <si>
    <t>SWNW</t>
  </si>
  <si>
    <t>14-0008-000</t>
  </si>
  <si>
    <t>STAMP, THOMAS &amp; FORD ET AL</t>
  </si>
  <si>
    <t>910 3RD AVE STE 10</t>
  </si>
  <si>
    <t>NENE</t>
  </si>
  <si>
    <t>02</t>
  </si>
  <si>
    <t>14-0008-010</t>
  </si>
  <si>
    <t>14-0008-030</t>
  </si>
  <si>
    <t>JORDAHL, MARK A</t>
  </si>
  <si>
    <t>1566 195TH AVE</t>
  </si>
  <si>
    <t>14-0009-000</t>
  </si>
  <si>
    <t>PALMGREN, PAUL</t>
  </si>
  <si>
    <t>2038 150TH ST</t>
  </si>
  <si>
    <t>14-0014-010</t>
  </si>
  <si>
    <t>HAUGEN, STEVEN E &amp; FRANK, SHELLY L.</t>
  </si>
  <si>
    <t>1515 195TH AVE</t>
  </si>
  <si>
    <t>03</t>
  </si>
  <si>
    <t>14-0060-000</t>
  </si>
  <si>
    <t>ELSEN, EDWARD &amp; BETTY IRR TRUST</t>
  </si>
  <si>
    <t>209 S 11TH ST</t>
  </si>
  <si>
    <t>MONTEVIDEO, MN 56265</t>
  </si>
  <si>
    <t>11</t>
  </si>
  <si>
    <t>14-0060-010</t>
  </si>
  <si>
    <t>PALMGREN, PAUL &amp; ANNETTE</t>
  </si>
  <si>
    <t>14-0063-000</t>
  </si>
  <si>
    <t>PALMGREN, ANNETTE</t>
  </si>
  <si>
    <t>712 REEVES DR</t>
  </si>
  <si>
    <t>GRAND FORKS, ND 58201</t>
  </si>
  <si>
    <t>14-0064-000</t>
  </si>
  <si>
    <t>GRITMACKER, GARY &amp; CARLA</t>
  </si>
  <si>
    <t>2131 130TH ST N</t>
  </si>
  <si>
    <t>CANBY, MN 56220</t>
  </si>
  <si>
    <t>12</t>
  </si>
  <si>
    <t>14-0065-000</t>
  </si>
  <si>
    <t>RISTOW, LOUISE THERESA TRUST</t>
  </si>
  <si>
    <t>1910 WALNUT CIRCLE</t>
  </si>
  <si>
    <t>NORTHBROOK, 60062</t>
  </si>
  <si>
    <t>14-0066-000</t>
  </si>
  <si>
    <t>14-0067-000</t>
  </si>
  <si>
    <t>KVEENE, ALWOOD LIVING TRUST</t>
  </si>
  <si>
    <t>14-0068-000</t>
  </si>
  <si>
    <t>14-0069-000</t>
  </si>
  <si>
    <t>KEMEN, DAVID, DALE &amp; GARY</t>
  </si>
  <si>
    <t>1995 261ST AVE</t>
  </si>
  <si>
    <t>14-0071-000</t>
  </si>
  <si>
    <t>PETERSON, DAVID P</t>
  </si>
  <si>
    <t>36795 STATE HIGHWAY 38</t>
  </si>
  <si>
    <t>DEER RIVER MN 56636</t>
  </si>
  <si>
    <t>13</t>
  </si>
  <si>
    <t>14-0072-000</t>
  </si>
  <si>
    <t>DESLAURIERS, MYRON &amp; LENAE</t>
  </si>
  <si>
    <t>2791 210TH ST</t>
  </si>
  <si>
    <t>14-0073-010</t>
  </si>
  <si>
    <t>14-0074-000</t>
  </si>
  <si>
    <t>LARSON, GARY &amp; INGRID</t>
  </si>
  <si>
    <t>2282 130TH ST N</t>
  </si>
  <si>
    <t>14-0109-000</t>
  </si>
  <si>
    <t>14-0110-000</t>
  </si>
  <si>
    <t>LARSON, G &amp; I,LARSON,R &amp; R REV TRTS</t>
  </si>
  <si>
    <t>1563 HWY 75</t>
  </si>
  <si>
    <t>140TH ST N</t>
  </si>
  <si>
    <t>07</t>
  </si>
  <si>
    <t>18</t>
  </si>
  <si>
    <t>150TH ST</t>
  </si>
  <si>
    <t>06</t>
  </si>
  <si>
    <t>195TH AVE</t>
  </si>
  <si>
    <t>215TH AVE N</t>
  </si>
  <si>
    <t>215TH AVE</t>
  </si>
  <si>
    <t>30-0087-010</t>
  </si>
  <si>
    <t>SHELSTAD, TERESA</t>
  </si>
  <si>
    <t>1219 LINCOLN AVE</t>
  </si>
  <si>
    <t>36-0026-000</t>
  </si>
  <si>
    <t>36-0029-000</t>
  </si>
  <si>
    <t>2131 130TH STREET N</t>
  </si>
  <si>
    <t>36-0030-010</t>
  </si>
  <si>
    <t>PETERSON, DOUGLAS &amp; ELOISE TRUSTS</t>
  </si>
  <si>
    <t>1439 HWY 75</t>
  </si>
  <si>
    <t>36-0084-000</t>
  </si>
  <si>
    <t>VONDERHARR, LUND, WENDT ETAL</t>
  </si>
  <si>
    <t>1033 HUNTS LN</t>
  </si>
  <si>
    <t>HENDERSONVILLE TN 37075</t>
  </si>
  <si>
    <t>36-0085-000</t>
  </si>
  <si>
    <t>PETERSON, MARK C, MELANIE, JAKOB</t>
  </si>
  <si>
    <t>1493 HWY 75</t>
  </si>
  <si>
    <t>36-0085-010</t>
  </si>
  <si>
    <t>PETERSON, THOMAS A</t>
  </si>
  <si>
    <t>2278 250TH ST</t>
  </si>
  <si>
    <t>36-0086-000</t>
  </si>
  <si>
    <t>BUER, R &amp; J LIVING TRUST</t>
  </si>
  <si>
    <t>1113 MEADOW HILLS AVE</t>
  </si>
  <si>
    <t>36-0087-000</t>
  </si>
  <si>
    <t>36-0088-000</t>
  </si>
  <si>
    <t>36-0088-010</t>
  </si>
  <si>
    <t>LARSON, RICHARD S.</t>
  </si>
  <si>
    <t>1289 HWY 75 N</t>
  </si>
  <si>
    <t>36-0090-000</t>
  </si>
  <si>
    <t>36-0091-000</t>
  </si>
  <si>
    <t>36-0092-000</t>
  </si>
  <si>
    <t>36-0150-000</t>
  </si>
  <si>
    <t>BUER, NATHAN PAUL &amp; DANA JO</t>
  </si>
  <si>
    <t>311 PARK AVE</t>
  </si>
  <si>
    <t>CR 2</t>
  </si>
  <si>
    <t>CR 61</t>
  </si>
  <si>
    <t>TOTAL WATERSHED ACRES:</t>
  </si>
  <si>
    <t>LA QUI PARLE CTY RDS</t>
  </si>
  <si>
    <t>FREELAND TWP RDS</t>
  </si>
  <si>
    <t>PROVIDENCE TWP RDS</t>
  </si>
  <si>
    <t>14-0062-000</t>
  </si>
  <si>
    <t>HANSEN, DAROLD &amp; KAREN</t>
  </si>
  <si>
    <t>306 N ORLANO AVE</t>
  </si>
  <si>
    <t>OUTLET BENEFITS</t>
  </si>
  <si>
    <t>CD 55</t>
  </si>
  <si>
    <t>CD 85 LAT B</t>
  </si>
  <si>
    <t>WS 85</t>
  </si>
  <si>
    <t>TOTAL PARCEL WITH OUTLET BENEFITS</t>
  </si>
  <si>
    <t>FREELAND TWP, C/O BRYAN KALLHOFF 1588 130TH ST N</t>
  </si>
  <si>
    <t>CANBY MN 56220</t>
  </si>
  <si>
    <t>422 5TH AVE SUITE 301</t>
  </si>
  <si>
    <t>PROVIDENCE TWP C/O AMANDA BARTUNEK 1549 265TH AVE</t>
  </si>
  <si>
    <t>DAWSON MN 56232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</si>
</sst>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146" sqref="F146"/>
    </sheetView>
  </sheetViews>
  <sheetFormatPr defaultRowHeight="14.4" x14ac:dyDescent="0.3"/>
  <cols>
    <col min="1" max="1" width="14.6640625" style="1" customWidth="1"/>
    <col min="2" max="2" width="35.6640625" style="1" customWidth="1"/>
    <col min="3" max="3" width="30.6640625" style="1" customWidth="1"/>
    <col min="4" max="4" width="25.6640625" style="1" customWidth="1"/>
    <col min="5" max="5" width="20.6640625" style="1" customWidth="1"/>
    <col min="6" max="8" width="9.6640625" style="1" customWidth="1"/>
    <col min="9" max="12" width="17.6640625" style="2" customWidth="1"/>
    <col min="13" max="13" width="20.6640625" style="3" customWidth="1"/>
    <col min="14" max="14" width="13.6640625" style="4" customWidth="1"/>
    <col min="15" max="15" width="13.6640625" style="5" customWidth="1"/>
    <col min="16" max="16" width="13.6640625" style="6" customWidth="1"/>
    <col min="17" max="17" width="13.6640625" style="5" customWidth="1"/>
    <col min="18" max="18" width="13.6640625" style="7" customWidth="1"/>
    <col min="19" max="19" width="13.6640625" style="5" customWidth="1"/>
    <col min="20" max="20" width="13.6640625" style="8" customWidth="1"/>
    <col min="21" max="21" width="13.6640625" style="5" customWidth="1"/>
    <col min="22" max="22" width="17.6640625" style="2" hidden="1" customWidth="1"/>
    <col min="23" max="23" width="17.6640625" style="5" hidden="1" customWidth="1"/>
    <col min="24" max="24" width="17.6640625" style="2" hidden="1" customWidth="1"/>
    <col min="25" max="25" width="17.6640625" style="5" hidden="1" customWidth="1"/>
    <col min="26" max="26" width="17.6640625" style="9" customWidth="1"/>
    <col min="27" max="27" width="17.6640625" style="5" customWidth="1"/>
    <col min="28" max="28" width="17.6640625" style="10" customWidth="1"/>
    <col min="29" max="29" width="17.6640625" style="5" customWidth="1"/>
    <col min="30" max="31" width="17.6640625" style="2" hidden="1" customWidth="1"/>
    <col min="32" max="32" width="17.6640625" style="5" hidden="1" customWidth="1"/>
    <col min="33" max="33" width="17.6640625" style="9" customWidth="1"/>
    <col min="34" max="34" width="17.6640625" style="5" customWidth="1"/>
    <col min="35" max="35" width="19.6640625" style="2" hidden="1" customWidth="1"/>
    <col min="36" max="36" width="19.6640625" style="5" hidden="1" customWidth="1"/>
    <col min="37" max="37" width="17.6640625" style="3" customWidth="1"/>
    <col min="38" max="38" width="17.6640625" style="5" customWidth="1"/>
    <col min="39" max="39" width="17.6640625" style="3" customWidth="1"/>
    <col min="40" max="40" width="17.6640625" style="5" customWidth="1"/>
    <col min="41" max="41" width="17.6640625" style="2" hidden="1" customWidth="1"/>
    <col min="42" max="42" width="17.6640625" style="5" hidden="1" customWidth="1"/>
    <col min="43" max="43" width="17.6640625" style="2" customWidth="1"/>
    <col min="44" max="44" width="17.6640625" style="2" hidden="1" customWidth="1"/>
    <col min="45" max="46" width="17.6640625" style="5" customWidth="1"/>
    <col min="47" max="47" width="17.6640625" style="11" customWidth="1"/>
    <col min="48" max="48" width="17.6640625" style="5" customWidth="1"/>
  </cols>
  <sheetData>
    <row r="1" spans="1:48" x14ac:dyDescent="0.3">
      <c r="AL1" s="5">
        <v>2803.8</v>
      </c>
      <c r="AN1" s="5">
        <v>4673</v>
      </c>
      <c r="AP1" s="5" t="s">
        <v>0</v>
      </c>
      <c r="AV1" s="5" t="s">
        <v>1</v>
      </c>
    </row>
    <row r="2" spans="1:48" ht="67.95" customHeight="1" x14ac:dyDescent="0.3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197</v>
      </c>
      <c r="AU2" s="12" t="s">
        <v>47</v>
      </c>
      <c r="AV2" s="12" t="s">
        <v>48</v>
      </c>
    </row>
    <row r="3" spans="1:48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52</v>
      </c>
      <c r="H3" s="1" t="s">
        <v>58</v>
      </c>
      <c r="I3" s="2">
        <v>235.86</v>
      </c>
      <c r="J3" s="2">
        <v>39.64</v>
      </c>
      <c r="K3" s="2">
        <f t="shared" ref="K3:K55" si="0">SUM(N3,P3,R3,T3,V3,X3,Z3,AB3,AE3,AG3,AI3)</f>
        <v>12.23</v>
      </c>
      <c r="L3" s="2">
        <f t="shared" ref="L3:L55" si="1">SUM(M3,AD3,AK3,AM3,AO3,AQ3,AR3)</f>
        <v>0</v>
      </c>
      <c r="R3" s="7">
        <v>9.84</v>
      </c>
      <c r="S3" s="5">
        <v>3880.65</v>
      </c>
      <c r="T3" s="8">
        <v>0.74</v>
      </c>
      <c r="U3" s="5">
        <v>87.551249999999996</v>
      </c>
      <c r="Z3" s="9">
        <v>0.99</v>
      </c>
      <c r="AA3" s="5">
        <v>46.851750000000003</v>
      </c>
      <c r="AB3" s="10">
        <v>0.66</v>
      </c>
      <c r="AC3" s="5">
        <v>28.111875000000001</v>
      </c>
      <c r="AL3" s="5" t="str">
        <f t="shared" ref="AL3:AL55" si="2">IF(AK3&gt;0,AK3*$AL$1,"")</f>
        <v/>
      </c>
      <c r="AN3" s="5" t="str">
        <f t="shared" ref="AN3:AN55" si="3">IF(AM3&gt;0,AM3*$AN$1,"")</f>
        <v/>
      </c>
      <c r="AP3" s="5" t="str">
        <f t="shared" ref="AP3:AP55" si="4">IF(AO3&gt;0,AO3*$AP$1,"")</f>
        <v/>
      </c>
      <c r="AS3" s="5">
        <f t="shared" ref="AS3:AS55" si="5">SUM(O3,Q3,S3,U3,W3,Y3,AA3,AC3,AF3,AH3,AJ3)</f>
        <v>4043.1648749999999</v>
      </c>
      <c r="AT3" s="5">
        <f t="shared" ref="AT3:AT66" si="6">$AS$163*(AU3/100)</f>
        <v>3521.5966061249997</v>
      </c>
      <c r="AU3" s="11">
        <f t="shared" ref="AU3:AU66" si="7">(AS3/$AS$163)*(100-12.9)</f>
        <v>0.17699020316571593</v>
      </c>
      <c r="AV3" s="5">
        <f t="shared" ref="AV3:AV55" si="8">(AU3/100)*$AV$1</f>
        <v>176.99020316571591</v>
      </c>
    </row>
    <row r="4" spans="1:48" x14ac:dyDescent="0.3">
      <c r="A4" s="1" t="s">
        <v>63</v>
      </c>
      <c r="B4" s="1" t="s">
        <v>64</v>
      </c>
      <c r="C4" s="1" t="s">
        <v>65</v>
      </c>
      <c r="D4" s="1" t="s">
        <v>66</v>
      </c>
      <c r="E4" s="1" t="s">
        <v>69</v>
      </c>
      <c r="F4" s="1" t="s">
        <v>68</v>
      </c>
      <c r="G4" s="1" t="s">
        <v>52</v>
      </c>
      <c r="H4" s="1" t="s">
        <v>58</v>
      </c>
      <c r="I4" s="2">
        <v>235.86</v>
      </c>
      <c r="J4" s="2">
        <v>40.909999999999997</v>
      </c>
      <c r="K4" s="2">
        <f t="shared" si="0"/>
        <v>2.1999999999999997</v>
      </c>
      <c r="L4" s="2">
        <f t="shared" si="1"/>
        <v>0</v>
      </c>
      <c r="R4" s="7">
        <v>2.11</v>
      </c>
      <c r="S4" s="5">
        <v>832.13124999999991</v>
      </c>
      <c r="Z4" s="9">
        <v>0.03</v>
      </c>
      <c r="AA4" s="5">
        <v>1.4197500000000001</v>
      </c>
      <c r="AB4" s="10">
        <v>0.06</v>
      </c>
      <c r="AC4" s="5">
        <v>2.555625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836.10662499999989</v>
      </c>
      <c r="AT4" s="5">
        <f t="shared" si="6"/>
        <v>728.24887037499991</v>
      </c>
      <c r="AU4" s="11">
        <f t="shared" si="7"/>
        <v>3.6600704151831316E-2</v>
      </c>
      <c r="AV4" s="5">
        <f t="shared" si="8"/>
        <v>36.600704151831316</v>
      </c>
    </row>
    <row r="5" spans="1:48" x14ac:dyDescent="0.3">
      <c r="A5" s="1" t="s">
        <v>63</v>
      </c>
      <c r="B5" s="1" t="s">
        <v>64</v>
      </c>
      <c r="C5" s="1" t="s">
        <v>65</v>
      </c>
      <c r="D5" s="1" t="s">
        <v>66</v>
      </c>
      <c r="E5" s="1" t="s">
        <v>70</v>
      </c>
      <c r="F5" s="1" t="s">
        <v>68</v>
      </c>
      <c r="G5" s="1" t="s">
        <v>52</v>
      </c>
      <c r="H5" s="1" t="s">
        <v>58</v>
      </c>
      <c r="I5" s="2">
        <v>235.86</v>
      </c>
      <c r="J5" s="2">
        <v>40.75</v>
      </c>
      <c r="K5" s="2">
        <f t="shared" si="0"/>
        <v>2.59</v>
      </c>
      <c r="L5" s="2">
        <f t="shared" si="1"/>
        <v>0</v>
      </c>
      <c r="R5" s="7">
        <v>0.04</v>
      </c>
      <c r="S5" s="5">
        <v>15.775</v>
      </c>
      <c r="T5" s="8">
        <v>2.5499999999999998</v>
      </c>
      <c r="U5" s="5">
        <v>301.69687499999998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317.47187499999995</v>
      </c>
      <c r="AT5" s="5">
        <f t="shared" si="6"/>
        <v>276.51800312499995</v>
      </c>
      <c r="AU5" s="11">
        <f t="shared" si="7"/>
        <v>1.3897383211623484E-2</v>
      </c>
      <c r="AV5" s="5">
        <f t="shared" si="8"/>
        <v>13.897383211623483</v>
      </c>
    </row>
    <row r="6" spans="1:48" x14ac:dyDescent="0.3">
      <c r="A6" s="1" t="s">
        <v>71</v>
      </c>
      <c r="B6" s="1" t="s">
        <v>72</v>
      </c>
      <c r="C6" s="1" t="s">
        <v>73</v>
      </c>
      <c r="D6" s="1" t="s">
        <v>66</v>
      </c>
      <c r="E6" s="1" t="s">
        <v>56</v>
      </c>
      <c r="F6" s="1" t="s">
        <v>68</v>
      </c>
      <c r="G6" s="1" t="s">
        <v>52</v>
      </c>
      <c r="H6" s="1" t="s">
        <v>58</v>
      </c>
      <c r="I6" s="2">
        <v>80</v>
      </c>
      <c r="J6" s="2">
        <v>38.33</v>
      </c>
      <c r="K6" s="2">
        <f t="shared" si="0"/>
        <v>33.700000000000003</v>
      </c>
      <c r="L6" s="2">
        <f t="shared" si="1"/>
        <v>4.62</v>
      </c>
      <c r="M6" s="3">
        <v>3.17</v>
      </c>
      <c r="N6" s="4">
        <v>3.44</v>
      </c>
      <c r="O6" s="5">
        <v>5024.55</v>
      </c>
      <c r="P6" s="6">
        <v>22.05</v>
      </c>
      <c r="Q6" s="5">
        <v>23386.78125</v>
      </c>
      <c r="R6" s="7">
        <v>8.2100000000000009</v>
      </c>
      <c r="S6" s="5">
        <v>3237.8187499999999</v>
      </c>
      <c r="AL6" s="5" t="str">
        <f t="shared" si="2"/>
        <v/>
      </c>
      <c r="AM6" s="3">
        <v>0.57999999999999996</v>
      </c>
      <c r="AN6" s="5">
        <f t="shared" si="3"/>
        <v>2710.3399999999997</v>
      </c>
      <c r="AP6" s="5" t="str">
        <f t="shared" si="4"/>
        <v/>
      </c>
      <c r="AQ6" s="2">
        <v>0.87</v>
      </c>
      <c r="AS6" s="5">
        <f t="shared" si="5"/>
        <v>31649.149999999998</v>
      </c>
      <c r="AT6" s="5">
        <f t="shared" si="6"/>
        <v>27566.409649999994</v>
      </c>
      <c r="AU6" s="11">
        <f t="shared" si="7"/>
        <v>1.385446713577867</v>
      </c>
      <c r="AV6" s="5">
        <f t="shared" si="8"/>
        <v>1385.4467135778671</v>
      </c>
    </row>
    <row r="7" spans="1:48" x14ac:dyDescent="0.3">
      <c r="A7" s="1" t="s">
        <v>71</v>
      </c>
      <c r="B7" s="1" t="s">
        <v>72</v>
      </c>
      <c r="C7" s="1" t="s">
        <v>73</v>
      </c>
      <c r="D7" s="1" t="s">
        <v>66</v>
      </c>
      <c r="E7" s="1" t="s">
        <v>74</v>
      </c>
      <c r="F7" s="1" t="s">
        <v>68</v>
      </c>
      <c r="G7" s="1" t="s">
        <v>52</v>
      </c>
      <c r="H7" s="1" t="s">
        <v>58</v>
      </c>
      <c r="I7" s="2">
        <v>80</v>
      </c>
      <c r="J7" s="2">
        <v>38.299999999999997</v>
      </c>
      <c r="K7" s="2">
        <f t="shared" si="0"/>
        <v>34.39</v>
      </c>
      <c r="L7" s="2">
        <f t="shared" si="1"/>
        <v>3.91</v>
      </c>
      <c r="M7" s="3">
        <v>3.91</v>
      </c>
      <c r="P7" s="6">
        <v>23.2</v>
      </c>
      <c r="Q7" s="5">
        <v>24606.5</v>
      </c>
      <c r="R7" s="7">
        <v>11.19</v>
      </c>
      <c r="S7" s="5">
        <v>4413.0562499999996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29019.556250000001</v>
      </c>
      <c r="AT7" s="5">
        <f t="shared" si="6"/>
        <v>25276.033493749997</v>
      </c>
      <c r="AU7" s="11">
        <f t="shared" si="7"/>
        <v>1.2703358174248141</v>
      </c>
      <c r="AV7" s="5">
        <f t="shared" si="8"/>
        <v>1270.335817424814</v>
      </c>
    </row>
    <row r="8" spans="1:48" x14ac:dyDescent="0.3">
      <c r="A8" s="1" t="s">
        <v>75</v>
      </c>
      <c r="B8" s="1" t="s">
        <v>72</v>
      </c>
      <c r="C8" s="1" t="s">
        <v>73</v>
      </c>
      <c r="D8" s="1" t="s">
        <v>66</v>
      </c>
      <c r="E8" s="1" t="s">
        <v>76</v>
      </c>
      <c r="F8" s="1" t="s">
        <v>68</v>
      </c>
      <c r="G8" s="1" t="s">
        <v>52</v>
      </c>
      <c r="H8" s="1" t="s">
        <v>58</v>
      </c>
      <c r="I8" s="2">
        <v>80</v>
      </c>
      <c r="J8" s="2">
        <v>39.479999999999997</v>
      </c>
      <c r="K8" s="2">
        <f t="shared" si="0"/>
        <v>38.81</v>
      </c>
      <c r="L8" s="2">
        <f t="shared" si="1"/>
        <v>0.17</v>
      </c>
      <c r="M8" s="3">
        <v>0.17</v>
      </c>
      <c r="P8" s="6">
        <v>21.83</v>
      </c>
      <c r="Q8" s="5">
        <v>23153.443749999999</v>
      </c>
      <c r="R8" s="7">
        <v>16.98</v>
      </c>
      <c r="S8" s="5">
        <v>6696.4875000000002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29849.931249999998</v>
      </c>
      <c r="AT8" s="5">
        <f t="shared" si="6"/>
        <v>25999.290118749999</v>
      </c>
      <c r="AU8" s="11">
        <f t="shared" si="7"/>
        <v>1.3066856187555678</v>
      </c>
      <c r="AV8" s="5">
        <f t="shared" si="8"/>
        <v>1306.6856187555677</v>
      </c>
    </row>
    <row r="9" spans="1:48" x14ac:dyDescent="0.3">
      <c r="A9" s="1" t="s">
        <v>75</v>
      </c>
      <c r="B9" s="1" t="s">
        <v>72</v>
      </c>
      <c r="C9" s="1" t="s">
        <v>73</v>
      </c>
      <c r="D9" s="1" t="s">
        <v>66</v>
      </c>
      <c r="E9" s="1" t="s">
        <v>50</v>
      </c>
      <c r="F9" s="1" t="s">
        <v>68</v>
      </c>
      <c r="G9" s="1" t="s">
        <v>52</v>
      </c>
      <c r="H9" s="1" t="s">
        <v>58</v>
      </c>
      <c r="I9" s="2">
        <v>80</v>
      </c>
      <c r="J9" s="2">
        <v>39.340000000000003</v>
      </c>
      <c r="K9" s="2">
        <f t="shared" si="0"/>
        <v>39.239999999999995</v>
      </c>
      <c r="L9" s="2">
        <f t="shared" si="1"/>
        <v>0.1</v>
      </c>
      <c r="M9" s="3">
        <v>0.1</v>
      </c>
      <c r="P9" s="6">
        <v>2.2200000000000002</v>
      </c>
      <c r="Q9" s="5">
        <v>2354.5875000000001</v>
      </c>
      <c r="R9" s="7">
        <v>34.22</v>
      </c>
      <c r="S9" s="5">
        <v>13495.512500000001</v>
      </c>
      <c r="T9" s="8">
        <v>2.8</v>
      </c>
      <c r="U9" s="5">
        <v>331.27499999999998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16181.375</v>
      </c>
      <c r="AT9" s="5">
        <f t="shared" si="6"/>
        <v>14093.977624999998</v>
      </c>
      <c r="AU9" s="11">
        <f t="shared" si="7"/>
        <v>0.70834233509971223</v>
      </c>
      <c r="AV9" s="5">
        <f t="shared" si="8"/>
        <v>708.34233509971216</v>
      </c>
    </row>
    <row r="10" spans="1:48" x14ac:dyDescent="0.3">
      <c r="A10" s="1" t="s">
        <v>77</v>
      </c>
      <c r="B10" s="1" t="s">
        <v>78</v>
      </c>
      <c r="C10" s="1" t="s">
        <v>79</v>
      </c>
      <c r="D10" s="1" t="s">
        <v>80</v>
      </c>
      <c r="E10" s="1" t="s">
        <v>54</v>
      </c>
      <c r="F10" s="1" t="s">
        <v>68</v>
      </c>
      <c r="G10" s="1" t="s">
        <v>52</v>
      </c>
      <c r="H10" s="1" t="s">
        <v>58</v>
      </c>
      <c r="I10" s="2">
        <v>160</v>
      </c>
      <c r="J10" s="2">
        <v>38.9</v>
      </c>
      <c r="K10" s="2">
        <f t="shared" si="0"/>
        <v>31.31</v>
      </c>
      <c r="L10" s="2">
        <f t="shared" si="1"/>
        <v>7.58</v>
      </c>
      <c r="M10" s="3">
        <v>7.58</v>
      </c>
      <c r="P10" s="6">
        <v>4.8</v>
      </c>
      <c r="Q10" s="5">
        <v>5091</v>
      </c>
      <c r="R10" s="7">
        <v>26.47</v>
      </c>
      <c r="S10" s="5">
        <v>10439.106250000001</v>
      </c>
      <c r="AB10" s="10">
        <v>0.04</v>
      </c>
      <c r="AC10" s="5">
        <v>1.7037500000000001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5"/>
        <v>15531.810000000001</v>
      </c>
      <c r="AT10" s="5">
        <f t="shared" si="6"/>
        <v>13528.206510000002</v>
      </c>
      <c r="AU10" s="11">
        <f t="shared" si="7"/>
        <v>0.6799075210682074</v>
      </c>
      <c r="AV10" s="5">
        <f t="shared" si="8"/>
        <v>679.90752106820742</v>
      </c>
    </row>
    <row r="11" spans="1:48" x14ac:dyDescent="0.3">
      <c r="A11" s="1" t="s">
        <v>77</v>
      </c>
      <c r="B11" s="1" t="s">
        <v>78</v>
      </c>
      <c r="C11" s="1" t="s">
        <v>79</v>
      </c>
      <c r="D11" s="1" t="s">
        <v>80</v>
      </c>
      <c r="E11" s="1" t="s">
        <v>81</v>
      </c>
      <c r="F11" s="1" t="s">
        <v>68</v>
      </c>
      <c r="G11" s="1" t="s">
        <v>52</v>
      </c>
      <c r="H11" s="1" t="s">
        <v>58</v>
      </c>
      <c r="I11" s="2">
        <v>160</v>
      </c>
      <c r="J11" s="2">
        <v>39.44</v>
      </c>
      <c r="K11" s="2">
        <f t="shared" si="0"/>
        <v>36.809999999999995</v>
      </c>
      <c r="L11" s="2">
        <f t="shared" si="1"/>
        <v>0</v>
      </c>
      <c r="R11" s="7">
        <v>18.28</v>
      </c>
      <c r="S11" s="5">
        <v>7209.1750000000002</v>
      </c>
      <c r="T11" s="8">
        <v>17.239999999999998</v>
      </c>
      <c r="U11" s="5">
        <v>2039.7075</v>
      </c>
      <c r="AB11" s="10">
        <v>1.29</v>
      </c>
      <c r="AC11" s="5">
        <v>54.945937499999999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5"/>
        <v>9303.8284375000003</v>
      </c>
      <c r="AT11" s="5">
        <f t="shared" si="6"/>
        <v>8103.6345690625003</v>
      </c>
      <c r="AU11" s="11">
        <f t="shared" si="7"/>
        <v>0.40727661034898816</v>
      </c>
      <c r="AV11" s="5">
        <f t="shared" si="8"/>
        <v>407.27661034898819</v>
      </c>
    </row>
    <row r="12" spans="1:48" x14ac:dyDescent="0.3">
      <c r="A12" s="1" t="s">
        <v>77</v>
      </c>
      <c r="B12" s="1" t="s">
        <v>78</v>
      </c>
      <c r="C12" s="1" t="s">
        <v>79</v>
      </c>
      <c r="D12" s="1" t="s">
        <v>80</v>
      </c>
      <c r="E12" s="1" t="s">
        <v>82</v>
      </c>
      <c r="F12" s="1" t="s">
        <v>68</v>
      </c>
      <c r="G12" s="1" t="s">
        <v>52</v>
      </c>
      <c r="H12" s="1" t="s">
        <v>58</v>
      </c>
      <c r="I12" s="2">
        <v>160</v>
      </c>
      <c r="J12" s="2">
        <v>38.130000000000003</v>
      </c>
      <c r="K12" s="2">
        <f t="shared" si="0"/>
        <v>25.25</v>
      </c>
      <c r="L12" s="2">
        <f t="shared" si="1"/>
        <v>0</v>
      </c>
      <c r="R12" s="7">
        <v>8.0500000000000007</v>
      </c>
      <c r="S12" s="5">
        <v>3174.71875</v>
      </c>
      <c r="T12" s="8">
        <v>17.2</v>
      </c>
      <c r="U12" s="5">
        <v>2034.9749999999999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5"/>
        <v>5209.6937500000004</v>
      </c>
      <c r="AT12" s="5">
        <f t="shared" si="6"/>
        <v>4537.6432562500004</v>
      </c>
      <c r="AU12" s="11">
        <f t="shared" si="7"/>
        <v>0.22805519531123761</v>
      </c>
      <c r="AV12" s="5">
        <f t="shared" si="8"/>
        <v>228.05519531123758</v>
      </c>
    </row>
    <row r="13" spans="1:48" x14ac:dyDescent="0.3">
      <c r="A13" s="1" t="s">
        <v>77</v>
      </c>
      <c r="B13" s="1" t="s">
        <v>78</v>
      </c>
      <c r="C13" s="1" t="s">
        <v>79</v>
      </c>
      <c r="D13" s="1" t="s">
        <v>80</v>
      </c>
      <c r="E13" s="1" t="s">
        <v>55</v>
      </c>
      <c r="F13" s="1" t="s">
        <v>68</v>
      </c>
      <c r="G13" s="1" t="s">
        <v>52</v>
      </c>
      <c r="H13" s="1" t="s">
        <v>58</v>
      </c>
      <c r="I13" s="2">
        <v>160</v>
      </c>
      <c r="J13" s="2">
        <v>37.450000000000003</v>
      </c>
      <c r="K13" s="2">
        <f t="shared" si="0"/>
        <v>18.540000000000003</v>
      </c>
      <c r="L13" s="2">
        <f t="shared" si="1"/>
        <v>18.920000000000002</v>
      </c>
      <c r="M13" s="3">
        <v>18.920000000000002</v>
      </c>
      <c r="P13" s="6">
        <v>2.75</v>
      </c>
      <c r="Q13" s="5">
        <v>2916.71875</v>
      </c>
      <c r="R13" s="7">
        <v>15.74</v>
      </c>
      <c r="S13" s="5">
        <v>6207.4624999999996</v>
      </c>
      <c r="T13" s="8">
        <v>0.05</v>
      </c>
      <c r="U13" s="5">
        <v>5.9156250000000004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9130.0968749999993</v>
      </c>
      <c r="AT13" s="5">
        <f t="shared" si="6"/>
        <v>7952.3143781249992</v>
      </c>
      <c r="AU13" s="11">
        <f t="shared" si="7"/>
        <v>0.39967148280811032</v>
      </c>
      <c r="AV13" s="5">
        <f t="shared" si="8"/>
        <v>399.67148280811028</v>
      </c>
    </row>
    <row r="14" spans="1:48" x14ac:dyDescent="0.3">
      <c r="A14" s="1" t="s">
        <v>84</v>
      </c>
      <c r="B14" s="1" t="s">
        <v>85</v>
      </c>
      <c r="C14" s="1" t="s">
        <v>86</v>
      </c>
      <c r="D14" s="1" t="s">
        <v>80</v>
      </c>
      <c r="E14" s="1" t="s">
        <v>87</v>
      </c>
      <c r="F14" s="1" t="s">
        <v>68</v>
      </c>
      <c r="G14" s="1" t="s">
        <v>52</v>
      </c>
      <c r="H14" s="1" t="s">
        <v>58</v>
      </c>
      <c r="I14" s="2">
        <v>225.3</v>
      </c>
      <c r="J14" s="2">
        <v>36.799999999999997</v>
      </c>
      <c r="K14" s="2">
        <f t="shared" si="0"/>
        <v>1.48</v>
      </c>
      <c r="L14" s="2">
        <f t="shared" si="1"/>
        <v>0.06</v>
      </c>
      <c r="M14" s="3">
        <v>0.06</v>
      </c>
      <c r="T14" s="8">
        <v>1.48</v>
      </c>
      <c r="U14" s="5">
        <v>175.10249999999999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5"/>
        <v>175.10249999999999</v>
      </c>
      <c r="AT14" s="5">
        <f t="shared" si="6"/>
        <v>152.51427749999996</v>
      </c>
      <c r="AU14" s="11">
        <f t="shared" si="7"/>
        <v>7.665140553988605E-3</v>
      </c>
      <c r="AV14" s="5">
        <f t="shared" si="8"/>
        <v>7.6651405539886053</v>
      </c>
    </row>
    <row r="15" spans="1:48" x14ac:dyDescent="0.3">
      <c r="A15" s="1" t="s">
        <v>84</v>
      </c>
      <c r="B15" s="1" t="s">
        <v>85</v>
      </c>
      <c r="C15" s="1" t="s">
        <v>86</v>
      </c>
      <c r="D15" s="1" t="s">
        <v>80</v>
      </c>
      <c r="E15" s="1" t="s">
        <v>67</v>
      </c>
      <c r="F15" s="1" t="s">
        <v>88</v>
      </c>
      <c r="G15" s="1" t="s">
        <v>52</v>
      </c>
      <c r="H15" s="1" t="s">
        <v>58</v>
      </c>
      <c r="I15" s="2">
        <v>225.3</v>
      </c>
      <c r="J15" s="2">
        <v>38.950000000000003</v>
      </c>
      <c r="K15" s="2">
        <f t="shared" si="0"/>
        <v>10.210000000000001</v>
      </c>
      <c r="L15" s="2">
        <f t="shared" si="1"/>
        <v>2.57</v>
      </c>
      <c r="M15" s="3">
        <v>2.57</v>
      </c>
      <c r="T15" s="8">
        <v>10.210000000000001</v>
      </c>
      <c r="U15" s="5">
        <v>1207.9706249999999</v>
      </c>
      <c r="AL15" s="5" t="str">
        <f t="shared" si="2"/>
        <v/>
      </c>
      <c r="AN15" s="5" t="str">
        <f t="shared" si="3"/>
        <v/>
      </c>
      <c r="AP15" s="5" t="str">
        <f t="shared" si="4"/>
        <v/>
      </c>
      <c r="AS15" s="5">
        <f t="shared" si="5"/>
        <v>1207.9706249999999</v>
      </c>
      <c r="AT15" s="5">
        <f t="shared" si="6"/>
        <v>1052.142414375</v>
      </c>
      <c r="AU15" s="11">
        <f t="shared" si="7"/>
        <v>5.2879111524475449E-2</v>
      </c>
      <c r="AV15" s="5">
        <f t="shared" si="8"/>
        <v>52.879111524475455</v>
      </c>
    </row>
    <row r="16" spans="1:48" x14ac:dyDescent="0.3">
      <c r="A16" s="1" t="s">
        <v>84</v>
      </c>
      <c r="B16" s="1" t="s">
        <v>85</v>
      </c>
      <c r="C16" s="1" t="s">
        <v>86</v>
      </c>
      <c r="D16" s="1" t="s">
        <v>80</v>
      </c>
      <c r="E16" s="1" t="s">
        <v>69</v>
      </c>
      <c r="F16" s="1" t="s">
        <v>88</v>
      </c>
      <c r="G16" s="1" t="s">
        <v>52</v>
      </c>
      <c r="H16" s="1" t="s">
        <v>58</v>
      </c>
      <c r="I16" s="2">
        <v>225.3</v>
      </c>
      <c r="J16" s="2">
        <v>40.74</v>
      </c>
      <c r="K16" s="2">
        <f t="shared" si="0"/>
        <v>28.2</v>
      </c>
      <c r="L16" s="2">
        <f t="shared" si="1"/>
        <v>11.8</v>
      </c>
      <c r="M16" s="3">
        <v>11.8</v>
      </c>
      <c r="T16" s="8">
        <v>28.2</v>
      </c>
      <c r="U16" s="5">
        <v>3336.4124999999999</v>
      </c>
      <c r="AL16" s="5" t="str">
        <f t="shared" si="2"/>
        <v/>
      </c>
      <c r="AN16" s="5" t="str">
        <f t="shared" si="3"/>
        <v/>
      </c>
      <c r="AP16" s="5" t="str">
        <f t="shared" si="4"/>
        <v/>
      </c>
      <c r="AS16" s="5">
        <f t="shared" si="5"/>
        <v>3336.4124999999999</v>
      </c>
      <c r="AT16" s="5">
        <f t="shared" si="6"/>
        <v>2906.0152874999999</v>
      </c>
      <c r="AU16" s="11">
        <f t="shared" si="7"/>
        <v>0.14605200244762073</v>
      </c>
      <c r="AV16" s="5">
        <f t="shared" si="8"/>
        <v>146.05200244762074</v>
      </c>
    </row>
    <row r="17" spans="1:48" x14ac:dyDescent="0.3">
      <c r="A17" s="1" t="s">
        <v>84</v>
      </c>
      <c r="B17" s="1" t="s">
        <v>85</v>
      </c>
      <c r="C17" s="1" t="s">
        <v>86</v>
      </c>
      <c r="D17" s="1" t="s">
        <v>80</v>
      </c>
      <c r="E17" s="1" t="s">
        <v>59</v>
      </c>
      <c r="F17" s="1" t="s">
        <v>88</v>
      </c>
      <c r="G17" s="1" t="s">
        <v>52</v>
      </c>
      <c r="H17" s="1" t="s">
        <v>58</v>
      </c>
      <c r="I17" s="2">
        <v>225.3</v>
      </c>
      <c r="J17" s="2">
        <v>38.590000000000003</v>
      </c>
      <c r="K17" s="2">
        <f t="shared" si="0"/>
        <v>8.89</v>
      </c>
      <c r="L17" s="2">
        <f t="shared" si="1"/>
        <v>0.77</v>
      </c>
      <c r="M17" s="3">
        <v>0.77</v>
      </c>
      <c r="T17" s="8">
        <v>8.89</v>
      </c>
      <c r="U17" s="5">
        <v>1051.798125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si="5"/>
        <v>1051.798125</v>
      </c>
      <c r="AT17" s="5">
        <f t="shared" si="6"/>
        <v>916.11616687499998</v>
      </c>
      <c r="AU17" s="11">
        <f t="shared" si="7"/>
        <v>4.6042634814161286E-2</v>
      </c>
      <c r="AV17" s="5">
        <f t="shared" si="8"/>
        <v>46.042634814161289</v>
      </c>
    </row>
    <row r="18" spans="1:48" x14ac:dyDescent="0.3">
      <c r="A18" s="1" t="s">
        <v>89</v>
      </c>
      <c r="B18" s="1" t="s">
        <v>78</v>
      </c>
      <c r="C18" s="1" t="s">
        <v>79</v>
      </c>
      <c r="D18" s="1" t="s">
        <v>80</v>
      </c>
      <c r="E18" s="1" t="s">
        <v>81</v>
      </c>
      <c r="F18" s="1" t="s">
        <v>88</v>
      </c>
      <c r="G18" s="1" t="s">
        <v>52</v>
      </c>
      <c r="H18" s="1" t="s">
        <v>58</v>
      </c>
      <c r="I18" s="2">
        <v>160.28</v>
      </c>
      <c r="J18" s="2">
        <v>40.299999999999997</v>
      </c>
      <c r="K18" s="2">
        <f t="shared" si="0"/>
        <v>28.68</v>
      </c>
      <c r="L18" s="2">
        <f t="shared" si="1"/>
        <v>3.82</v>
      </c>
      <c r="M18" s="3">
        <v>3.82</v>
      </c>
      <c r="R18" s="7">
        <v>3.78</v>
      </c>
      <c r="S18" s="5">
        <v>1490.7375</v>
      </c>
      <c r="T18" s="8">
        <v>24.9</v>
      </c>
      <c r="U18" s="5">
        <v>2945.9812499999998</v>
      </c>
      <c r="AL18" s="5" t="str">
        <f t="shared" si="2"/>
        <v/>
      </c>
      <c r="AN18" s="5" t="str">
        <f t="shared" si="3"/>
        <v/>
      </c>
      <c r="AP18" s="5" t="str">
        <f t="shared" si="4"/>
        <v/>
      </c>
      <c r="AS18" s="5">
        <f t="shared" si="5"/>
        <v>4436.71875</v>
      </c>
      <c r="AT18" s="5">
        <f t="shared" si="6"/>
        <v>3864.3820312499997</v>
      </c>
      <c r="AU18" s="11">
        <f t="shared" si="7"/>
        <v>0.19421808836119778</v>
      </c>
      <c r="AV18" s="5">
        <f t="shared" si="8"/>
        <v>194.21808836119777</v>
      </c>
    </row>
    <row r="19" spans="1:48" x14ac:dyDescent="0.3">
      <c r="A19" s="1" t="s">
        <v>89</v>
      </c>
      <c r="B19" s="1" t="s">
        <v>78</v>
      </c>
      <c r="C19" s="1" t="s">
        <v>79</v>
      </c>
      <c r="D19" s="1" t="s">
        <v>80</v>
      </c>
      <c r="E19" s="1" t="s">
        <v>54</v>
      </c>
      <c r="F19" s="1" t="s">
        <v>88</v>
      </c>
      <c r="G19" s="1" t="s">
        <v>52</v>
      </c>
      <c r="H19" s="1" t="s">
        <v>58</v>
      </c>
      <c r="I19" s="2">
        <v>160.28</v>
      </c>
      <c r="J19" s="2">
        <v>38.049999999999997</v>
      </c>
      <c r="K19" s="2">
        <f t="shared" si="0"/>
        <v>36.42</v>
      </c>
      <c r="L19" s="2">
        <f t="shared" si="1"/>
        <v>0</v>
      </c>
      <c r="R19" s="7">
        <v>32.71</v>
      </c>
      <c r="S19" s="5">
        <v>12900.00625</v>
      </c>
      <c r="T19" s="8">
        <v>3.71</v>
      </c>
      <c r="U19" s="5">
        <v>438.93937499999998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5"/>
        <v>13338.945625</v>
      </c>
      <c r="AT19" s="5">
        <f t="shared" si="6"/>
        <v>11618.221639374999</v>
      </c>
      <c r="AU19" s="11">
        <f t="shared" si="7"/>
        <v>0.58391452467918159</v>
      </c>
      <c r="AV19" s="5">
        <f t="shared" si="8"/>
        <v>583.91452467918157</v>
      </c>
    </row>
    <row r="20" spans="1:48" x14ac:dyDescent="0.3">
      <c r="A20" s="1" t="s">
        <v>89</v>
      </c>
      <c r="B20" s="1" t="s">
        <v>78</v>
      </c>
      <c r="C20" s="1" t="s">
        <v>79</v>
      </c>
      <c r="D20" s="1" t="s">
        <v>80</v>
      </c>
      <c r="E20" s="1" t="s">
        <v>55</v>
      </c>
      <c r="F20" s="1" t="s">
        <v>88</v>
      </c>
      <c r="G20" s="1" t="s">
        <v>52</v>
      </c>
      <c r="H20" s="1" t="s">
        <v>58</v>
      </c>
      <c r="I20" s="2">
        <v>160.28</v>
      </c>
      <c r="J20" s="2">
        <v>37.61</v>
      </c>
      <c r="K20" s="2">
        <f t="shared" si="0"/>
        <v>23.86</v>
      </c>
      <c r="L20" s="2">
        <f t="shared" si="1"/>
        <v>0</v>
      </c>
      <c r="R20" s="7">
        <v>11.65</v>
      </c>
      <c r="S20" s="5">
        <v>4594.46875</v>
      </c>
      <c r="T20" s="8">
        <v>12.21</v>
      </c>
      <c r="U20" s="5">
        <v>1444.5956249999999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5"/>
        <v>6039.0643749999999</v>
      </c>
      <c r="AT20" s="5">
        <f t="shared" si="6"/>
        <v>5260.0250706249999</v>
      </c>
      <c r="AU20" s="11">
        <f t="shared" si="7"/>
        <v>0.26436102996222416</v>
      </c>
      <c r="AV20" s="5">
        <f t="shared" si="8"/>
        <v>264.36102996222417</v>
      </c>
    </row>
    <row r="21" spans="1:48" x14ac:dyDescent="0.3">
      <c r="A21" s="1" t="s">
        <v>89</v>
      </c>
      <c r="B21" s="1" t="s">
        <v>78</v>
      </c>
      <c r="C21" s="1" t="s">
        <v>79</v>
      </c>
      <c r="D21" s="1" t="s">
        <v>80</v>
      </c>
      <c r="E21" s="1" t="s">
        <v>82</v>
      </c>
      <c r="F21" s="1" t="s">
        <v>88</v>
      </c>
      <c r="G21" s="1" t="s">
        <v>52</v>
      </c>
      <c r="H21" s="1" t="s">
        <v>58</v>
      </c>
      <c r="I21" s="2">
        <v>160.28</v>
      </c>
      <c r="J21" s="2">
        <v>40.18</v>
      </c>
      <c r="K21" s="2">
        <f t="shared" si="0"/>
        <v>11.55</v>
      </c>
      <c r="L21" s="2">
        <f t="shared" si="1"/>
        <v>0</v>
      </c>
      <c r="T21" s="8">
        <v>11.55</v>
      </c>
      <c r="U21" s="5">
        <v>1366.5093750000001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5"/>
        <v>1366.5093750000001</v>
      </c>
      <c r="AT21" s="5">
        <f t="shared" si="6"/>
        <v>1190.2296656250001</v>
      </c>
      <c r="AU21" s="11">
        <f t="shared" si="7"/>
        <v>5.981917121524892E-2</v>
      </c>
      <c r="AV21" s="5">
        <f t="shared" si="8"/>
        <v>59.819171215248922</v>
      </c>
    </row>
    <row r="22" spans="1:48" x14ac:dyDescent="0.3">
      <c r="A22" s="1" t="s">
        <v>90</v>
      </c>
      <c r="B22" s="1" t="s">
        <v>91</v>
      </c>
      <c r="C22" s="1" t="s">
        <v>92</v>
      </c>
      <c r="D22" s="1" t="s">
        <v>66</v>
      </c>
      <c r="E22" s="1" t="s">
        <v>70</v>
      </c>
      <c r="F22" s="1" t="s">
        <v>88</v>
      </c>
      <c r="G22" s="1" t="s">
        <v>52</v>
      </c>
      <c r="H22" s="1" t="s">
        <v>58</v>
      </c>
      <c r="I22" s="2">
        <v>75.7</v>
      </c>
      <c r="J22" s="2">
        <v>35.29</v>
      </c>
      <c r="K22" s="2">
        <f t="shared" si="0"/>
        <v>2.3199999999999998</v>
      </c>
      <c r="L22" s="2">
        <f t="shared" si="1"/>
        <v>0.01</v>
      </c>
      <c r="M22" s="3">
        <v>0.01</v>
      </c>
      <c r="T22" s="8">
        <v>2.3199999999999998</v>
      </c>
      <c r="U22" s="5">
        <v>274.48500000000001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S22" s="5">
        <f t="shared" si="5"/>
        <v>274.48500000000001</v>
      </c>
      <c r="AT22" s="5">
        <f t="shared" si="6"/>
        <v>239.07643499999998</v>
      </c>
      <c r="AU22" s="11">
        <f t="shared" si="7"/>
        <v>1.2015625733279436E-2</v>
      </c>
      <c r="AV22" s="5">
        <f t="shared" si="8"/>
        <v>12.015625733279435</v>
      </c>
    </row>
    <row r="23" spans="1:48" x14ac:dyDescent="0.3">
      <c r="A23" s="1" t="s">
        <v>90</v>
      </c>
      <c r="B23" s="1" t="s">
        <v>91</v>
      </c>
      <c r="C23" s="1" t="s">
        <v>92</v>
      </c>
      <c r="D23" s="1" t="s">
        <v>66</v>
      </c>
      <c r="E23" s="1" t="s">
        <v>61</v>
      </c>
      <c r="F23" s="1" t="s">
        <v>88</v>
      </c>
      <c r="G23" s="1" t="s">
        <v>52</v>
      </c>
      <c r="H23" s="1" t="s">
        <v>58</v>
      </c>
      <c r="I23" s="2">
        <v>75.7</v>
      </c>
      <c r="J23" s="2">
        <v>3.99</v>
      </c>
      <c r="K23" s="2">
        <f t="shared" si="0"/>
        <v>0.09</v>
      </c>
      <c r="L23" s="2">
        <f t="shared" si="1"/>
        <v>0</v>
      </c>
      <c r="T23" s="8">
        <v>0.09</v>
      </c>
      <c r="U23" s="5">
        <v>10.648125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5"/>
        <v>10.648125</v>
      </c>
      <c r="AT23" s="5">
        <f t="shared" si="6"/>
        <v>9.2745168749999998</v>
      </c>
      <c r="AU23" s="11">
        <f t="shared" si="7"/>
        <v>4.6612341206687469E-4</v>
      </c>
      <c r="AV23" s="5">
        <f t="shared" si="8"/>
        <v>0.46612341206687463</v>
      </c>
    </row>
    <row r="24" spans="1:48" x14ac:dyDescent="0.3">
      <c r="A24" s="1" t="s">
        <v>93</v>
      </c>
      <c r="B24" s="1" t="s">
        <v>94</v>
      </c>
      <c r="C24" s="1" t="s">
        <v>95</v>
      </c>
      <c r="D24" s="1" t="s">
        <v>66</v>
      </c>
      <c r="E24" s="1" t="s">
        <v>56</v>
      </c>
      <c r="F24" s="1" t="s">
        <v>88</v>
      </c>
      <c r="G24" s="1" t="s">
        <v>52</v>
      </c>
      <c r="H24" s="1" t="s">
        <v>58</v>
      </c>
      <c r="I24" s="2">
        <v>160</v>
      </c>
      <c r="J24" s="2">
        <v>37.25</v>
      </c>
      <c r="K24" s="2">
        <f t="shared" si="0"/>
        <v>37.25</v>
      </c>
      <c r="L24" s="2">
        <f t="shared" si="1"/>
        <v>0</v>
      </c>
      <c r="R24" s="7">
        <v>22.69</v>
      </c>
      <c r="S24" s="5">
        <v>8948.3687499999996</v>
      </c>
      <c r="T24" s="8">
        <v>3.13</v>
      </c>
      <c r="U24" s="5">
        <v>370.31812500000001</v>
      </c>
      <c r="Z24" s="9">
        <v>6.24</v>
      </c>
      <c r="AA24" s="5">
        <v>295.30799999999999</v>
      </c>
      <c r="AB24" s="10">
        <v>5.19</v>
      </c>
      <c r="AC24" s="5">
        <v>221.06156250000001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5"/>
        <v>9835.0564374999994</v>
      </c>
      <c r="AT24" s="5">
        <f t="shared" si="6"/>
        <v>8566.334157062498</v>
      </c>
      <c r="AU24" s="11">
        <f t="shared" si="7"/>
        <v>0.43053120286602387</v>
      </c>
      <c r="AV24" s="5">
        <f t="shared" si="8"/>
        <v>430.53120286602388</v>
      </c>
    </row>
    <row r="25" spans="1:48" x14ac:dyDescent="0.3">
      <c r="A25" s="1" t="s">
        <v>93</v>
      </c>
      <c r="B25" s="1" t="s">
        <v>94</v>
      </c>
      <c r="C25" s="1" t="s">
        <v>95</v>
      </c>
      <c r="D25" s="1" t="s">
        <v>66</v>
      </c>
      <c r="E25" s="1" t="s">
        <v>74</v>
      </c>
      <c r="F25" s="1" t="s">
        <v>88</v>
      </c>
      <c r="G25" s="1" t="s">
        <v>52</v>
      </c>
      <c r="H25" s="1" t="s">
        <v>58</v>
      </c>
      <c r="I25" s="2">
        <v>160</v>
      </c>
      <c r="J25" s="2">
        <v>38.270000000000003</v>
      </c>
      <c r="K25" s="2">
        <f t="shared" si="0"/>
        <v>38.080000000000005</v>
      </c>
      <c r="L25" s="2">
        <f t="shared" si="1"/>
        <v>0</v>
      </c>
      <c r="R25" s="7">
        <v>22.66</v>
      </c>
      <c r="S25" s="5">
        <v>8936.5375000000004</v>
      </c>
      <c r="T25" s="8">
        <v>14.9</v>
      </c>
      <c r="U25" s="5">
        <v>1762.85625</v>
      </c>
      <c r="AB25" s="10">
        <v>0.52</v>
      </c>
      <c r="AC25" s="5">
        <v>22.14875</v>
      </c>
      <c r="AL25" s="5" t="str">
        <f t="shared" si="2"/>
        <v/>
      </c>
      <c r="AN25" s="5" t="str">
        <f t="shared" si="3"/>
        <v/>
      </c>
      <c r="AP25" s="5" t="str">
        <f t="shared" si="4"/>
        <v/>
      </c>
      <c r="AS25" s="5">
        <f t="shared" si="5"/>
        <v>10721.542500000001</v>
      </c>
      <c r="AT25" s="5">
        <f t="shared" si="6"/>
        <v>9338.4635175000003</v>
      </c>
      <c r="AU25" s="11">
        <f t="shared" si="7"/>
        <v>0.46933727512778167</v>
      </c>
      <c r="AV25" s="5">
        <f t="shared" si="8"/>
        <v>469.33727512778165</v>
      </c>
    </row>
    <row r="26" spans="1:48" x14ac:dyDescent="0.3">
      <c r="A26" s="1" t="s">
        <v>93</v>
      </c>
      <c r="B26" s="1" t="s">
        <v>94</v>
      </c>
      <c r="C26" s="1" t="s">
        <v>95</v>
      </c>
      <c r="D26" s="1" t="s">
        <v>66</v>
      </c>
      <c r="E26" s="1" t="s">
        <v>50</v>
      </c>
      <c r="F26" s="1" t="s">
        <v>88</v>
      </c>
      <c r="G26" s="1" t="s">
        <v>52</v>
      </c>
      <c r="H26" s="1" t="s">
        <v>58</v>
      </c>
      <c r="I26" s="2">
        <v>160</v>
      </c>
      <c r="J26" s="2">
        <v>39.43</v>
      </c>
      <c r="K26" s="2">
        <f t="shared" si="0"/>
        <v>39.42</v>
      </c>
      <c r="L26" s="2">
        <f t="shared" si="1"/>
        <v>0</v>
      </c>
      <c r="R26" s="7">
        <v>39.42</v>
      </c>
      <c r="S26" s="5">
        <v>15546.262500000001</v>
      </c>
      <c r="AL26" s="5" t="str">
        <f t="shared" si="2"/>
        <v/>
      </c>
      <c r="AN26" s="5" t="str">
        <f t="shared" si="3"/>
        <v/>
      </c>
      <c r="AP26" s="5" t="str">
        <f t="shared" si="4"/>
        <v/>
      </c>
      <c r="AS26" s="5">
        <f t="shared" si="5"/>
        <v>15546.262500000001</v>
      </c>
      <c r="AT26" s="5">
        <f t="shared" si="6"/>
        <v>13540.794637499999</v>
      </c>
      <c r="AU26" s="11">
        <f t="shared" si="7"/>
        <v>0.68054018161763707</v>
      </c>
      <c r="AV26" s="5">
        <f t="shared" si="8"/>
        <v>680.54018161763702</v>
      </c>
    </row>
    <row r="27" spans="1:48" x14ac:dyDescent="0.3">
      <c r="A27" s="1" t="s">
        <v>93</v>
      </c>
      <c r="B27" s="1" t="s">
        <v>94</v>
      </c>
      <c r="C27" s="1" t="s">
        <v>95</v>
      </c>
      <c r="D27" s="1" t="s">
        <v>66</v>
      </c>
      <c r="E27" s="1" t="s">
        <v>76</v>
      </c>
      <c r="F27" s="1" t="s">
        <v>88</v>
      </c>
      <c r="G27" s="1" t="s">
        <v>52</v>
      </c>
      <c r="H27" s="1" t="s">
        <v>58</v>
      </c>
      <c r="I27" s="2">
        <v>160</v>
      </c>
      <c r="J27" s="2">
        <v>40.81</v>
      </c>
      <c r="K27" s="2">
        <f t="shared" si="0"/>
        <v>22.810000000000002</v>
      </c>
      <c r="L27" s="2">
        <f t="shared" si="1"/>
        <v>17.190000000000001</v>
      </c>
      <c r="M27" s="3">
        <v>17.190000000000001</v>
      </c>
      <c r="R27" s="7">
        <v>17.670000000000002</v>
      </c>
      <c r="S27" s="5">
        <v>6968.6062500000007</v>
      </c>
      <c r="T27" s="8">
        <v>3.81</v>
      </c>
      <c r="U27" s="5">
        <v>450.770625</v>
      </c>
      <c r="AB27" s="10">
        <v>1.33</v>
      </c>
      <c r="AC27" s="5">
        <v>56.649687500000013</v>
      </c>
      <c r="AL27" s="5" t="str">
        <f t="shared" si="2"/>
        <v/>
      </c>
      <c r="AN27" s="5" t="str">
        <f t="shared" si="3"/>
        <v/>
      </c>
      <c r="AP27" s="5" t="str">
        <f t="shared" si="4"/>
        <v/>
      </c>
      <c r="AS27" s="5">
        <f t="shared" si="5"/>
        <v>7476.0265625000011</v>
      </c>
      <c r="AT27" s="5">
        <f t="shared" si="6"/>
        <v>6511.6191359375007</v>
      </c>
      <c r="AU27" s="11">
        <f t="shared" si="7"/>
        <v>0.32726428455855738</v>
      </c>
      <c r="AV27" s="5">
        <f t="shared" si="8"/>
        <v>327.26428455855739</v>
      </c>
    </row>
    <row r="28" spans="1:48" x14ac:dyDescent="0.3">
      <c r="A28" s="1" t="s">
        <v>96</v>
      </c>
      <c r="B28" s="1" t="s">
        <v>97</v>
      </c>
      <c r="C28" s="1" t="s">
        <v>98</v>
      </c>
      <c r="D28" s="1" t="s">
        <v>66</v>
      </c>
      <c r="E28" s="1" t="s">
        <v>74</v>
      </c>
      <c r="F28" s="1" t="s">
        <v>99</v>
      </c>
      <c r="G28" s="1" t="s">
        <v>52</v>
      </c>
      <c r="H28" s="1" t="s">
        <v>58</v>
      </c>
      <c r="I28" s="2">
        <v>80</v>
      </c>
      <c r="J28" s="2">
        <v>40.32</v>
      </c>
      <c r="K28" s="2">
        <f t="shared" si="0"/>
        <v>8.2799999999999994</v>
      </c>
      <c r="L28" s="2">
        <f t="shared" si="1"/>
        <v>0</v>
      </c>
      <c r="T28" s="8">
        <v>8.2799999999999994</v>
      </c>
      <c r="U28" s="5">
        <v>979.62749999999994</v>
      </c>
      <c r="AL28" s="5" t="str">
        <f t="shared" si="2"/>
        <v/>
      </c>
      <c r="AN28" s="5" t="str">
        <f t="shared" si="3"/>
        <v/>
      </c>
      <c r="AP28" s="5" t="str">
        <f t="shared" si="4"/>
        <v/>
      </c>
      <c r="AS28" s="5">
        <f t="shared" si="5"/>
        <v>979.62749999999994</v>
      </c>
      <c r="AT28" s="5">
        <f t="shared" si="6"/>
        <v>853.25555250000002</v>
      </c>
      <c r="AU28" s="11">
        <f t="shared" si="7"/>
        <v>4.2883353910152473E-2</v>
      </c>
      <c r="AV28" s="5">
        <f t="shared" si="8"/>
        <v>42.883353910152472</v>
      </c>
    </row>
    <row r="29" spans="1:48" x14ac:dyDescent="0.3">
      <c r="A29" s="1" t="s">
        <v>96</v>
      </c>
      <c r="B29" s="1" t="s">
        <v>97</v>
      </c>
      <c r="C29" s="1" t="s">
        <v>98</v>
      </c>
      <c r="D29" s="1" t="s">
        <v>66</v>
      </c>
      <c r="E29" s="1" t="s">
        <v>56</v>
      </c>
      <c r="F29" s="1" t="s">
        <v>99</v>
      </c>
      <c r="G29" s="1" t="s">
        <v>52</v>
      </c>
      <c r="H29" s="1" t="s">
        <v>58</v>
      </c>
      <c r="I29" s="2">
        <v>80</v>
      </c>
      <c r="J29" s="2">
        <v>37.43</v>
      </c>
      <c r="K29" s="2">
        <f t="shared" si="0"/>
        <v>7.8800000000000008</v>
      </c>
      <c r="L29" s="2">
        <f t="shared" si="1"/>
        <v>0</v>
      </c>
      <c r="T29" s="8">
        <v>7.16</v>
      </c>
      <c r="U29" s="5">
        <v>847.11750000000006</v>
      </c>
      <c r="Z29" s="9">
        <v>0.61</v>
      </c>
      <c r="AA29" s="5">
        <v>28.86825</v>
      </c>
      <c r="AB29" s="10">
        <v>0.11</v>
      </c>
      <c r="AC29" s="5">
        <v>4.6853125000000002</v>
      </c>
      <c r="AL29" s="5" t="str">
        <f t="shared" si="2"/>
        <v/>
      </c>
      <c r="AN29" s="5" t="str">
        <f t="shared" si="3"/>
        <v/>
      </c>
      <c r="AP29" s="5" t="str">
        <f t="shared" si="4"/>
        <v/>
      </c>
      <c r="AS29" s="5">
        <f t="shared" si="5"/>
        <v>880.67106250000006</v>
      </c>
      <c r="AT29" s="5">
        <f t="shared" si="6"/>
        <v>767.0644954375</v>
      </c>
      <c r="AU29" s="11">
        <f t="shared" si="7"/>
        <v>3.8551519686429288E-2</v>
      </c>
      <c r="AV29" s="5">
        <f t="shared" si="8"/>
        <v>38.551519686429288</v>
      </c>
    </row>
    <row r="30" spans="1:48" x14ac:dyDescent="0.3">
      <c r="A30" s="1" t="s">
        <v>100</v>
      </c>
      <c r="B30" s="1" t="s">
        <v>101</v>
      </c>
      <c r="C30" s="1" t="s">
        <v>102</v>
      </c>
      <c r="D30" s="1" t="s">
        <v>103</v>
      </c>
      <c r="E30" s="1" t="s">
        <v>61</v>
      </c>
      <c r="F30" s="1" t="s">
        <v>104</v>
      </c>
      <c r="G30" s="1" t="s">
        <v>52</v>
      </c>
      <c r="H30" s="1" t="s">
        <v>58</v>
      </c>
      <c r="I30" s="2">
        <v>159.80000000000001</v>
      </c>
      <c r="J30" s="2">
        <v>37.96</v>
      </c>
      <c r="K30" s="2">
        <f t="shared" si="0"/>
        <v>4.3899999999999997</v>
      </c>
      <c r="L30" s="2">
        <f t="shared" si="1"/>
        <v>0</v>
      </c>
      <c r="R30" s="7">
        <v>0.18</v>
      </c>
      <c r="S30" s="5">
        <v>70.987499999999997</v>
      </c>
      <c r="T30" s="8">
        <v>4.13</v>
      </c>
      <c r="U30" s="5">
        <v>488.63062500000001</v>
      </c>
      <c r="AB30" s="10">
        <v>0.08</v>
      </c>
      <c r="AC30" s="5">
        <v>3.4075000000000002</v>
      </c>
      <c r="AL30" s="5" t="str">
        <f t="shared" si="2"/>
        <v/>
      </c>
      <c r="AN30" s="5" t="str">
        <f t="shared" si="3"/>
        <v/>
      </c>
      <c r="AP30" s="5" t="str">
        <f t="shared" si="4"/>
        <v/>
      </c>
      <c r="AS30" s="5">
        <f t="shared" si="5"/>
        <v>563.02562499999999</v>
      </c>
      <c r="AT30" s="5">
        <f t="shared" si="6"/>
        <v>490.39531937499999</v>
      </c>
      <c r="AU30" s="11">
        <f t="shared" si="7"/>
        <v>2.4646538748003488E-2</v>
      </c>
      <c r="AV30" s="5">
        <f t="shared" si="8"/>
        <v>24.64653874800349</v>
      </c>
    </row>
    <row r="31" spans="1:48" x14ac:dyDescent="0.3">
      <c r="A31" s="1" t="s">
        <v>105</v>
      </c>
      <c r="B31" s="1" t="s">
        <v>106</v>
      </c>
      <c r="C31" s="1" t="s">
        <v>95</v>
      </c>
      <c r="D31" s="1" t="s">
        <v>66</v>
      </c>
      <c r="E31" s="1" t="s">
        <v>61</v>
      </c>
      <c r="F31" s="1" t="s">
        <v>104</v>
      </c>
      <c r="G31" s="1" t="s">
        <v>52</v>
      </c>
      <c r="H31" s="1" t="s">
        <v>58</v>
      </c>
      <c r="I31" s="2">
        <v>1</v>
      </c>
      <c r="J31" s="2">
        <v>0.87</v>
      </c>
      <c r="K31" s="2">
        <f t="shared" si="0"/>
        <v>0.87</v>
      </c>
      <c r="L31" s="2">
        <f t="shared" si="1"/>
        <v>0</v>
      </c>
      <c r="T31" s="8">
        <v>0.03</v>
      </c>
      <c r="U31" s="5">
        <v>3.5493749999999999</v>
      </c>
      <c r="AB31" s="10">
        <v>0.84</v>
      </c>
      <c r="AC31" s="5">
        <v>35.778750000000002</v>
      </c>
      <c r="AL31" s="5" t="str">
        <f t="shared" si="2"/>
        <v/>
      </c>
      <c r="AN31" s="5" t="str">
        <f t="shared" si="3"/>
        <v/>
      </c>
      <c r="AP31" s="5" t="str">
        <f t="shared" si="4"/>
        <v/>
      </c>
      <c r="AS31" s="5">
        <f t="shared" si="5"/>
        <v>39.328125</v>
      </c>
      <c r="AT31" s="5">
        <f t="shared" si="6"/>
        <v>34.254796874999997</v>
      </c>
      <c r="AU31" s="11">
        <f t="shared" si="7"/>
        <v>1.7215950991552556E-3</v>
      </c>
      <c r="AV31" s="5">
        <f t="shared" si="8"/>
        <v>1.7215950991552555</v>
      </c>
    </row>
    <row r="32" spans="1:48" x14ac:dyDescent="0.3">
      <c r="A32" s="1" t="s">
        <v>107</v>
      </c>
      <c r="B32" s="1" t="s">
        <v>108</v>
      </c>
      <c r="C32" s="1" t="s">
        <v>109</v>
      </c>
      <c r="D32" s="1" t="s">
        <v>110</v>
      </c>
      <c r="E32" s="1" t="s">
        <v>87</v>
      </c>
      <c r="F32" s="1" t="s">
        <v>104</v>
      </c>
      <c r="G32" s="1" t="s">
        <v>52</v>
      </c>
      <c r="H32" s="1" t="s">
        <v>58</v>
      </c>
      <c r="I32" s="2">
        <v>80.400000000000006</v>
      </c>
      <c r="J32" s="2">
        <v>37.369999999999997</v>
      </c>
      <c r="K32" s="2">
        <f t="shared" si="0"/>
        <v>37.36</v>
      </c>
      <c r="L32" s="2">
        <f t="shared" si="1"/>
        <v>0</v>
      </c>
      <c r="P32" s="6">
        <v>5.67</v>
      </c>
      <c r="Q32" s="5">
        <v>6013.7437499999996</v>
      </c>
      <c r="R32" s="7">
        <v>31.69</v>
      </c>
      <c r="S32" s="5">
        <v>12497.74375</v>
      </c>
      <c r="AL32" s="5" t="str">
        <f t="shared" si="2"/>
        <v/>
      </c>
      <c r="AN32" s="5" t="str">
        <f t="shared" si="3"/>
        <v/>
      </c>
      <c r="AP32" s="5" t="str">
        <f t="shared" si="4"/>
        <v/>
      </c>
      <c r="AS32" s="5">
        <f t="shared" si="5"/>
        <v>18511.487499999999</v>
      </c>
      <c r="AT32" s="5">
        <f t="shared" si="6"/>
        <v>16123.505612499997</v>
      </c>
      <c r="AU32" s="11">
        <f t="shared" si="7"/>
        <v>0.81034339059067195</v>
      </c>
      <c r="AV32" s="5">
        <f t="shared" si="8"/>
        <v>810.34339059067202</v>
      </c>
    </row>
    <row r="33" spans="1:48" x14ac:dyDescent="0.3">
      <c r="A33" s="1" t="s">
        <v>107</v>
      </c>
      <c r="B33" s="1" t="s">
        <v>108</v>
      </c>
      <c r="C33" s="1" t="s">
        <v>109</v>
      </c>
      <c r="D33" s="1" t="s">
        <v>110</v>
      </c>
      <c r="E33" s="1" t="s">
        <v>69</v>
      </c>
      <c r="F33" s="1" t="s">
        <v>104</v>
      </c>
      <c r="G33" s="1" t="s">
        <v>52</v>
      </c>
      <c r="H33" s="1" t="s">
        <v>58</v>
      </c>
      <c r="I33" s="2">
        <v>80.400000000000006</v>
      </c>
      <c r="J33" s="2">
        <v>0.02</v>
      </c>
      <c r="K33" s="2">
        <f t="shared" si="0"/>
        <v>0.02</v>
      </c>
      <c r="L33" s="2">
        <f t="shared" si="1"/>
        <v>0</v>
      </c>
      <c r="R33" s="7">
        <v>0.02</v>
      </c>
      <c r="S33" s="5">
        <v>7.8875000000000002</v>
      </c>
      <c r="AL33" s="5" t="str">
        <f t="shared" si="2"/>
        <v/>
      </c>
      <c r="AN33" s="5" t="str">
        <f t="shared" si="3"/>
        <v/>
      </c>
      <c r="AP33" s="5" t="str">
        <f t="shared" si="4"/>
        <v/>
      </c>
      <c r="AS33" s="5">
        <f t="shared" si="5"/>
        <v>7.8875000000000002</v>
      </c>
      <c r="AT33" s="5">
        <f t="shared" si="6"/>
        <v>6.8700124999999996</v>
      </c>
      <c r="AU33" s="11">
        <f t="shared" si="7"/>
        <v>3.4527660153101829E-4</v>
      </c>
      <c r="AV33" s="5">
        <f t="shared" si="8"/>
        <v>0.3452766015310183</v>
      </c>
    </row>
    <row r="34" spans="1:48" x14ac:dyDescent="0.3">
      <c r="A34" s="1" t="s">
        <v>107</v>
      </c>
      <c r="B34" s="1" t="s">
        <v>108</v>
      </c>
      <c r="C34" s="1" t="s">
        <v>109</v>
      </c>
      <c r="D34" s="1" t="s">
        <v>110</v>
      </c>
      <c r="E34" s="1" t="s">
        <v>59</v>
      </c>
      <c r="F34" s="1" t="s">
        <v>104</v>
      </c>
      <c r="G34" s="1" t="s">
        <v>52</v>
      </c>
      <c r="H34" s="1" t="s">
        <v>58</v>
      </c>
      <c r="I34" s="2">
        <v>80.400000000000006</v>
      </c>
      <c r="J34" s="2">
        <v>39.81</v>
      </c>
      <c r="K34" s="2">
        <f t="shared" si="0"/>
        <v>39.74</v>
      </c>
      <c r="L34" s="2">
        <f t="shared" si="1"/>
        <v>0</v>
      </c>
      <c r="R34" s="7">
        <v>33.47</v>
      </c>
      <c r="S34" s="5">
        <v>13199.731250000001</v>
      </c>
      <c r="T34" s="8">
        <v>6.2</v>
      </c>
      <c r="U34" s="5">
        <v>733.53750000000002</v>
      </c>
      <c r="AB34" s="10">
        <v>7.0000000000000007E-2</v>
      </c>
      <c r="AC34" s="5">
        <v>2.9815624999999999</v>
      </c>
      <c r="AL34" s="5" t="str">
        <f t="shared" si="2"/>
        <v/>
      </c>
      <c r="AN34" s="5" t="str">
        <f t="shared" si="3"/>
        <v/>
      </c>
      <c r="AP34" s="5" t="str">
        <f t="shared" si="4"/>
        <v/>
      </c>
      <c r="AS34" s="5">
        <f t="shared" si="5"/>
        <v>13936.2503125</v>
      </c>
      <c r="AT34" s="5">
        <f t="shared" si="6"/>
        <v>12138.4740221875</v>
      </c>
      <c r="AU34" s="11">
        <f t="shared" si="7"/>
        <v>0.61006163499024935</v>
      </c>
      <c r="AV34" s="5">
        <f t="shared" si="8"/>
        <v>610.06163499024933</v>
      </c>
    </row>
    <row r="35" spans="1:48" x14ac:dyDescent="0.3">
      <c r="A35" s="1" t="s">
        <v>111</v>
      </c>
      <c r="B35" s="1" t="s">
        <v>112</v>
      </c>
      <c r="C35" s="1" t="s">
        <v>113</v>
      </c>
      <c r="D35" s="1" t="s">
        <v>114</v>
      </c>
      <c r="E35" s="1" t="s">
        <v>62</v>
      </c>
      <c r="F35" s="1" t="s">
        <v>115</v>
      </c>
      <c r="G35" s="1" t="s">
        <v>52</v>
      </c>
      <c r="H35" s="1" t="s">
        <v>58</v>
      </c>
      <c r="I35" s="2">
        <v>160.80000000000001</v>
      </c>
      <c r="J35" s="2">
        <v>37.44</v>
      </c>
      <c r="K35" s="2">
        <f t="shared" si="0"/>
        <v>37.429999999999993</v>
      </c>
      <c r="L35" s="2">
        <f t="shared" si="1"/>
        <v>0</v>
      </c>
      <c r="P35" s="6">
        <v>27.38</v>
      </c>
      <c r="Q35" s="5">
        <v>29039.912499999999</v>
      </c>
      <c r="R35" s="7">
        <v>9.89</v>
      </c>
      <c r="S35" s="5">
        <v>3900.3687500000001</v>
      </c>
      <c r="AB35" s="10">
        <v>0.16</v>
      </c>
      <c r="AC35" s="5">
        <v>6.8150000000000004</v>
      </c>
      <c r="AL35" s="5" t="str">
        <f t="shared" si="2"/>
        <v/>
      </c>
      <c r="AN35" s="5" t="str">
        <f t="shared" si="3"/>
        <v/>
      </c>
      <c r="AP35" s="5" t="str">
        <f t="shared" si="4"/>
        <v/>
      </c>
      <c r="AS35" s="5">
        <f t="shared" si="5"/>
        <v>32947.096250000002</v>
      </c>
      <c r="AT35" s="5">
        <f t="shared" si="6"/>
        <v>28696.920833750002</v>
      </c>
      <c r="AU35" s="11">
        <f t="shared" si="7"/>
        <v>1.4422645227911706</v>
      </c>
      <c r="AV35" s="5">
        <f t="shared" si="8"/>
        <v>1442.2645227911707</v>
      </c>
    </row>
    <row r="36" spans="1:48" x14ac:dyDescent="0.3">
      <c r="A36" s="1" t="s">
        <v>111</v>
      </c>
      <c r="B36" s="1" t="s">
        <v>112</v>
      </c>
      <c r="C36" s="1" t="s">
        <v>113</v>
      </c>
      <c r="D36" s="1" t="s">
        <v>114</v>
      </c>
      <c r="E36" s="1" t="s">
        <v>83</v>
      </c>
      <c r="F36" s="1" t="s">
        <v>115</v>
      </c>
      <c r="G36" s="1" t="s">
        <v>52</v>
      </c>
      <c r="H36" s="1" t="s">
        <v>58</v>
      </c>
      <c r="I36" s="2">
        <v>160.80000000000001</v>
      </c>
      <c r="J36" s="2">
        <v>38.090000000000003</v>
      </c>
      <c r="K36" s="2">
        <f t="shared" si="0"/>
        <v>35.880000000000003</v>
      </c>
      <c r="L36" s="2">
        <f t="shared" si="1"/>
        <v>0</v>
      </c>
      <c r="P36" s="6">
        <v>6.44</v>
      </c>
      <c r="Q36" s="5">
        <v>6830.4250000000002</v>
      </c>
      <c r="R36" s="7">
        <v>28.55</v>
      </c>
      <c r="S36" s="5">
        <v>11259.40625</v>
      </c>
      <c r="T36" s="8">
        <v>0.14000000000000001</v>
      </c>
      <c r="U36" s="5">
        <v>16.563749999999999</v>
      </c>
      <c r="AB36" s="10">
        <v>0.75</v>
      </c>
      <c r="AC36" s="5">
        <v>31.9453125</v>
      </c>
      <c r="AL36" s="5" t="str">
        <f t="shared" si="2"/>
        <v/>
      </c>
      <c r="AN36" s="5" t="str">
        <f t="shared" si="3"/>
        <v/>
      </c>
      <c r="AP36" s="5" t="str">
        <f t="shared" si="4"/>
        <v/>
      </c>
      <c r="AS36" s="5">
        <f t="shared" si="5"/>
        <v>18138.3403125</v>
      </c>
      <c r="AT36" s="5">
        <f t="shared" si="6"/>
        <v>15798.4944121875</v>
      </c>
      <c r="AU36" s="11">
        <f t="shared" si="7"/>
        <v>0.79400881147550784</v>
      </c>
      <c r="AV36" s="5">
        <f t="shared" si="8"/>
        <v>794.00881147550785</v>
      </c>
    </row>
    <row r="37" spans="1:48" x14ac:dyDescent="0.3">
      <c r="A37" s="1" t="s">
        <v>111</v>
      </c>
      <c r="B37" s="1" t="s">
        <v>112</v>
      </c>
      <c r="C37" s="1" t="s">
        <v>113</v>
      </c>
      <c r="D37" s="1" t="s">
        <v>114</v>
      </c>
      <c r="E37" s="1" t="s">
        <v>82</v>
      </c>
      <c r="F37" s="1" t="s">
        <v>115</v>
      </c>
      <c r="G37" s="1" t="s">
        <v>52</v>
      </c>
      <c r="H37" s="1" t="s">
        <v>58</v>
      </c>
      <c r="I37" s="2">
        <v>160.80000000000001</v>
      </c>
      <c r="J37" s="2">
        <v>39.25</v>
      </c>
      <c r="K37" s="2">
        <f t="shared" si="0"/>
        <v>2.0300000000000002</v>
      </c>
      <c r="L37" s="2">
        <f t="shared" si="1"/>
        <v>0</v>
      </c>
      <c r="N37" s="4">
        <v>0.04</v>
      </c>
      <c r="O37" s="5">
        <v>58.424999999999997</v>
      </c>
      <c r="P37" s="6">
        <v>1.06</v>
      </c>
      <c r="Q37" s="5">
        <v>1124.2625</v>
      </c>
      <c r="R37" s="7">
        <v>0.51</v>
      </c>
      <c r="S37" s="5">
        <v>201.13124999999999</v>
      </c>
      <c r="T37" s="8">
        <v>0.42</v>
      </c>
      <c r="U37" s="5">
        <v>49.691249999999997</v>
      </c>
      <c r="AL37" s="5" t="str">
        <f t="shared" si="2"/>
        <v/>
      </c>
      <c r="AN37" s="5" t="str">
        <f t="shared" si="3"/>
        <v/>
      </c>
      <c r="AP37" s="5" t="str">
        <f t="shared" si="4"/>
        <v/>
      </c>
      <c r="AS37" s="5">
        <f t="shared" si="5"/>
        <v>1433.51</v>
      </c>
      <c r="AT37" s="5">
        <f t="shared" si="6"/>
        <v>1248.5872099999999</v>
      </c>
      <c r="AU37" s="11">
        <f t="shared" si="7"/>
        <v>6.2752134524339781E-2</v>
      </c>
      <c r="AV37" s="5">
        <f t="shared" si="8"/>
        <v>62.75213452433978</v>
      </c>
    </row>
    <row r="38" spans="1:48" x14ac:dyDescent="0.3">
      <c r="A38" s="1" t="s">
        <v>111</v>
      </c>
      <c r="B38" s="1" t="s">
        <v>112</v>
      </c>
      <c r="C38" s="1" t="s">
        <v>113</v>
      </c>
      <c r="D38" s="1" t="s">
        <v>114</v>
      </c>
      <c r="E38" s="1" t="s">
        <v>55</v>
      </c>
      <c r="F38" s="1" t="s">
        <v>115</v>
      </c>
      <c r="G38" s="1" t="s">
        <v>52</v>
      </c>
      <c r="H38" s="1" t="s">
        <v>58</v>
      </c>
      <c r="I38" s="2">
        <v>160.80000000000001</v>
      </c>
      <c r="J38" s="2">
        <v>36.61</v>
      </c>
      <c r="K38" s="2">
        <f t="shared" si="0"/>
        <v>5.74</v>
      </c>
      <c r="L38" s="2">
        <f t="shared" si="1"/>
        <v>0</v>
      </c>
      <c r="P38" s="6">
        <v>0.86</v>
      </c>
      <c r="Q38" s="5">
        <v>912.13749999999993</v>
      </c>
      <c r="R38" s="7">
        <v>4.88</v>
      </c>
      <c r="S38" s="5">
        <v>1924.55</v>
      </c>
      <c r="AL38" s="5" t="str">
        <f t="shared" si="2"/>
        <v/>
      </c>
      <c r="AN38" s="5" t="str">
        <f t="shared" si="3"/>
        <v/>
      </c>
      <c r="AP38" s="5" t="str">
        <f t="shared" si="4"/>
        <v/>
      </c>
      <c r="AS38" s="5">
        <f t="shared" si="5"/>
        <v>2836.6875</v>
      </c>
      <c r="AT38" s="5">
        <f t="shared" si="6"/>
        <v>2470.7548124999998</v>
      </c>
      <c r="AU38" s="11">
        <f t="shared" si="7"/>
        <v>0.12417645890402795</v>
      </c>
      <c r="AV38" s="5">
        <f t="shared" si="8"/>
        <v>124.17645890402795</v>
      </c>
    </row>
    <row r="39" spans="1:48" x14ac:dyDescent="0.3">
      <c r="A39" s="1" t="s">
        <v>116</v>
      </c>
      <c r="B39" s="1" t="s">
        <v>117</v>
      </c>
      <c r="C39" s="1" t="s">
        <v>118</v>
      </c>
      <c r="D39" s="1" t="s">
        <v>119</v>
      </c>
      <c r="E39" s="1" t="s">
        <v>54</v>
      </c>
      <c r="F39" s="1" t="s">
        <v>115</v>
      </c>
      <c r="G39" s="1" t="s">
        <v>52</v>
      </c>
      <c r="H39" s="1" t="s">
        <v>58</v>
      </c>
      <c r="I39" s="2">
        <v>80.88</v>
      </c>
      <c r="J39" s="2">
        <v>38.380000000000003</v>
      </c>
      <c r="K39" s="2">
        <f t="shared" si="0"/>
        <v>35.68</v>
      </c>
      <c r="L39" s="2">
        <f t="shared" si="1"/>
        <v>2.71</v>
      </c>
      <c r="P39" s="6">
        <v>26.18</v>
      </c>
      <c r="Q39" s="5">
        <v>27767.162499999999</v>
      </c>
      <c r="R39" s="7">
        <v>9.5</v>
      </c>
      <c r="S39" s="5">
        <v>3746.5625</v>
      </c>
      <c r="AL39" s="5" t="str">
        <f t="shared" si="2"/>
        <v/>
      </c>
      <c r="AM39" s="3">
        <v>1.08</v>
      </c>
      <c r="AN39" s="5">
        <f t="shared" si="3"/>
        <v>5046.84</v>
      </c>
      <c r="AP39" s="5" t="str">
        <f t="shared" si="4"/>
        <v/>
      </c>
      <c r="AQ39" s="2">
        <v>1.63</v>
      </c>
      <c r="AS39" s="5">
        <f t="shared" si="5"/>
        <v>31513.724999999999</v>
      </c>
      <c r="AT39" s="5">
        <f t="shared" si="6"/>
        <v>27448.454474999999</v>
      </c>
      <c r="AU39" s="11">
        <f t="shared" si="7"/>
        <v>1.3795184620707561</v>
      </c>
      <c r="AV39" s="5">
        <f t="shared" si="8"/>
        <v>1379.5184620707562</v>
      </c>
    </row>
    <row r="40" spans="1:48" x14ac:dyDescent="0.3">
      <c r="A40" s="1" t="s">
        <v>116</v>
      </c>
      <c r="B40" s="1" t="s">
        <v>117</v>
      </c>
      <c r="C40" s="1" t="s">
        <v>118</v>
      </c>
      <c r="D40" s="1" t="s">
        <v>119</v>
      </c>
      <c r="E40" s="1" t="s">
        <v>81</v>
      </c>
      <c r="F40" s="1" t="s">
        <v>115</v>
      </c>
      <c r="G40" s="1" t="s">
        <v>52</v>
      </c>
      <c r="H40" s="1" t="s">
        <v>58</v>
      </c>
      <c r="I40" s="2">
        <v>80.88</v>
      </c>
      <c r="J40" s="2">
        <v>39.619999999999997</v>
      </c>
      <c r="K40" s="2">
        <f t="shared" si="0"/>
        <v>34.080000000000005</v>
      </c>
      <c r="L40" s="2">
        <f t="shared" si="1"/>
        <v>4.8899999999999997</v>
      </c>
      <c r="N40" s="4">
        <v>2.44</v>
      </c>
      <c r="O40" s="5">
        <v>3563.9250000000002</v>
      </c>
      <c r="P40" s="6">
        <v>28.62</v>
      </c>
      <c r="Q40" s="5">
        <v>30355.087500000001</v>
      </c>
      <c r="R40" s="7">
        <v>3.02</v>
      </c>
      <c r="S40" s="5">
        <v>1191.0125</v>
      </c>
      <c r="AL40" s="5" t="str">
        <f t="shared" si="2"/>
        <v/>
      </c>
      <c r="AM40" s="3">
        <v>1.95</v>
      </c>
      <c r="AN40" s="5">
        <f t="shared" si="3"/>
        <v>9112.35</v>
      </c>
      <c r="AP40" s="5" t="str">
        <f t="shared" si="4"/>
        <v/>
      </c>
      <c r="AQ40" s="2">
        <v>2.94</v>
      </c>
      <c r="AS40" s="5">
        <f t="shared" si="5"/>
        <v>35110.025000000001</v>
      </c>
      <c r="AT40" s="5">
        <f t="shared" si="6"/>
        <v>30580.831774999999</v>
      </c>
      <c r="AU40" s="11">
        <f t="shared" si="7"/>
        <v>1.5369470823035296</v>
      </c>
      <c r="AV40" s="5">
        <f t="shared" si="8"/>
        <v>1536.9470823035297</v>
      </c>
    </row>
    <row r="41" spans="1:48" x14ac:dyDescent="0.3">
      <c r="A41" s="1" t="s">
        <v>116</v>
      </c>
      <c r="B41" s="1" t="s">
        <v>117</v>
      </c>
      <c r="C41" s="1" t="s">
        <v>118</v>
      </c>
      <c r="D41" s="1" t="s">
        <v>119</v>
      </c>
      <c r="E41" s="1" t="s">
        <v>70</v>
      </c>
      <c r="F41" s="1" t="s">
        <v>115</v>
      </c>
      <c r="G41" s="1" t="s">
        <v>52</v>
      </c>
      <c r="H41" s="1" t="s">
        <v>58</v>
      </c>
      <c r="I41" s="2">
        <v>80.88</v>
      </c>
      <c r="J41" s="2">
        <v>1.73</v>
      </c>
      <c r="K41" s="2">
        <f t="shared" si="0"/>
        <v>0.92</v>
      </c>
      <c r="L41" s="2">
        <f t="shared" si="1"/>
        <v>0.81</v>
      </c>
      <c r="P41" s="6">
        <v>0.92</v>
      </c>
      <c r="Q41" s="5">
        <v>975.77500000000009</v>
      </c>
      <c r="AL41" s="5" t="str">
        <f t="shared" si="2"/>
        <v/>
      </c>
      <c r="AM41" s="3">
        <v>0.34</v>
      </c>
      <c r="AN41" s="5">
        <f t="shared" si="3"/>
        <v>1588.8200000000002</v>
      </c>
      <c r="AP41" s="5" t="str">
        <f t="shared" si="4"/>
        <v/>
      </c>
      <c r="AQ41" s="2">
        <v>0.47</v>
      </c>
      <c r="AS41" s="5">
        <f t="shared" si="5"/>
        <v>975.77500000000009</v>
      </c>
      <c r="AT41" s="5">
        <f t="shared" si="6"/>
        <v>849.90002500000003</v>
      </c>
      <c r="AU41" s="11">
        <f t="shared" si="7"/>
        <v>4.2714710093049682E-2</v>
      </c>
      <c r="AV41" s="5">
        <f t="shared" si="8"/>
        <v>42.714710093049682</v>
      </c>
    </row>
    <row r="42" spans="1:48" x14ac:dyDescent="0.3">
      <c r="A42" s="1" t="s">
        <v>120</v>
      </c>
      <c r="B42" s="1" t="s">
        <v>117</v>
      </c>
      <c r="C42" s="1" t="s">
        <v>118</v>
      </c>
      <c r="D42" s="1" t="s">
        <v>119</v>
      </c>
      <c r="E42" s="1" t="s">
        <v>74</v>
      </c>
      <c r="F42" s="1" t="s">
        <v>115</v>
      </c>
      <c r="G42" s="1" t="s">
        <v>52</v>
      </c>
      <c r="H42" s="1" t="s">
        <v>58</v>
      </c>
      <c r="I42" s="2">
        <v>161.47999999999999</v>
      </c>
      <c r="J42" s="2">
        <v>0.64</v>
      </c>
      <c r="K42" s="2">
        <f t="shared" si="0"/>
        <v>0.64</v>
      </c>
      <c r="L42" s="2">
        <f t="shared" si="1"/>
        <v>0</v>
      </c>
      <c r="R42" s="7">
        <v>0.54</v>
      </c>
      <c r="S42" s="5">
        <v>212.96250000000001</v>
      </c>
      <c r="T42" s="8">
        <v>0.1</v>
      </c>
      <c r="U42" s="5">
        <v>11.831250000000001</v>
      </c>
      <c r="AL42" s="5" t="str">
        <f t="shared" si="2"/>
        <v/>
      </c>
      <c r="AN42" s="5" t="str">
        <f t="shared" si="3"/>
        <v/>
      </c>
      <c r="AP42" s="5" t="str">
        <f t="shared" si="4"/>
        <v/>
      </c>
      <c r="AS42" s="5">
        <f t="shared" si="5"/>
        <v>224.79375000000002</v>
      </c>
      <c r="AT42" s="5">
        <f t="shared" si="6"/>
        <v>195.79535625000003</v>
      </c>
      <c r="AU42" s="11">
        <f t="shared" si="7"/>
        <v>9.8403831436340225E-3</v>
      </c>
      <c r="AV42" s="5">
        <f t="shared" si="8"/>
        <v>9.840383143634023</v>
      </c>
    </row>
    <row r="43" spans="1:48" x14ac:dyDescent="0.3">
      <c r="A43" s="1" t="s">
        <v>120</v>
      </c>
      <c r="B43" s="1" t="s">
        <v>117</v>
      </c>
      <c r="C43" s="1" t="s">
        <v>118</v>
      </c>
      <c r="D43" s="1" t="s">
        <v>119</v>
      </c>
      <c r="E43" s="1" t="s">
        <v>67</v>
      </c>
      <c r="F43" s="1" t="s">
        <v>115</v>
      </c>
      <c r="G43" s="1" t="s">
        <v>52</v>
      </c>
      <c r="H43" s="1" t="s">
        <v>58</v>
      </c>
      <c r="I43" s="2">
        <v>161.47999999999999</v>
      </c>
      <c r="J43" s="2">
        <v>39.26</v>
      </c>
      <c r="K43" s="2">
        <f t="shared" si="0"/>
        <v>38.999999999999993</v>
      </c>
      <c r="L43" s="2">
        <f t="shared" si="1"/>
        <v>0.27</v>
      </c>
      <c r="P43" s="6">
        <v>15.98</v>
      </c>
      <c r="Q43" s="5">
        <v>16948.787499999999</v>
      </c>
      <c r="R43" s="7">
        <v>22.9</v>
      </c>
      <c r="S43" s="5">
        <v>9031.1875</v>
      </c>
      <c r="T43" s="8">
        <v>0.12</v>
      </c>
      <c r="U43" s="5">
        <v>14.1975</v>
      </c>
      <c r="AL43" s="5" t="str">
        <f t="shared" si="2"/>
        <v/>
      </c>
      <c r="AM43" s="3">
        <v>0.11</v>
      </c>
      <c r="AN43" s="5">
        <f t="shared" si="3"/>
        <v>514.03</v>
      </c>
      <c r="AP43" s="5" t="str">
        <f t="shared" si="4"/>
        <v/>
      </c>
      <c r="AQ43" s="2">
        <v>0.16</v>
      </c>
      <c r="AS43" s="5">
        <f t="shared" si="5"/>
        <v>25994.172499999997</v>
      </c>
      <c r="AT43" s="5">
        <f t="shared" si="6"/>
        <v>22640.924247499996</v>
      </c>
      <c r="AU43" s="11">
        <f t="shared" si="7"/>
        <v>1.1378991493389607</v>
      </c>
      <c r="AV43" s="5">
        <f t="shared" si="8"/>
        <v>1137.8991493389606</v>
      </c>
    </row>
    <row r="44" spans="1:48" x14ac:dyDescent="0.3">
      <c r="A44" s="1" t="s">
        <v>120</v>
      </c>
      <c r="B44" s="1" t="s">
        <v>117</v>
      </c>
      <c r="C44" s="1" t="s">
        <v>118</v>
      </c>
      <c r="D44" s="1" t="s">
        <v>119</v>
      </c>
      <c r="E44" s="1" t="s">
        <v>59</v>
      </c>
      <c r="F44" s="1" t="s">
        <v>115</v>
      </c>
      <c r="G44" s="1" t="s">
        <v>52</v>
      </c>
      <c r="H44" s="1" t="s">
        <v>58</v>
      </c>
      <c r="I44" s="2">
        <v>161.47999999999999</v>
      </c>
      <c r="J44" s="2">
        <v>39.82</v>
      </c>
      <c r="K44" s="2">
        <f t="shared" si="0"/>
        <v>39.82</v>
      </c>
      <c r="L44" s="2">
        <f t="shared" si="1"/>
        <v>0</v>
      </c>
      <c r="P44" s="6">
        <v>14.75</v>
      </c>
      <c r="Q44" s="5">
        <v>15644.21875</v>
      </c>
      <c r="R44" s="7">
        <v>20.66</v>
      </c>
      <c r="S44" s="5">
        <v>8147.7875000000004</v>
      </c>
      <c r="T44" s="8">
        <v>3.02</v>
      </c>
      <c r="U44" s="5">
        <v>357.30374999999998</v>
      </c>
      <c r="AB44" s="10">
        <v>1.39</v>
      </c>
      <c r="AC44" s="5">
        <v>59.205312499999998</v>
      </c>
      <c r="AL44" s="5" t="str">
        <f t="shared" si="2"/>
        <v/>
      </c>
      <c r="AN44" s="5" t="str">
        <f t="shared" si="3"/>
        <v/>
      </c>
      <c r="AP44" s="5" t="str">
        <f t="shared" si="4"/>
        <v/>
      </c>
      <c r="AS44" s="5">
        <f t="shared" si="5"/>
        <v>24208.515312499996</v>
      </c>
      <c r="AT44" s="5">
        <f t="shared" si="6"/>
        <v>21085.616837187496</v>
      </c>
      <c r="AU44" s="11">
        <f t="shared" si="7"/>
        <v>1.0597317141314251</v>
      </c>
      <c r="AV44" s="5">
        <f t="shared" si="8"/>
        <v>1059.731714131425</v>
      </c>
    </row>
    <row r="45" spans="1:48" x14ac:dyDescent="0.3">
      <c r="A45" s="1" t="s">
        <v>120</v>
      </c>
      <c r="B45" s="1" t="s">
        <v>117</v>
      </c>
      <c r="C45" s="1" t="s">
        <v>118</v>
      </c>
      <c r="D45" s="1" t="s">
        <v>119</v>
      </c>
      <c r="E45" s="1" t="s">
        <v>81</v>
      </c>
      <c r="F45" s="1" t="s">
        <v>115</v>
      </c>
      <c r="G45" s="1" t="s">
        <v>52</v>
      </c>
      <c r="H45" s="1" t="s">
        <v>58</v>
      </c>
      <c r="I45" s="2">
        <v>161.47999999999999</v>
      </c>
      <c r="J45" s="2">
        <v>1.21</v>
      </c>
      <c r="K45" s="2">
        <f t="shared" si="0"/>
        <v>0.82</v>
      </c>
      <c r="L45" s="2">
        <f t="shared" si="1"/>
        <v>0.27</v>
      </c>
      <c r="N45" s="4">
        <v>0.61</v>
      </c>
      <c r="O45" s="5">
        <v>890.98124999999993</v>
      </c>
      <c r="P45" s="6">
        <v>0.21</v>
      </c>
      <c r="Q45" s="5">
        <v>222.73124999999999</v>
      </c>
      <c r="AL45" s="5" t="str">
        <f t="shared" si="2"/>
        <v/>
      </c>
      <c r="AM45" s="3">
        <v>0.1</v>
      </c>
      <c r="AN45" s="5">
        <f t="shared" si="3"/>
        <v>467.3</v>
      </c>
      <c r="AP45" s="5" t="str">
        <f t="shared" si="4"/>
        <v/>
      </c>
      <c r="AQ45" s="2">
        <v>0.17</v>
      </c>
      <c r="AS45" s="5">
        <f t="shared" si="5"/>
        <v>1113.7124999999999</v>
      </c>
      <c r="AT45" s="5">
        <f t="shared" si="6"/>
        <v>970.04358749999983</v>
      </c>
      <c r="AU45" s="11">
        <f t="shared" si="7"/>
        <v>4.875294669827121E-2</v>
      </c>
      <c r="AV45" s="5">
        <f t="shared" si="8"/>
        <v>48.752946698271209</v>
      </c>
    </row>
    <row r="46" spans="1:48" x14ac:dyDescent="0.3">
      <c r="A46" s="1" t="s">
        <v>120</v>
      </c>
      <c r="B46" s="1" t="s">
        <v>117</v>
      </c>
      <c r="C46" s="1" t="s">
        <v>118</v>
      </c>
      <c r="D46" s="1" t="s">
        <v>119</v>
      </c>
      <c r="E46" s="1" t="s">
        <v>70</v>
      </c>
      <c r="F46" s="1" t="s">
        <v>115</v>
      </c>
      <c r="G46" s="1" t="s">
        <v>52</v>
      </c>
      <c r="H46" s="1" t="s">
        <v>58</v>
      </c>
      <c r="I46" s="2">
        <v>161.47999999999999</v>
      </c>
      <c r="J46" s="2">
        <v>37.9</v>
      </c>
      <c r="K46" s="2">
        <f t="shared" si="0"/>
        <v>36.800000000000004</v>
      </c>
      <c r="L46" s="2">
        <f t="shared" si="1"/>
        <v>1.1100000000000001</v>
      </c>
      <c r="N46" s="4">
        <v>8.0299999999999994</v>
      </c>
      <c r="O46" s="5">
        <v>11728.81875</v>
      </c>
      <c r="P46" s="6">
        <v>18.89</v>
      </c>
      <c r="Q46" s="5">
        <v>20035.206249999999</v>
      </c>
      <c r="R46" s="7">
        <v>6.86</v>
      </c>
      <c r="S46" s="5">
        <v>2705.4124999999999</v>
      </c>
      <c r="T46" s="8">
        <v>0.02</v>
      </c>
      <c r="U46" s="5">
        <v>2.36625</v>
      </c>
      <c r="AB46" s="10">
        <v>3</v>
      </c>
      <c r="AC46" s="5">
        <v>127.78125</v>
      </c>
      <c r="AL46" s="5" t="str">
        <f t="shared" si="2"/>
        <v/>
      </c>
      <c r="AM46" s="3">
        <v>0.43</v>
      </c>
      <c r="AN46" s="5">
        <f t="shared" si="3"/>
        <v>2009.3899999999999</v>
      </c>
      <c r="AP46" s="5" t="str">
        <f t="shared" si="4"/>
        <v/>
      </c>
      <c r="AQ46" s="2">
        <v>0.68</v>
      </c>
      <c r="AS46" s="5">
        <f t="shared" si="5"/>
        <v>34599.584999999999</v>
      </c>
      <c r="AT46" s="5">
        <f t="shared" si="6"/>
        <v>30136.238534999997</v>
      </c>
      <c r="AU46" s="11">
        <f t="shared" si="7"/>
        <v>1.5146024878838158</v>
      </c>
      <c r="AV46" s="5">
        <f t="shared" si="8"/>
        <v>1514.6024878838157</v>
      </c>
    </row>
    <row r="47" spans="1:48" x14ac:dyDescent="0.3">
      <c r="A47" s="1" t="s">
        <v>120</v>
      </c>
      <c r="B47" s="1" t="s">
        <v>117</v>
      </c>
      <c r="C47" s="1" t="s">
        <v>118</v>
      </c>
      <c r="D47" s="1" t="s">
        <v>119</v>
      </c>
      <c r="E47" s="1" t="s">
        <v>61</v>
      </c>
      <c r="F47" s="1" t="s">
        <v>115</v>
      </c>
      <c r="G47" s="1" t="s">
        <v>52</v>
      </c>
      <c r="H47" s="1" t="s">
        <v>58</v>
      </c>
      <c r="I47" s="2">
        <v>161.47999999999999</v>
      </c>
      <c r="J47" s="2">
        <v>39.07</v>
      </c>
      <c r="K47" s="2">
        <f t="shared" si="0"/>
        <v>39.07</v>
      </c>
      <c r="L47" s="2">
        <f t="shared" si="1"/>
        <v>0</v>
      </c>
      <c r="P47" s="6">
        <v>1.75</v>
      </c>
      <c r="Q47" s="5">
        <v>1856.09375</v>
      </c>
      <c r="R47" s="7">
        <v>26.08</v>
      </c>
      <c r="S47" s="5">
        <v>10285.299999999999</v>
      </c>
      <c r="T47" s="8">
        <v>7.38</v>
      </c>
      <c r="U47" s="5">
        <v>873.14625000000001</v>
      </c>
      <c r="AB47" s="10">
        <v>3.86</v>
      </c>
      <c r="AC47" s="5">
        <v>164.41187500000001</v>
      </c>
      <c r="AL47" s="5" t="str">
        <f t="shared" si="2"/>
        <v/>
      </c>
      <c r="AN47" s="5" t="str">
        <f t="shared" si="3"/>
        <v/>
      </c>
      <c r="AP47" s="5" t="str">
        <f t="shared" si="4"/>
        <v/>
      </c>
      <c r="AS47" s="5">
        <f t="shared" si="5"/>
        <v>13178.951874999999</v>
      </c>
      <c r="AT47" s="5">
        <f t="shared" si="6"/>
        <v>11478.867083124998</v>
      </c>
      <c r="AU47" s="11">
        <f t="shared" si="7"/>
        <v>0.5769107721256217</v>
      </c>
      <c r="AV47" s="5">
        <f t="shared" si="8"/>
        <v>576.91077212562175</v>
      </c>
    </row>
    <row r="48" spans="1:48" x14ac:dyDescent="0.3">
      <c r="A48" s="1" t="s">
        <v>121</v>
      </c>
      <c r="B48" s="1" t="s">
        <v>122</v>
      </c>
      <c r="C48" s="1" t="s">
        <v>73</v>
      </c>
      <c r="D48" s="1" t="s">
        <v>66</v>
      </c>
      <c r="E48" s="1" t="s">
        <v>87</v>
      </c>
      <c r="F48" s="1" t="s">
        <v>115</v>
      </c>
      <c r="G48" s="1" t="s">
        <v>52</v>
      </c>
      <c r="H48" s="1" t="s">
        <v>58</v>
      </c>
      <c r="I48" s="2">
        <v>40.6</v>
      </c>
      <c r="J48" s="2">
        <v>38.979999999999997</v>
      </c>
      <c r="K48" s="2">
        <f t="shared" si="0"/>
        <v>34.58</v>
      </c>
      <c r="L48" s="2">
        <f t="shared" si="1"/>
        <v>4.4000000000000004</v>
      </c>
      <c r="N48" s="4">
        <v>6.39</v>
      </c>
      <c r="O48" s="5">
        <v>9333.3937499999993</v>
      </c>
      <c r="P48" s="6">
        <v>24.71</v>
      </c>
      <c r="Q48" s="5">
        <v>26208.043750000001</v>
      </c>
      <c r="R48" s="7">
        <v>3.48</v>
      </c>
      <c r="S48" s="5">
        <v>1372.425</v>
      </c>
      <c r="AL48" s="5" t="str">
        <f t="shared" si="2"/>
        <v/>
      </c>
      <c r="AM48" s="3">
        <v>1.76</v>
      </c>
      <c r="AN48" s="5">
        <f t="shared" si="3"/>
        <v>8224.48</v>
      </c>
      <c r="AP48" s="5" t="str">
        <f t="shared" si="4"/>
        <v/>
      </c>
      <c r="AQ48" s="2">
        <v>2.64</v>
      </c>
      <c r="AS48" s="5">
        <f t="shared" si="5"/>
        <v>36913.862500000003</v>
      </c>
      <c r="AT48" s="5">
        <f t="shared" si="6"/>
        <v>32151.974237499995</v>
      </c>
      <c r="AU48" s="11">
        <f t="shared" si="7"/>
        <v>1.6159103636619079</v>
      </c>
      <c r="AV48" s="5">
        <f t="shared" si="8"/>
        <v>1615.9103636619077</v>
      </c>
    </row>
    <row r="49" spans="1:48" x14ac:dyDescent="0.3">
      <c r="A49" s="1" t="s">
        <v>123</v>
      </c>
      <c r="B49" s="1" t="s">
        <v>94</v>
      </c>
      <c r="C49" s="1" t="s">
        <v>95</v>
      </c>
      <c r="D49" s="1" t="s">
        <v>66</v>
      </c>
      <c r="E49" s="1" t="s">
        <v>74</v>
      </c>
      <c r="F49" s="1" t="s">
        <v>115</v>
      </c>
      <c r="G49" s="1" t="s">
        <v>52</v>
      </c>
      <c r="H49" s="1" t="s">
        <v>58</v>
      </c>
      <c r="I49" s="2">
        <v>41</v>
      </c>
      <c r="J49" s="2">
        <v>0.49</v>
      </c>
      <c r="K49" s="2">
        <f t="shared" si="0"/>
        <v>0.49</v>
      </c>
      <c r="L49" s="2">
        <f t="shared" si="1"/>
        <v>0</v>
      </c>
      <c r="R49" s="7">
        <v>0.41</v>
      </c>
      <c r="S49" s="5">
        <v>161.69374999999999</v>
      </c>
      <c r="T49" s="8">
        <v>0.08</v>
      </c>
      <c r="U49" s="5">
        <v>9.4649999999999999</v>
      </c>
      <c r="AL49" s="5" t="str">
        <f t="shared" si="2"/>
        <v/>
      </c>
      <c r="AN49" s="5" t="str">
        <f t="shared" si="3"/>
        <v/>
      </c>
      <c r="AP49" s="5" t="str">
        <f t="shared" si="4"/>
        <v/>
      </c>
      <c r="AS49" s="5">
        <f t="shared" si="5"/>
        <v>171.15875</v>
      </c>
      <c r="AT49" s="5">
        <f t="shared" si="6"/>
        <v>149.07927125000001</v>
      </c>
      <c r="AU49" s="11">
        <f t="shared" si="7"/>
        <v>7.4925022532230968E-3</v>
      </c>
      <c r="AV49" s="5">
        <f t="shared" si="8"/>
        <v>7.4925022532230967</v>
      </c>
    </row>
    <row r="50" spans="1:48" x14ac:dyDescent="0.3">
      <c r="A50" s="1" t="s">
        <v>123</v>
      </c>
      <c r="B50" s="1" t="s">
        <v>94</v>
      </c>
      <c r="C50" s="1" t="s">
        <v>95</v>
      </c>
      <c r="D50" s="1" t="s">
        <v>66</v>
      </c>
      <c r="E50" s="1" t="s">
        <v>69</v>
      </c>
      <c r="F50" s="1" t="s">
        <v>115</v>
      </c>
      <c r="G50" s="1" t="s">
        <v>52</v>
      </c>
      <c r="H50" s="1" t="s">
        <v>58</v>
      </c>
      <c r="I50" s="2">
        <v>41</v>
      </c>
      <c r="J50" s="2">
        <v>40.24</v>
      </c>
      <c r="K50" s="2">
        <f t="shared" si="0"/>
        <v>37.370000000000005</v>
      </c>
      <c r="L50" s="2">
        <f t="shared" si="1"/>
        <v>2.62</v>
      </c>
      <c r="N50" s="4">
        <v>0.01</v>
      </c>
      <c r="O50" s="5">
        <v>14.606249999999999</v>
      </c>
      <c r="P50" s="6">
        <v>18.05</v>
      </c>
      <c r="Q50" s="5">
        <v>19144.28125</v>
      </c>
      <c r="R50" s="7">
        <v>18.43</v>
      </c>
      <c r="S50" s="5">
        <v>7268.3312500000002</v>
      </c>
      <c r="T50" s="8">
        <v>0.88</v>
      </c>
      <c r="U50" s="5">
        <v>104.11499999999999</v>
      </c>
      <c r="AL50" s="5" t="str">
        <f t="shared" si="2"/>
        <v/>
      </c>
      <c r="AM50" s="3">
        <v>1.05</v>
      </c>
      <c r="AN50" s="5">
        <f t="shared" si="3"/>
        <v>4906.6500000000005</v>
      </c>
      <c r="AP50" s="5" t="str">
        <f t="shared" si="4"/>
        <v/>
      </c>
      <c r="AQ50" s="2">
        <v>1.57</v>
      </c>
      <c r="AS50" s="5">
        <f t="shared" si="5"/>
        <v>26531.333750000002</v>
      </c>
      <c r="AT50" s="5">
        <f t="shared" si="6"/>
        <v>23108.791696249995</v>
      </c>
      <c r="AU50" s="11">
        <f t="shared" si="7"/>
        <v>1.1614134708444002</v>
      </c>
      <c r="AV50" s="5">
        <f t="shared" si="8"/>
        <v>1161.4134708444001</v>
      </c>
    </row>
    <row r="51" spans="1:48" x14ac:dyDescent="0.3">
      <c r="A51" s="1" t="s">
        <v>123</v>
      </c>
      <c r="B51" s="1" t="s">
        <v>94</v>
      </c>
      <c r="C51" s="1" t="s">
        <v>95</v>
      </c>
      <c r="D51" s="1" t="s">
        <v>66</v>
      </c>
      <c r="E51" s="1" t="s">
        <v>76</v>
      </c>
      <c r="F51" s="1" t="s">
        <v>115</v>
      </c>
      <c r="G51" s="1" t="s">
        <v>52</v>
      </c>
      <c r="H51" s="1" t="s">
        <v>58</v>
      </c>
      <c r="I51" s="2">
        <v>41</v>
      </c>
      <c r="J51" s="2">
        <v>0.53</v>
      </c>
      <c r="K51" s="2">
        <f t="shared" si="0"/>
        <v>0.49</v>
      </c>
      <c r="L51" s="2">
        <f t="shared" si="1"/>
        <v>0.03</v>
      </c>
      <c r="P51" s="6">
        <v>0.23</v>
      </c>
      <c r="Q51" s="5">
        <v>243.94374999999999</v>
      </c>
      <c r="R51" s="7">
        <v>0.26</v>
      </c>
      <c r="S51" s="5">
        <v>102.53749999999999</v>
      </c>
      <c r="AL51" s="5" t="str">
        <f t="shared" si="2"/>
        <v/>
      </c>
      <c r="AM51" s="3">
        <v>0.01</v>
      </c>
      <c r="AN51" s="5">
        <f t="shared" si="3"/>
        <v>46.730000000000004</v>
      </c>
      <c r="AP51" s="5" t="str">
        <f t="shared" si="4"/>
        <v/>
      </c>
      <c r="AQ51" s="2">
        <v>0.02</v>
      </c>
      <c r="AS51" s="5">
        <f t="shared" si="5"/>
        <v>346.48124999999999</v>
      </c>
      <c r="AT51" s="5">
        <f t="shared" si="6"/>
        <v>301.78516874999997</v>
      </c>
      <c r="AU51" s="11">
        <f t="shared" si="7"/>
        <v>1.5167273343165658E-2</v>
      </c>
      <c r="AV51" s="5">
        <f t="shared" si="8"/>
        <v>15.167273343165657</v>
      </c>
    </row>
    <row r="52" spans="1:48" x14ac:dyDescent="0.3">
      <c r="A52" s="1" t="s">
        <v>124</v>
      </c>
      <c r="B52" s="1" t="s">
        <v>125</v>
      </c>
      <c r="C52" s="1" t="s">
        <v>126</v>
      </c>
      <c r="D52" s="1" t="s">
        <v>66</v>
      </c>
      <c r="E52" s="1" t="s">
        <v>56</v>
      </c>
      <c r="F52" s="1" t="s">
        <v>115</v>
      </c>
      <c r="G52" s="1" t="s">
        <v>52</v>
      </c>
      <c r="H52" s="1" t="s">
        <v>58</v>
      </c>
      <c r="I52" s="2">
        <v>160.94999999999999</v>
      </c>
      <c r="J52" s="2">
        <v>38.6</v>
      </c>
      <c r="K52" s="2">
        <f t="shared" si="0"/>
        <v>38.6</v>
      </c>
      <c r="L52" s="2">
        <f t="shared" si="1"/>
        <v>0</v>
      </c>
      <c r="N52" s="4">
        <v>2.79</v>
      </c>
      <c r="O52" s="5">
        <v>4075.1437500000002</v>
      </c>
      <c r="P52" s="6">
        <v>8.52</v>
      </c>
      <c r="Q52" s="5">
        <v>9036.5249999999996</v>
      </c>
      <c r="R52" s="7">
        <v>26.58</v>
      </c>
      <c r="S52" s="5">
        <v>10482.487499999999</v>
      </c>
      <c r="T52" s="8">
        <v>0.71</v>
      </c>
      <c r="U52" s="5">
        <v>84.001874999999998</v>
      </c>
      <c r="AL52" s="5" t="str">
        <f t="shared" si="2"/>
        <v/>
      </c>
      <c r="AN52" s="5" t="str">
        <f t="shared" si="3"/>
        <v/>
      </c>
      <c r="AP52" s="5" t="str">
        <f t="shared" si="4"/>
        <v/>
      </c>
      <c r="AS52" s="5">
        <f t="shared" si="5"/>
        <v>23678.158125000002</v>
      </c>
      <c r="AT52" s="5">
        <f t="shared" si="6"/>
        <v>20623.675726875001</v>
      </c>
      <c r="AU52" s="11">
        <f t="shared" si="7"/>
        <v>1.0365152415738914</v>
      </c>
      <c r="AV52" s="5">
        <f t="shared" si="8"/>
        <v>1036.5152415738914</v>
      </c>
    </row>
    <row r="53" spans="1:48" x14ac:dyDescent="0.3">
      <c r="A53" s="1" t="s">
        <v>124</v>
      </c>
      <c r="B53" s="1" t="s">
        <v>125</v>
      </c>
      <c r="C53" s="1" t="s">
        <v>126</v>
      </c>
      <c r="D53" s="1" t="s">
        <v>66</v>
      </c>
      <c r="E53" s="1" t="s">
        <v>74</v>
      </c>
      <c r="F53" s="1" t="s">
        <v>115</v>
      </c>
      <c r="G53" s="1" t="s">
        <v>52</v>
      </c>
      <c r="H53" s="1" t="s">
        <v>58</v>
      </c>
      <c r="I53" s="2">
        <v>160.94999999999999</v>
      </c>
      <c r="J53" s="2">
        <v>39.28</v>
      </c>
      <c r="K53" s="2">
        <f t="shared" si="0"/>
        <v>39.29</v>
      </c>
      <c r="L53" s="2">
        <f t="shared" si="1"/>
        <v>0</v>
      </c>
      <c r="P53" s="6">
        <v>3.36</v>
      </c>
      <c r="Q53" s="5">
        <v>3563.7</v>
      </c>
      <c r="R53" s="7">
        <v>29.86</v>
      </c>
      <c r="S53" s="5">
        <v>11776.0375</v>
      </c>
      <c r="T53" s="8">
        <v>6.07</v>
      </c>
      <c r="U53" s="5">
        <v>718.15687500000001</v>
      </c>
      <c r="AL53" s="5" t="str">
        <f t="shared" si="2"/>
        <v/>
      </c>
      <c r="AN53" s="5" t="str">
        <f t="shared" si="3"/>
        <v/>
      </c>
      <c r="AP53" s="5" t="str">
        <f t="shared" si="4"/>
        <v/>
      </c>
      <c r="AS53" s="5">
        <f t="shared" si="5"/>
        <v>16057.894375</v>
      </c>
      <c r="AT53" s="5">
        <f t="shared" si="6"/>
        <v>13986.426000624997</v>
      </c>
      <c r="AU53" s="11">
        <f t="shared" si="7"/>
        <v>0.7029369505602604</v>
      </c>
      <c r="AV53" s="5">
        <f t="shared" si="8"/>
        <v>702.93695056026036</v>
      </c>
    </row>
    <row r="54" spans="1:48" x14ac:dyDescent="0.3">
      <c r="A54" s="1" t="s">
        <v>124</v>
      </c>
      <c r="B54" s="1" t="s">
        <v>125</v>
      </c>
      <c r="C54" s="1" t="s">
        <v>126</v>
      </c>
      <c r="D54" s="1" t="s">
        <v>66</v>
      </c>
      <c r="E54" s="1" t="s">
        <v>76</v>
      </c>
      <c r="F54" s="1" t="s">
        <v>115</v>
      </c>
      <c r="G54" s="1" t="s">
        <v>52</v>
      </c>
      <c r="H54" s="1" t="s">
        <v>58</v>
      </c>
      <c r="I54" s="2">
        <v>160.94999999999999</v>
      </c>
      <c r="J54" s="2">
        <v>40.89</v>
      </c>
      <c r="K54" s="2">
        <f t="shared" si="0"/>
        <v>37.099999999999994</v>
      </c>
      <c r="L54" s="2">
        <f t="shared" si="1"/>
        <v>2.9</v>
      </c>
      <c r="P54" s="6">
        <v>19.41</v>
      </c>
      <c r="Q54" s="5">
        <v>20586.731250000001</v>
      </c>
      <c r="R54" s="7">
        <v>16.72</v>
      </c>
      <c r="S54" s="5">
        <v>6593.95</v>
      </c>
      <c r="T54" s="8">
        <v>0.97</v>
      </c>
      <c r="U54" s="5">
        <v>114.763125</v>
      </c>
      <c r="AL54" s="5" t="str">
        <f t="shared" si="2"/>
        <v/>
      </c>
      <c r="AM54" s="3">
        <v>1.1599999999999999</v>
      </c>
      <c r="AN54" s="5">
        <f t="shared" si="3"/>
        <v>5420.6799999999994</v>
      </c>
      <c r="AP54" s="5" t="str">
        <f t="shared" si="4"/>
        <v/>
      </c>
      <c r="AQ54" s="2">
        <v>1.74</v>
      </c>
      <c r="AS54" s="5">
        <f t="shared" si="5"/>
        <v>27295.444375000003</v>
      </c>
      <c r="AT54" s="5">
        <f t="shared" si="6"/>
        <v>23774.332050625002</v>
      </c>
      <c r="AU54" s="11">
        <f t="shared" si="7"/>
        <v>1.1948625383301363</v>
      </c>
      <c r="AV54" s="5">
        <f t="shared" si="8"/>
        <v>1194.8625383301364</v>
      </c>
    </row>
    <row r="55" spans="1:48" x14ac:dyDescent="0.3">
      <c r="A55" s="1" t="s">
        <v>124</v>
      </c>
      <c r="B55" s="1" t="s">
        <v>125</v>
      </c>
      <c r="C55" s="1" t="s">
        <v>126</v>
      </c>
      <c r="D55" s="1" t="s">
        <v>66</v>
      </c>
      <c r="E55" s="1" t="s">
        <v>50</v>
      </c>
      <c r="F55" s="1" t="s">
        <v>115</v>
      </c>
      <c r="G55" s="1" t="s">
        <v>52</v>
      </c>
      <c r="H55" s="1" t="s">
        <v>58</v>
      </c>
      <c r="I55" s="2">
        <v>160.94999999999999</v>
      </c>
      <c r="J55" s="2">
        <v>39.25</v>
      </c>
      <c r="K55" s="2">
        <f t="shared" si="0"/>
        <v>39.25</v>
      </c>
      <c r="L55" s="2">
        <f t="shared" si="1"/>
        <v>0</v>
      </c>
      <c r="N55" s="4">
        <v>0.05</v>
      </c>
      <c r="O55" s="5">
        <v>73.03125</v>
      </c>
      <c r="P55" s="6">
        <v>7.24</v>
      </c>
      <c r="Q55" s="5">
        <v>7678.9250000000002</v>
      </c>
      <c r="R55" s="7">
        <v>27.18</v>
      </c>
      <c r="S55" s="5">
        <v>10719.112499999999</v>
      </c>
      <c r="T55" s="8">
        <v>4.78</v>
      </c>
      <c r="U55" s="5">
        <v>565.53375000000005</v>
      </c>
      <c r="AL55" s="5" t="str">
        <f t="shared" si="2"/>
        <v/>
      </c>
      <c r="AN55" s="5" t="str">
        <f t="shared" si="3"/>
        <v/>
      </c>
      <c r="AP55" s="5" t="str">
        <f t="shared" si="4"/>
        <v/>
      </c>
      <c r="AS55" s="5">
        <f t="shared" si="5"/>
        <v>19036.602499999997</v>
      </c>
      <c r="AT55" s="5">
        <f t="shared" si="6"/>
        <v>16580.880777499999</v>
      </c>
      <c r="AU55" s="11">
        <f t="shared" si="7"/>
        <v>0.833330385533678</v>
      </c>
      <c r="AV55" s="5">
        <f t="shared" si="8"/>
        <v>833.33038553367805</v>
      </c>
    </row>
    <row r="56" spans="1:48" x14ac:dyDescent="0.3">
      <c r="A56" s="1" t="s">
        <v>127</v>
      </c>
      <c r="B56" s="1" t="s">
        <v>128</v>
      </c>
      <c r="C56" s="1" t="s">
        <v>129</v>
      </c>
      <c r="D56" s="1" t="s">
        <v>130</v>
      </c>
      <c r="E56" s="1" t="s">
        <v>67</v>
      </c>
      <c r="F56" s="1" t="s">
        <v>131</v>
      </c>
      <c r="G56" s="1" t="s">
        <v>52</v>
      </c>
      <c r="H56" s="1" t="s">
        <v>58</v>
      </c>
      <c r="I56" s="2">
        <v>80</v>
      </c>
      <c r="J56" s="2">
        <v>40.82</v>
      </c>
      <c r="K56" s="2">
        <f t="shared" ref="K56:K75" si="9">SUM(N56,P56,R56,T56,V56,X56,Z56,AB56,AE56,AG56,AI56)</f>
        <v>39.379999999999995</v>
      </c>
      <c r="L56" s="2">
        <f t="shared" ref="L56:L75" si="10">SUM(M56,AD56,AK56,AM56,AO56,AQ56,AR56)</f>
        <v>0.62000000000000011</v>
      </c>
      <c r="M56" s="3">
        <v>0.17</v>
      </c>
      <c r="N56" s="4">
        <v>12.42</v>
      </c>
      <c r="O56" s="5">
        <v>18140.962500000001</v>
      </c>
      <c r="P56" s="6">
        <v>23.73</v>
      </c>
      <c r="Q56" s="5">
        <v>25168.631249999999</v>
      </c>
      <c r="R56" s="7">
        <v>3.23</v>
      </c>
      <c r="S56" s="5">
        <v>1273.83125</v>
      </c>
      <c r="AL56" s="5" t="str">
        <f t="shared" ref="AL56:AL75" si="11">IF(AK56&gt;0,AK56*$AL$1,"")</f>
        <v/>
      </c>
      <c r="AM56" s="3">
        <v>0.14000000000000001</v>
      </c>
      <c r="AN56" s="5">
        <f t="shared" ref="AN56:AN75" si="12">IF(AM56&gt;0,AM56*$AN$1,"")</f>
        <v>654.22</v>
      </c>
      <c r="AP56" s="5" t="str">
        <f t="shared" ref="AP56:AP75" si="13">IF(AO56&gt;0,AO56*$AP$1,"")</f>
        <v/>
      </c>
      <c r="AQ56" s="2">
        <v>0.31</v>
      </c>
      <c r="AS56" s="5">
        <f t="shared" ref="AS56:AS75" si="14">SUM(O56,Q56,S56,U56,W56,Y56,AA56,AC56,AF56,AH56,AJ56)</f>
        <v>44583.425000000003</v>
      </c>
      <c r="AT56" s="5">
        <f t="shared" si="6"/>
        <v>38832.163175000002</v>
      </c>
      <c r="AU56" s="11">
        <f t="shared" si="7"/>
        <v>1.9516467155135391</v>
      </c>
      <c r="AV56" s="5">
        <f t="shared" ref="AV56:AV75" si="15">(AU56/100)*$AV$1</f>
        <v>1951.646715513539</v>
      </c>
    </row>
    <row r="57" spans="1:48" x14ac:dyDescent="0.3">
      <c r="A57" s="1" t="s">
        <v>127</v>
      </c>
      <c r="B57" s="1" t="s">
        <v>128</v>
      </c>
      <c r="C57" s="1" t="s">
        <v>129</v>
      </c>
      <c r="D57" s="1" t="s">
        <v>130</v>
      </c>
      <c r="E57" s="1" t="s">
        <v>87</v>
      </c>
      <c r="F57" s="1" t="s">
        <v>131</v>
      </c>
      <c r="G57" s="1" t="s">
        <v>52</v>
      </c>
      <c r="H57" s="1" t="s">
        <v>58</v>
      </c>
      <c r="I57" s="2">
        <v>80</v>
      </c>
      <c r="J57" s="2">
        <v>36.39</v>
      </c>
      <c r="K57" s="2">
        <f t="shared" si="9"/>
        <v>33.44</v>
      </c>
      <c r="L57" s="2">
        <f t="shared" si="10"/>
        <v>2.96</v>
      </c>
      <c r="N57" s="4">
        <v>12.74</v>
      </c>
      <c r="O57" s="5">
        <v>18608.362499999999</v>
      </c>
      <c r="P57" s="6">
        <v>17.36</v>
      </c>
      <c r="Q57" s="5">
        <v>18412.45</v>
      </c>
      <c r="R57" s="7">
        <v>3.34</v>
      </c>
      <c r="S57" s="5">
        <v>1317.2125000000001</v>
      </c>
      <c r="AL57" s="5" t="str">
        <f t="shared" si="11"/>
        <v/>
      </c>
      <c r="AM57" s="3">
        <v>1.1200000000000001</v>
      </c>
      <c r="AN57" s="5">
        <f t="shared" si="12"/>
        <v>5233.76</v>
      </c>
      <c r="AP57" s="5" t="str">
        <f t="shared" si="13"/>
        <v/>
      </c>
      <c r="AQ57" s="2">
        <v>1.84</v>
      </c>
      <c r="AS57" s="5">
        <f t="shared" si="14"/>
        <v>38338.025000000001</v>
      </c>
      <c r="AT57" s="5">
        <f t="shared" si="6"/>
        <v>33392.419774999995</v>
      </c>
      <c r="AU57" s="11">
        <f t="shared" si="7"/>
        <v>1.678253309846113</v>
      </c>
      <c r="AV57" s="5">
        <f t="shared" si="15"/>
        <v>1678.2533098461131</v>
      </c>
    </row>
    <row r="58" spans="1:48" x14ac:dyDescent="0.3">
      <c r="A58" s="1" t="s">
        <v>132</v>
      </c>
      <c r="B58" s="1" t="s">
        <v>133</v>
      </c>
      <c r="C58" s="1" t="s">
        <v>134</v>
      </c>
      <c r="D58" s="1" t="s">
        <v>114</v>
      </c>
      <c r="E58" s="1" t="s">
        <v>56</v>
      </c>
      <c r="F58" s="1" t="s">
        <v>131</v>
      </c>
      <c r="G58" s="1" t="s">
        <v>52</v>
      </c>
      <c r="H58" s="1" t="s">
        <v>58</v>
      </c>
      <c r="I58" s="2">
        <v>320</v>
      </c>
      <c r="J58" s="2">
        <v>38.340000000000003</v>
      </c>
      <c r="K58" s="2">
        <f t="shared" si="9"/>
        <v>9.48</v>
      </c>
      <c r="L58" s="2">
        <f t="shared" si="10"/>
        <v>0</v>
      </c>
      <c r="N58" s="4">
        <v>1.55</v>
      </c>
      <c r="O58" s="5">
        <v>2664.0976999999998</v>
      </c>
      <c r="P58" s="6">
        <v>1.69</v>
      </c>
      <c r="Q58" s="5">
        <v>2239.45814190497</v>
      </c>
      <c r="R58" s="7">
        <v>6.15</v>
      </c>
      <c r="S58" s="5">
        <v>2425.40625</v>
      </c>
      <c r="T58" s="8">
        <v>0.09</v>
      </c>
      <c r="U58" s="5">
        <v>10.648125</v>
      </c>
      <c r="AL58" s="5" t="str">
        <f t="shared" si="11"/>
        <v/>
      </c>
      <c r="AN58" s="5" t="str">
        <f t="shared" si="12"/>
        <v/>
      </c>
      <c r="AP58" s="5" t="str">
        <f t="shared" si="13"/>
        <v/>
      </c>
      <c r="AS58" s="5">
        <f t="shared" si="14"/>
        <v>7339.61021690497</v>
      </c>
      <c r="AT58" s="5">
        <f t="shared" si="6"/>
        <v>6392.800498924229</v>
      </c>
      <c r="AU58" s="11">
        <f t="shared" si="7"/>
        <v>0.32129263673601116</v>
      </c>
      <c r="AV58" s="5">
        <f t="shared" si="15"/>
        <v>321.29263673601116</v>
      </c>
    </row>
    <row r="59" spans="1:48" x14ac:dyDescent="0.3">
      <c r="A59" s="1" t="s">
        <v>132</v>
      </c>
      <c r="B59" s="1" t="s">
        <v>133</v>
      </c>
      <c r="C59" s="1" t="s">
        <v>134</v>
      </c>
      <c r="D59" s="1" t="s">
        <v>114</v>
      </c>
      <c r="E59" s="1" t="s">
        <v>74</v>
      </c>
      <c r="F59" s="1" t="s">
        <v>131</v>
      </c>
      <c r="G59" s="1" t="s">
        <v>52</v>
      </c>
      <c r="H59" s="1" t="s">
        <v>58</v>
      </c>
      <c r="I59" s="2">
        <v>320</v>
      </c>
      <c r="J59" s="2">
        <v>38.4</v>
      </c>
      <c r="K59" s="2">
        <f t="shared" si="9"/>
        <v>25.12</v>
      </c>
      <c r="L59" s="2">
        <f t="shared" si="10"/>
        <v>11.63</v>
      </c>
      <c r="M59" s="3">
        <v>11.63</v>
      </c>
      <c r="P59" s="6">
        <v>0.22</v>
      </c>
      <c r="Q59" s="5">
        <v>233.33750000000001</v>
      </c>
      <c r="R59" s="7">
        <v>23.26</v>
      </c>
      <c r="S59" s="5">
        <v>9173.1625000000004</v>
      </c>
      <c r="T59" s="8">
        <v>1.64</v>
      </c>
      <c r="U59" s="5">
        <v>194.0325</v>
      </c>
      <c r="AL59" s="5" t="str">
        <f t="shared" si="11"/>
        <v/>
      </c>
      <c r="AN59" s="5" t="str">
        <f t="shared" si="12"/>
        <v/>
      </c>
      <c r="AP59" s="5" t="str">
        <f t="shared" si="13"/>
        <v/>
      </c>
      <c r="AS59" s="5">
        <f t="shared" si="14"/>
        <v>9600.5324999999993</v>
      </c>
      <c r="AT59" s="5">
        <f t="shared" si="6"/>
        <v>8362.0638075000006</v>
      </c>
      <c r="AU59" s="11">
        <f t="shared" si="7"/>
        <v>0.42026487917440136</v>
      </c>
      <c r="AV59" s="5">
        <f t="shared" si="15"/>
        <v>420.26487917440141</v>
      </c>
    </row>
    <row r="60" spans="1:48" x14ac:dyDescent="0.3">
      <c r="A60" s="1" t="s">
        <v>132</v>
      </c>
      <c r="B60" s="1" t="s">
        <v>133</v>
      </c>
      <c r="C60" s="1" t="s">
        <v>134</v>
      </c>
      <c r="D60" s="1" t="s">
        <v>114</v>
      </c>
      <c r="E60" s="1" t="s">
        <v>59</v>
      </c>
      <c r="F60" s="1" t="s">
        <v>131</v>
      </c>
      <c r="G60" s="1" t="s">
        <v>52</v>
      </c>
      <c r="H60" s="1" t="s">
        <v>58</v>
      </c>
      <c r="I60" s="2">
        <v>320</v>
      </c>
      <c r="J60" s="2">
        <v>37.76</v>
      </c>
      <c r="K60" s="2">
        <f t="shared" si="9"/>
        <v>35.1</v>
      </c>
      <c r="L60" s="2">
        <f t="shared" si="10"/>
        <v>2.66</v>
      </c>
      <c r="N60" s="4">
        <v>9.32</v>
      </c>
      <c r="O60" s="5">
        <v>13613.025</v>
      </c>
      <c r="P60" s="6">
        <v>20.47</v>
      </c>
      <c r="Q60" s="5">
        <v>21710.993750000001</v>
      </c>
      <c r="R60" s="7">
        <v>4.7</v>
      </c>
      <c r="S60" s="5">
        <v>1853.5625</v>
      </c>
      <c r="T60" s="8">
        <v>0.16</v>
      </c>
      <c r="U60" s="5">
        <v>18.93</v>
      </c>
      <c r="AB60" s="10">
        <v>0.45</v>
      </c>
      <c r="AC60" s="5">
        <v>19.167187500000001</v>
      </c>
      <c r="AL60" s="5" t="str">
        <f t="shared" si="11"/>
        <v/>
      </c>
      <c r="AM60" s="3">
        <v>1.06</v>
      </c>
      <c r="AN60" s="5">
        <f t="shared" si="12"/>
        <v>4953.38</v>
      </c>
      <c r="AP60" s="5" t="str">
        <f t="shared" si="13"/>
        <v/>
      </c>
      <c r="AQ60" s="2">
        <v>1.6</v>
      </c>
      <c r="AS60" s="5">
        <f t="shared" si="14"/>
        <v>37215.678437500006</v>
      </c>
      <c r="AT60" s="5">
        <f t="shared" si="6"/>
        <v>32414.855919062506</v>
      </c>
      <c r="AU60" s="11">
        <f t="shared" si="7"/>
        <v>1.6291224056508651</v>
      </c>
      <c r="AV60" s="5">
        <f t="shared" si="15"/>
        <v>1629.1224056508652</v>
      </c>
    </row>
    <row r="61" spans="1:48" x14ac:dyDescent="0.3">
      <c r="A61" s="1" t="s">
        <v>132</v>
      </c>
      <c r="B61" s="1" t="s">
        <v>133</v>
      </c>
      <c r="C61" s="1" t="s">
        <v>134</v>
      </c>
      <c r="D61" s="1" t="s">
        <v>114</v>
      </c>
      <c r="E61" s="1" t="s">
        <v>69</v>
      </c>
      <c r="F61" s="1" t="s">
        <v>131</v>
      </c>
      <c r="G61" s="1" t="s">
        <v>52</v>
      </c>
      <c r="H61" s="1" t="s">
        <v>58</v>
      </c>
      <c r="I61" s="2">
        <v>320</v>
      </c>
      <c r="J61" s="2">
        <v>41.52</v>
      </c>
      <c r="K61" s="2">
        <f t="shared" si="9"/>
        <v>37.28</v>
      </c>
      <c r="L61" s="2">
        <f t="shared" si="10"/>
        <v>2.72</v>
      </c>
      <c r="M61" s="3">
        <v>2.72</v>
      </c>
      <c r="N61" s="4">
        <v>0.69</v>
      </c>
      <c r="O61" s="5">
        <v>1007.83125</v>
      </c>
      <c r="P61" s="6">
        <v>27.86</v>
      </c>
      <c r="Q61" s="5">
        <v>29549.012500000001</v>
      </c>
      <c r="R61" s="7">
        <v>8.73</v>
      </c>
      <c r="S61" s="5">
        <v>3442.8937500000002</v>
      </c>
      <c r="AL61" s="5" t="str">
        <f t="shared" si="11"/>
        <v/>
      </c>
      <c r="AN61" s="5" t="str">
        <f t="shared" si="12"/>
        <v/>
      </c>
      <c r="AP61" s="5" t="str">
        <f t="shared" si="13"/>
        <v/>
      </c>
      <c r="AS61" s="5">
        <f t="shared" si="14"/>
        <v>33999.737500000003</v>
      </c>
      <c r="AT61" s="5">
        <f t="shared" si="6"/>
        <v>29613.771362500003</v>
      </c>
      <c r="AU61" s="11">
        <f t="shared" si="7"/>
        <v>1.4883440655399964</v>
      </c>
      <c r="AV61" s="5">
        <f t="shared" si="15"/>
        <v>1488.3440655399966</v>
      </c>
    </row>
    <row r="62" spans="1:48" x14ac:dyDescent="0.3">
      <c r="A62" s="1" t="s">
        <v>132</v>
      </c>
      <c r="B62" s="1" t="s">
        <v>133</v>
      </c>
      <c r="C62" s="1" t="s">
        <v>134</v>
      </c>
      <c r="D62" s="1" t="s">
        <v>114</v>
      </c>
      <c r="E62" s="1" t="s">
        <v>76</v>
      </c>
      <c r="F62" s="1" t="s">
        <v>131</v>
      </c>
      <c r="G62" s="1" t="s">
        <v>52</v>
      </c>
      <c r="H62" s="1" t="s">
        <v>58</v>
      </c>
      <c r="I62" s="2">
        <v>320</v>
      </c>
      <c r="J62" s="2">
        <v>39.520000000000003</v>
      </c>
      <c r="K62" s="2">
        <f t="shared" si="9"/>
        <v>18.490000000000002</v>
      </c>
      <c r="L62" s="2">
        <f t="shared" si="10"/>
        <v>3.9</v>
      </c>
      <c r="M62" s="3">
        <v>3.9</v>
      </c>
      <c r="R62" s="7">
        <v>10.77</v>
      </c>
      <c r="S62" s="5">
        <v>4247.4187499999998</v>
      </c>
      <c r="T62" s="8">
        <v>5.55</v>
      </c>
      <c r="U62" s="5">
        <v>656.63437499999998</v>
      </c>
      <c r="AB62" s="10">
        <v>2.17</v>
      </c>
      <c r="AC62" s="5">
        <v>92.428437500000001</v>
      </c>
      <c r="AL62" s="5" t="str">
        <f t="shared" si="11"/>
        <v/>
      </c>
      <c r="AN62" s="5" t="str">
        <f t="shared" si="12"/>
        <v/>
      </c>
      <c r="AP62" s="5" t="str">
        <f t="shared" si="13"/>
        <v/>
      </c>
      <c r="AS62" s="5">
        <f t="shared" si="14"/>
        <v>4996.4815624999992</v>
      </c>
      <c r="AT62" s="5">
        <f t="shared" si="6"/>
        <v>4351.9354409374992</v>
      </c>
      <c r="AU62" s="11">
        <f t="shared" si="7"/>
        <v>0.21872179695878186</v>
      </c>
      <c r="AV62" s="5">
        <f t="shared" si="15"/>
        <v>218.72179695878185</v>
      </c>
    </row>
    <row r="63" spans="1:48" x14ac:dyDescent="0.3">
      <c r="A63" s="1" t="s">
        <v>132</v>
      </c>
      <c r="B63" s="1" t="s">
        <v>133</v>
      </c>
      <c r="C63" s="1" t="s">
        <v>134</v>
      </c>
      <c r="D63" s="1" t="s">
        <v>114</v>
      </c>
      <c r="E63" s="1" t="s">
        <v>70</v>
      </c>
      <c r="F63" s="1" t="s">
        <v>131</v>
      </c>
      <c r="G63" s="1" t="s">
        <v>52</v>
      </c>
      <c r="H63" s="1" t="s">
        <v>58</v>
      </c>
      <c r="I63" s="2">
        <v>320</v>
      </c>
      <c r="J63" s="2">
        <v>40.81</v>
      </c>
      <c r="K63" s="2">
        <f t="shared" si="9"/>
        <v>39.199999999999996</v>
      </c>
      <c r="L63" s="2">
        <f t="shared" si="10"/>
        <v>0</v>
      </c>
      <c r="P63" s="6">
        <v>12.86</v>
      </c>
      <c r="Q63" s="5">
        <v>13639.637500000001</v>
      </c>
      <c r="R63" s="7">
        <v>20.74</v>
      </c>
      <c r="S63" s="5">
        <v>8179.3374999999996</v>
      </c>
      <c r="T63" s="8">
        <v>5.6</v>
      </c>
      <c r="U63" s="5">
        <v>662.55</v>
      </c>
      <c r="AL63" s="5" t="str">
        <f t="shared" si="11"/>
        <v/>
      </c>
      <c r="AN63" s="5" t="str">
        <f t="shared" si="12"/>
        <v/>
      </c>
      <c r="AP63" s="5" t="str">
        <f t="shared" si="13"/>
        <v/>
      </c>
      <c r="AS63" s="5">
        <f t="shared" si="14"/>
        <v>22481.524999999998</v>
      </c>
      <c r="AT63" s="5">
        <f t="shared" si="6"/>
        <v>19581.408274999998</v>
      </c>
      <c r="AU63" s="11">
        <f t="shared" si="7"/>
        <v>0.9841324309647701</v>
      </c>
      <c r="AV63" s="5">
        <f t="shared" si="15"/>
        <v>984.13243096477015</v>
      </c>
    </row>
    <row r="64" spans="1:48" x14ac:dyDescent="0.3">
      <c r="A64" s="1" t="s">
        <v>132</v>
      </c>
      <c r="B64" s="1" t="s">
        <v>133</v>
      </c>
      <c r="C64" s="1" t="s">
        <v>134</v>
      </c>
      <c r="D64" s="1" t="s">
        <v>114</v>
      </c>
      <c r="E64" s="1" t="s">
        <v>61</v>
      </c>
      <c r="F64" s="1" t="s">
        <v>131</v>
      </c>
      <c r="G64" s="1" t="s">
        <v>52</v>
      </c>
      <c r="H64" s="1" t="s">
        <v>58</v>
      </c>
      <c r="I64" s="2">
        <v>320</v>
      </c>
      <c r="J64" s="2">
        <v>37.76</v>
      </c>
      <c r="K64" s="2">
        <f t="shared" si="9"/>
        <v>34.46</v>
      </c>
      <c r="L64" s="2">
        <f t="shared" si="10"/>
        <v>3.3</v>
      </c>
      <c r="P64" s="6">
        <v>23.78</v>
      </c>
      <c r="Q64" s="5">
        <v>25221.662499999999</v>
      </c>
      <c r="R64" s="7">
        <v>10.58</v>
      </c>
      <c r="S64" s="5">
        <v>4172.4875000000002</v>
      </c>
      <c r="AB64" s="10">
        <v>0.1</v>
      </c>
      <c r="AC64" s="5">
        <v>4.2593750000000004</v>
      </c>
      <c r="AL64" s="5" t="str">
        <f t="shared" si="11"/>
        <v/>
      </c>
      <c r="AM64" s="3">
        <v>1.32</v>
      </c>
      <c r="AN64" s="5">
        <f t="shared" si="12"/>
        <v>6168.3600000000006</v>
      </c>
      <c r="AP64" s="5" t="str">
        <f t="shared" si="13"/>
        <v/>
      </c>
      <c r="AQ64" s="2">
        <v>1.98</v>
      </c>
      <c r="AS64" s="5">
        <f t="shared" si="14"/>
        <v>29398.409374999999</v>
      </c>
      <c r="AT64" s="5">
        <f t="shared" si="6"/>
        <v>25606.014565624995</v>
      </c>
      <c r="AU64" s="11">
        <f t="shared" si="7"/>
        <v>1.2869201748865453</v>
      </c>
      <c r="AV64" s="5">
        <f t="shared" si="15"/>
        <v>1286.9201748865453</v>
      </c>
    </row>
    <row r="65" spans="1:48" x14ac:dyDescent="0.3">
      <c r="A65" s="1" t="s">
        <v>135</v>
      </c>
      <c r="B65" s="1" t="s">
        <v>91</v>
      </c>
      <c r="C65" s="1" t="s">
        <v>92</v>
      </c>
      <c r="D65" s="1" t="s">
        <v>66</v>
      </c>
      <c r="E65" s="1" t="s">
        <v>81</v>
      </c>
      <c r="F65" s="1" t="s">
        <v>131</v>
      </c>
      <c r="G65" s="1" t="s">
        <v>52</v>
      </c>
      <c r="H65" s="1" t="s">
        <v>58</v>
      </c>
      <c r="I65" s="2">
        <v>67.63</v>
      </c>
      <c r="J65" s="2">
        <v>39.54</v>
      </c>
      <c r="K65" s="2">
        <f t="shared" si="9"/>
        <v>5.94</v>
      </c>
      <c r="L65" s="2">
        <f t="shared" si="10"/>
        <v>0</v>
      </c>
      <c r="R65" s="7">
        <v>5.1100000000000003</v>
      </c>
      <c r="S65" s="5">
        <v>2015.2562499999999</v>
      </c>
      <c r="T65" s="8">
        <v>0.83</v>
      </c>
      <c r="U65" s="5">
        <v>98.199374999999989</v>
      </c>
      <c r="AL65" s="5" t="str">
        <f t="shared" si="11"/>
        <v/>
      </c>
      <c r="AN65" s="5" t="str">
        <f t="shared" si="12"/>
        <v/>
      </c>
      <c r="AP65" s="5" t="str">
        <f t="shared" si="13"/>
        <v/>
      </c>
      <c r="AS65" s="5">
        <f t="shared" si="14"/>
        <v>2113.4556250000001</v>
      </c>
      <c r="AT65" s="5">
        <f t="shared" si="6"/>
        <v>1840.8198493749999</v>
      </c>
      <c r="AU65" s="11">
        <f t="shared" si="7"/>
        <v>9.2516865380236346E-2</v>
      </c>
      <c r="AV65" s="5">
        <f t="shared" si="15"/>
        <v>92.516865380236339</v>
      </c>
    </row>
    <row r="66" spans="1:48" x14ac:dyDescent="0.3">
      <c r="A66" s="1" t="s">
        <v>136</v>
      </c>
      <c r="B66" s="1" t="s">
        <v>137</v>
      </c>
      <c r="C66" s="1" t="s">
        <v>138</v>
      </c>
      <c r="D66" s="1" t="s">
        <v>114</v>
      </c>
      <c r="E66" s="1" t="s">
        <v>83</v>
      </c>
      <c r="F66" s="1" t="s">
        <v>131</v>
      </c>
      <c r="G66" s="1" t="s">
        <v>52</v>
      </c>
      <c r="H66" s="1" t="s">
        <v>58</v>
      </c>
      <c r="I66" s="2">
        <v>80</v>
      </c>
      <c r="J66" s="2">
        <v>38.93</v>
      </c>
      <c r="K66" s="2">
        <f t="shared" si="9"/>
        <v>26.51</v>
      </c>
      <c r="L66" s="2">
        <f t="shared" si="10"/>
        <v>0</v>
      </c>
      <c r="R66" s="7">
        <v>16.100000000000001</v>
      </c>
      <c r="S66" s="5">
        <v>6349.4375000000009</v>
      </c>
      <c r="T66" s="8">
        <v>10.41</v>
      </c>
      <c r="U66" s="5">
        <v>1231.6331250000001</v>
      </c>
      <c r="AL66" s="5" t="str">
        <f t="shared" si="11"/>
        <v/>
      </c>
      <c r="AN66" s="5" t="str">
        <f t="shared" si="12"/>
        <v/>
      </c>
      <c r="AP66" s="5" t="str">
        <f t="shared" si="13"/>
        <v/>
      </c>
      <c r="AS66" s="5">
        <f t="shared" si="14"/>
        <v>7581.0706250000012</v>
      </c>
      <c r="AT66" s="5">
        <f t="shared" si="6"/>
        <v>6603.1125143749996</v>
      </c>
      <c r="AU66" s="11">
        <f t="shared" si="7"/>
        <v>0.33186260556153824</v>
      </c>
      <c r="AV66" s="5">
        <f t="shared" si="15"/>
        <v>331.86260556153826</v>
      </c>
    </row>
    <row r="67" spans="1:48" x14ac:dyDescent="0.3">
      <c r="A67" s="1" t="s">
        <v>136</v>
      </c>
      <c r="B67" s="1" t="s">
        <v>137</v>
      </c>
      <c r="C67" s="1" t="s">
        <v>138</v>
      </c>
      <c r="D67" s="1" t="s">
        <v>114</v>
      </c>
      <c r="E67" s="1" t="s">
        <v>62</v>
      </c>
      <c r="F67" s="1" t="s">
        <v>131</v>
      </c>
      <c r="G67" s="1" t="s">
        <v>52</v>
      </c>
      <c r="H67" s="1" t="s">
        <v>58</v>
      </c>
      <c r="I67" s="2">
        <v>80</v>
      </c>
      <c r="J67" s="2">
        <v>36.72</v>
      </c>
      <c r="K67" s="2">
        <f t="shared" si="9"/>
        <v>17.599999999999998</v>
      </c>
      <c r="L67" s="2">
        <f t="shared" si="10"/>
        <v>0</v>
      </c>
      <c r="P67" s="6">
        <v>1.23</v>
      </c>
      <c r="Q67" s="5">
        <v>1304.5687499999999</v>
      </c>
      <c r="R67" s="7">
        <v>16.29</v>
      </c>
      <c r="S67" s="5">
        <v>6424.3687499999996</v>
      </c>
      <c r="T67" s="8">
        <v>0.08</v>
      </c>
      <c r="U67" s="5">
        <v>9.4649999999999999</v>
      </c>
      <c r="AL67" s="5" t="str">
        <f t="shared" si="11"/>
        <v/>
      </c>
      <c r="AN67" s="5" t="str">
        <f t="shared" si="12"/>
        <v/>
      </c>
      <c r="AP67" s="5" t="str">
        <f t="shared" si="13"/>
        <v/>
      </c>
      <c r="AS67" s="5">
        <f t="shared" si="14"/>
        <v>7738.4025000000001</v>
      </c>
      <c r="AT67" s="5">
        <f t="shared" ref="AT67:AT130" si="16">$AS$163*(AU67/100)</f>
        <v>6740.1485775000001</v>
      </c>
      <c r="AU67" s="11">
        <f t="shared" ref="AU67:AU130" si="17">(AS67/$AS$163)*(100-12.9)</f>
        <v>0.33874983410195064</v>
      </c>
      <c r="AV67" s="5">
        <f t="shared" si="15"/>
        <v>338.74983410195068</v>
      </c>
    </row>
    <row r="68" spans="1:48" x14ac:dyDescent="0.3">
      <c r="A68" s="1" t="s">
        <v>139</v>
      </c>
      <c r="B68" s="1" t="s">
        <v>112</v>
      </c>
      <c r="C68" s="1" t="s">
        <v>113</v>
      </c>
      <c r="D68" s="1" t="s">
        <v>114</v>
      </c>
      <c r="E68" s="1" t="s">
        <v>67</v>
      </c>
      <c r="F68" s="1" t="s">
        <v>57</v>
      </c>
      <c r="G68" s="1" t="s">
        <v>52</v>
      </c>
      <c r="H68" s="1" t="s">
        <v>58</v>
      </c>
      <c r="I68" s="2">
        <v>160.05000000000001</v>
      </c>
      <c r="J68" s="2">
        <v>37.64</v>
      </c>
      <c r="K68" s="2">
        <f t="shared" si="9"/>
        <v>37.619999999999997</v>
      </c>
      <c r="L68" s="2">
        <f t="shared" si="10"/>
        <v>0</v>
      </c>
      <c r="N68" s="4">
        <v>10.08</v>
      </c>
      <c r="O68" s="5">
        <v>23556.959999999999</v>
      </c>
      <c r="P68" s="6">
        <v>14.81</v>
      </c>
      <c r="Q68" s="5">
        <v>23777.091250000001</v>
      </c>
      <c r="R68" s="7">
        <v>11.86</v>
      </c>
      <c r="S68" s="5">
        <v>6764.32</v>
      </c>
      <c r="T68" s="8">
        <v>0.87</v>
      </c>
      <c r="U68" s="5">
        <v>164.691</v>
      </c>
      <c r="AL68" s="5" t="str">
        <f t="shared" si="11"/>
        <v/>
      </c>
      <c r="AN68" s="5" t="str">
        <f t="shared" si="12"/>
        <v/>
      </c>
      <c r="AP68" s="5" t="str">
        <f t="shared" si="13"/>
        <v/>
      </c>
      <c r="AS68" s="5">
        <f t="shared" si="14"/>
        <v>54263.062250000003</v>
      </c>
      <c r="AT68" s="5">
        <f t="shared" si="16"/>
        <v>47263.12721975</v>
      </c>
      <c r="AU68" s="11">
        <f t="shared" si="17"/>
        <v>2.375374418047048</v>
      </c>
      <c r="AV68" s="5">
        <f t="shared" si="15"/>
        <v>2375.374418047048</v>
      </c>
    </row>
    <row r="69" spans="1:48" x14ac:dyDescent="0.3">
      <c r="A69" s="1" t="s">
        <v>139</v>
      </c>
      <c r="B69" s="1" t="s">
        <v>112</v>
      </c>
      <c r="C69" s="1" t="s">
        <v>113</v>
      </c>
      <c r="D69" s="1" t="s">
        <v>114</v>
      </c>
      <c r="E69" s="1" t="s">
        <v>87</v>
      </c>
      <c r="F69" s="1" t="s">
        <v>57</v>
      </c>
      <c r="G69" s="1" t="s">
        <v>52</v>
      </c>
      <c r="H69" s="1" t="s">
        <v>58</v>
      </c>
      <c r="I69" s="2">
        <v>160.05000000000001</v>
      </c>
      <c r="J69" s="2">
        <v>38.75</v>
      </c>
      <c r="K69" s="2">
        <f t="shared" si="9"/>
        <v>38.760000000000012</v>
      </c>
      <c r="L69" s="2">
        <f t="shared" si="10"/>
        <v>0</v>
      </c>
      <c r="P69" s="6">
        <v>0.52</v>
      </c>
      <c r="Q69" s="5">
        <v>551.52499999999998</v>
      </c>
      <c r="R69" s="7">
        <v>32.700000000000003</v>
      </c>
      <c r="S69" s="5">
        <v>12896.0625</v>
      </c>
      <c r="T69" s="8">
        <v>1.28</v>
      </c>
      <c r="U69" s="5">
        <v>151.44</v>
      </c>
      <c r="Z69" s="9">
        <v>2.81</v>
      </c>
      <c r="AA69" s="5">
        <v>132.98325</v>
      </c>
      <c r="AB69" s="10">
        <v>1.45</v>
      </c>
      <c r="AC69" s="5">
        <v>61.760937499999997</v>
      </c>
      <c r="AL69" s="5" t="str">
        <f t="shared" si="11"/>
        <v/>
      </c>
      <c r="AN69" s="5" t="str">
        <f t="shared" si="12"/>
        <v/>
      </c>
      <c r="AP69" s="5" t="str">
        <f t="shared" si="13"/>
        <v/>
      </c>
      <c r="AS69" s="5">
        <f t="shared" si="14"/>
        <v>13793.771687499999</v>
      </c>
      <c r="AT69" s="5">
        <f t="shared" si="16"/>
        <v>12014.375139812497</v>
      </c>
      <c r="AU69" s="11">
        <f t="shared" si="17"/>
        <v>0.60382460989600995</v>
      </c>
      <c r="AV69" s="5">
        <f t="shared" si="15"/>
        <v>603.82460989600997</v>
      </c>
    </row>
    <row r="70" spans="1:48" x14ac:dyDescent="0.3">
      <c r="A70" s="1" t="s">
        <v>139</v>
      </c>
      <c r="B70" s="1" t="s">
        <v>112</v>
      </c>
      <c r="C70" s="1" t="s">
        <v>113</v>
      </c>
      <c r="D70" s="1" t="s">
        <v>114</v>
      </c>
      <c r="E70" s="1" t="s">
        <v>59</v>
      </c>
      <c r="F70" s="1" t="s">
        <v>57</v>
      </c>
      <c r="G70" s="1" t="s">
        <v>52</v>
      </c>
      <c r="H70" s="1" t="s">
        <v>58</v>
      </c>
      <c r="I70" s="2">
        <v>160.05000000000001</v>
      </c>
      <c r="J70" s="2">
        <v>39.619999999999997</v>
      </c>
      <c r="K70" s="2">
        <f t="shared" si="9"/>
        <v>23.8</v>
      </c>
      <c r="L70" s="2">
        <f t="shared" si="10"/>
        <v>0</v>
      </c>
      <c r="R70" s="7">
        <v>12.49</v>
      </c>
      <c r="S70" s="5">
        <v>7618.536250000001</v>
      </c>
      <c r="T70" s="8">
        <v>8.92</v>
      </c>
      <c r="U70" s="5">
        <v>1528.8341250000001</v>
      </c>
      <c r="Z70" s="9">
        <v>1.29</v>
      </c>
      <c r="AA70" s="5">
        <v>66.444299999999998</v>
      </c>
      <c r="AB70" s="10">
        <v>1.1000000000000001</v>
      </c>
      <c r="AC70" s="5">
        <v>60.142375000000001</v>
      </c>
      <c r="AL70" s="5" t="str">
        <f t="shared" si="11"/>
        <v/>
      </c>
      <c r="AN70" s="5" t="str">
        <f t="shared" si="12"/>
        <v/>
      </c>
      <c r="AP70" s="5" t="str">
        <f t="shared" si="13"/>
        <v/>
      </c>
      <c r="AS70" s="5">
        <f t="shared" si="14"/>
        <v>9273.9570499999991</v>
      </c>
      <c r="AT70" s="5">
        <f t="shared" si="16"/>
        <v>8077.6165905499993</v>
      </c>
      <c r="AU70" s="11">
        <f t="shared" si="17"/>
        <v>0.40596898547938226</v>
      </c>
      <c r="AV70" s="5">
        <f t="shared" si="15"/>
        <v>405.96898547938224</v>
      </c>
    </row>
    <row r="71" spans="1:48" x14ac:dyDescent="0.3">
      <c r="A71" s="1" t="s">
        <v>139</v>
      </c>
      <c r="B71" s="1" t="s">
        <v>112</v>
      </c>
      <c r="C71" s="1" t="s">
        <v>113</v>
      </c>
      <c r="D71" s="1" t="s">
        <v>114</v>
      </c>
      <c r="E71" s="1" t="s">
        <v>69</v>
      </c>
      <c r="F71" s="1" t="s">
        <v>57</v>
      </c>
      <c r="G71" s="1" t="s">
        <v>52</v>
      </c>
      <c r="H71" s="1" t="s">
        <v>58</v>
      </c>
      <c r="I71" s="2">
        <v>160.05000000000001</v>
      </c>
      <c r="J71" s="2">
        <v>38.450000000000003</v>
      </c>
      <c r="K71" s="2">
        <f t="shared" si="9"/>
        <v>22.459999999999997</v>
      </c>
      <c r="L71" s="2">
        <f t="shared" si="10"/>
        <v>0</v>
      </c>
      <c r="P71" s="6">
        <v>0.11</v>
      </c>
      <c r="Q71" s="5">
        <v>186.67</v>
      </c>
      <c r="R71" s="7">
        <v>20.47</v>
      </c>
      <c r="S71" s="5">
        <v>12776.96125</v>
      </c>
      <c r="T71" s="8">
        <v>1.88</v>
      </c>
      <c r="U71" s="5">
        <v>295.544625</v>
      </c>
      <c r="AL71" s="5" t="str">
        <f t="shared" si="11"/>
        <v/>
      </c>
      <c r="AN71" s="5" t="str">
        <f t="shared" si="12"/>
        <v/>
      </c>
      <c r="AP71" s="5" t="str">
        <f t="shared" si="13"/>
        <v/>
      </c>
      <c r="AS71" s="5">
        <f t="shared" si="14"/>
        <v>13259.175875000001</v>
      </c>
      <c r="AT71" s="5">
        <f t="shared" si="16"/>
        <v>11548.742187125001</v>
      </c>
      <c r="AU71" s="11">
        <f t="shared" si="17"/>
        <v>0.58042259083639502</v>
      </c>
      <c r="AV71" s="5">
        <f t="shared" si="15"/>
        <v>580.4225908363951</v>
      </c>
    </row>
    <row r="72" spans="1:48" x14ac:dyDescent="0.3">
      <c r="A72" s="1" t="s">
        <v>140</v>
      </c>
      <c r="B72" s="1" t="s">
        <v>141</v>
      </c>
      <c r="C72" s="1" t="s">
        <v>142</v>
      </c>
      <c r="D72" s="1" t="s">
        <v>66</v>
      </c>
      <c r="E72" s="1" t="s">
        <v>56</v>
      </c>
      <c r="F72" s="1" t="s">
        <v>57</v>
      </c>
      <c r="G72" s="1" t="s">
        <v>52</v>
      </c>
      <c r="H72" s="1" t="s">
        <v>58</v>
      </c>
      <c r="I72" s="2">
        <v>320.45999999999998</v>
      </c>
      <c r="J72" s="2">
        <v>34.869999999999997</v>
      </c>
      <c r="K72" s="2">
        <f t="shared" si="9"/>
        <v>33.200000000000003</v>
      </c>
      <c r="L72" s="2">
        <f t="shared" si="10"/>
        <v>0</v>
      </c>
      <c r="P72" s="6">
        <v>22.96</v>
      </c>
      <c r="Q72" s="5">
        <v>38963.120000000003</v>
      </c>
      <c r="R72" s="7">
        <v>10.24</v>
      </c>
      <c r="S72" s="5">
        <v>6461.4400000000014</v>
      </c>
      <c r="AL72" s="5" t="str">
        <f t="shared" si="11"/>
        <v/>
      </c>
      <c r="AN72" s="5" t="str">
        <f t="shared" si="12"/>
        <v/>
      </c>
      <c r="AP72" s="5" t="str">
        <f t="shared" si="13"/>
        <v/>
      </c>
      <c r="AS72" s="5">
        <f t="shared" si="14"/>
        <v>45424.560000000005</v>
      </c>
      <c r="AT72" s="5">
        <f t="shared" si="16"/>
        <v>39564.791760000007</v>
      </c>
      <c r="AU72" s="11">
        <f t="shared" si="17"/>
        <v>1.9884675376027681</v>
      </c>
      <c r="AV72" s="5">
        <f t="shared" si="15"/>
        <v>1988.4675376027683</v>
      </c>
    </row>
    <row r="73" spans="1:48" x14ac:dyDescent="0.3">
      <c r="A73" s="1" t="s">
        <v>140</v>
      </c>
      <c r="B73" s="1" t="s">
        <v>141</v>
      </c>
      <c r="C73" s="1" t="s">
        <v>142</v>
      </c>
      <c r="D73" s="1" t="s">
        <v>66</v>
      </c>
      <c r="E73" s="1" t="s">
        <v>74</v>
      </c>
      <c r="F73" s="1" t="s">
        <v>57</v>
      </c>
      <c r="G73" s="1" t="s">
        <v>52</v>
      </c>
      <c r="H73" s="1" t="s">
        <v>58</v>
      </c>
      <c r="I73" s="2">
        <v>320.45999999999998</v>
      </c>
      <c r="J73" s="2">
        <v>41.44</v>
      </c>
      <c r="K73" s="2">
        <f t="shared" si="9"/>
        <v>39.99</v>
      </c>
      <c r="L73" s="2">
        <f t="shared" si="10"/>
        <v>0</v>
      </c>
      <c r="N73" s="4">
        <v>2.06</v>
      </c>
      <c r="O73" s="5">
        <v>4814.22</v>
      </c>
      <c r="P73" s="6">
        <v>23.19</v>
      </c>
      <c r="Q73" s="5">
        <v>39353.43</v>
      </c>
      <c r="R73" s="7">
        <v>14.74</v>
      </c>
      <c r="S73" s="5">
        <v>9300.94</v>
      </c>
      <c r="AL73" s="5" t="str">
        <f t="shared" si="11"/>
        <v/>
      </c>
      <c r="AN73" s="5" t="str">
        <f t="shared" si="12"/>
        <v/>
      </c>
      <c r="AP73" s="5" t="str">
        <f t="shared" si="13"/>
        <v/>
      </c>
      <c r="AS73" s="5">
        <f t="shared" si="14"/>
        <v>53468.590000000004</v>
      </c>
      <c r="AT73" s="5">
        <f t="shared" si="16"/>
        <v>46571.141889999999</v>
      </c>
      <c r="AU73" s="11">
        <f t="shared" si="17"/>
        <v>2.3405962654650256</v>
      </c>
      <c r="AV73" s="5">
        <f t="shared" si="15"/>
        <v>2340.5962654650257</v>
      </c>
    </row>
    <row r="74" spans="1:48" x14ac:dyDescent="0.3">
      <c r="A74" s="1" t="s">
        <v>140</v>
      </c>
      <c r="B74" s="1" t="s">
        <v>141</v>
      </c>
      <c r="C74" s="1" t="s">
        <v>142</v>
      </c>
      <c r="D74" s="1" t="s">
        <v>66</v>
      </c>
      <c r="E74" s="1" t="s">
        <v>76</v>
      </c>
      <c r="F74" s="1" t="s">
        <v>57</v>
      </c>
      <c r="G74" s="1" t="s">
        <v>52</v>
      </c>
      <c r="H74" s="1" t="s">
        <v>58</v>
      </c>
      <c r="I74" s="2">
        <v>320.45999999999998</v>
      </c>
      <c r="J74" s="2">
        <v>42.49</v>
      </c>
      <c r="K74" s="2">
        <f t="shared" si="9"/>
        <v>8.49</v>
      </c>
      <c r="L74" s="2">
        <f t="shared" si="10"/>
        <v>0</v>
      </c>
      <c r="R74" s="7">
        <v>8.49</v>
      </c>
      <c r="S74" s="5">
        <v>5357.1900000000014</v>
      </c>
      <c r="AL74" s="5" t="str">
        <f t="shared" si="11"/>
        <v/>
      </c>
      <c r="AN74" s="5" t="str">
        <f t="shared" si="12"/>
        <v/>
      </c>
      <c r="AP74" s="5" t="str">
        <f t="shared" si="13"/>
        <v/>
      </c>
      <c r="AS74" s="5">
        <f t="shared" si="14"/>
        <v>5357.1900000000014</v>
      </c>
      <c r="AT74" s="5">
        <f t="shared" si="16"/>
        <v>4666.1124900000013</v>
      </c>
      <c r="AU74" s="11">
        <f t="shared" si="17"/>
        <v>0.23451186775986768</v>
      </c>
      <c r="AV74" s="5">
        <f t="shared" si="15"/>
        <v>234.5118677598677</v>
      </c>
    </row>
    <row r="75" spans="1:48" x14ac:dyDescent="0.3">
      <c r="A75" s="1" t="s">
        <v>140</v>
      </c>
      <c r="B75" s="1" t="s">
        <v>141</v>
      </c>
      <c r="C75" s="1" t="s">
        <v>142</v>
      </c>
      <c r="D75" s="1" t="s">
        <v>66</v>
      </c>
      <c r="E75" s="1" t="s">
        <v>50</v>
      </c>
      <c r="F75" s="1" t="s">
        <v>57</v>
      </c>
      <c r="G75" s="1" t="s">
        <v>52</v>
      </c>
      <c r="H75" s="1" t="s">
        <v>58</v>
      </c>
      <c r="I75" s="2">
        <v>320.45999999999998</v>
      </c>
      <c r="J75" s="2">
        <v>36.01</v>
      </c>
      <c r="K75" s="2">
        <f t="shared" si="9"/>
        <v>0.3</v>
      </c>
      <c r="L75" s="2">
        <f t="shared" si="10"/>
        <v>0</v>
      </c>
      <c r="R75" s="7">
        <v>0.3</v>
      </c>
      <c r="S75" s="5">
        <v>189.3</v>
      </c>
      <c r="AL75" s="5" t="str">
        <f t="shared" si="11"/>
        <v/>
      </c>
      <c r="AN75" s="5" t="str">
        <f t="shared" si="12"/>
        <v/>
      </c>
      <c r="AP75" s="5" t="str">
        <f t="shared" si="13"/>
        <v/>
      </c>
      <c r="AS75" s="5">
        <f t="shared" si="14"/>
        <v>189.3</v>
      </c>
      <c r="AT75" s="5">
        <f t="shared" si="16"/>
        <v>164.88030000000001</v>
      </c>
      <c r="AU75" s="11">
        <f t="shared" si="17"/>
        <v>8.2866384367444399E-3</v>
      </c>
      <c r="AV75" s="5">
        <f t="shared" si="15"/>
        <v>8.2866384367444397</v>
      </c>
    </row>
    <row r="76" spans="1:48" x14ac:dyDescent="0.3">
      <c r="A76" s="1" t="s">
        <v>151</v>
      </c>
      <c r="B76" s="1" t="s">
        <v>152</v>
      </c>
      <c r="C76" s="1" t="s">
        <v>153</v>
      </c>
      <c r="D76" s="1" t="s">
        <v>103</v>
      </c>
      <c r="E76" s="1" t="s">
        <v>56</v>
      </c>
      <c r="F76" s="1" t="s">
        <v>145</v>
      </c>
      <c r="G76" s="1" t="s">
        <v>52</v>
      </c>
      <c r="H76" s="1" t="s">
        <v>53</v>
      </c>
      <c r="I76" s="2">
        <v>80</v>
      </c>
      <c r="J76" s="2">
        <v>9.61</v>
      </c>
      <c r="K76" s="2">
        <f t="shared" ref="K76:K114" si="18">SUM(N76,P76,R76,T76,V76,X76,Z76,AB76,AE76,AG76,AI76)</f>
        <v>4.6899999999999995</v>
      </c>
      <c r="L76" s="2">
        <f t="shared" ref="L76:L114" si="19">SUM(M76,AD76,AK76,AM76,AO76,AQ76,AR76)</f>
        <v>0</v>
      </c>
      <c r="R76" s="7">
        <v>0.02</v>
      </c>
      <c r="S76" s="5">
        <v>7.8875000000000002</v>
      </c>
      <c r="Z76" s="9">
        <v>2.48</v>
      </c>
      <c r="AA76" s="5">
        <v>117.366</v>
      </c>
      <c r="AB76" s="10">
        <v>2.19</v>
      </c>
      <c r="AC76" s="5">
        <v>93.280312499999994</v>
      </c>
      <c r="AL76" s="5" t="str">
        <f t="shared" ref="AL76:AL114" si="20">IF(AK76&gt;0,AK76*$AL$1,"")</f>
        <v/>
      </c>
      <c r="AN76" s="5" t="str">
        <f t="shared" ref="AN76:AN114" si="21">IF(AM76&gt;0,AM76*$AN$1,"")</f>
        <v/>
      </c>
      <c r="AP76" s="5" t="str">
        <f t="shared" ref="AP76:AP114" si="22">IF(AO76&gt;0,AO76*$AP$1,"")</f>
        <v/>
      </c>
      <c r="AS76" s="5">
        <f t="shared" ref="AS76:AS114" si="23">SUM(O76,Q76,S76,U76,W76,Y76,AA76,AC76,AF76,AH76,AJ76)</f>
        <v>218.53381250000001</v>
      </c>
      <c r="AT76" s="5">
        <f t="shared" si="16"/>
        <v>190.34295068749998</v>
      </c>
      <c r="AU76" s="11">
        <f t="shared" si="17"/>
        <v>9.5663533565282736E-3</v>
      </c>
      <c r="AV76" s="5">
        <f t="shared" ref="AV76:AV114" si="24">(AU76/100)*$AV$1</f>
        <v>9.566353356528273</v>
      </c>
    </row>
    <row r="77" spans="1:48" x14ac:dyDescent="0.3">
      <c r="A77" s="1" t="s">
        <v>154</v>
      </c>
      <c r="B77" s="1" t="s">
        <v>122</v>
      </c>
      <c r="C77" s="1" t="s">
        <v>73</v>
      </c>
      <c r="D77" s="1" t="s">
        <v>66</v>
      </c>
      <c r="E77" s="1" t="s">
        <v>54</v>
      </c>
      <c r="F77" s="1" t="s">
        <v>147</v>
      </c>
      <c r="G77" s="1" t="s">
        <v>52</v>
      </c>
      <c r="H77" s="1" t="s">
        <v>53</v>
      </c>
      <c r="I77" s="2">
        <v>288.58999999999997</v>
      </c>
      <c r="J77" s="2">
        <v>38.68</v>
      </c>
      <c r="K77" s="2">
        <f t="shared" si="18"/>
        <v>11.67</v>
      </c>
      <c r="L77" s="2">
        <f t="shared" si="19"/>
        <v>1</v>
      </c>
      <c r="P77" s="6">
        <v>9.9499999999999993</v>
      </c>
      <c r="Q77" s="5">
        <v>10553.21875</v>
      </c>
      <c r="R77" s="7">
        <v>1.72</v>
      </c>
      <c r="S77" s="5">
        <v>678.32500000000005</v>
      </c>
      <c r="AL77" s="5" t="str">
        <f t="shared" si="20"/>
        <v/>
      </c>
      <c r="AM77" s="3">
        <v>0.41</v>
      </c>
      <c r="AN77" s="5">
        <f t="shared" si="21"/>
        <v>1915.9299999999998</v>
      </c>
      <c r="AP77" s="5" t="str">
        <f t="shared" si="22"/>
        <v/>
      </c>
      <c r="AQ77" s="2">
        <v>0.59</v>
      </c>
      <c r="AS77" s="5">
        <f t="shared" si="23"/>
        <v>11231.543750000001</v>
      </c>
      <c r="AT77" s="5">
        <f t="shared" si="16"/>
        <v>9782.6746062500006</v>
      </c>
      <c r="AU77" s="11">
        <f t="shared" si="17"/>
        <v>0.49166266319454188</v>
      </c>
      <c r="AV77" s="5">
        <f t="shared" si="24"/>
        <v>491.66266319454189</v>
      </c>
    </row>
    <row r="78" spans="1:48" x14ac:dyDescent="0.3">
      <c r="A78" s="1" t="s">
        <v>154</v>
      </c>
      <c r="B78" s="1" t="s">
        <v>122</v>
      </c>
      <c r="C78" s="1" t="s">
        <v>73</v>
      </c>
      <c r="D78" s="1" t="s">
        <v>66</v>
      </c>
      <c r="E78" s="1" t="s">
        <v>83</v>
      </c>
      <c r="F78" s="1" t="s">
        <v>147</v>
      </c>
      <c r="G78" s="1" t="s">
        <v>52</v>
      </c>
      <c r="H78" s="1" t="s">
        <v>53</v>
      </c>
      <c r="I78" s="2">
        <v>288.58999999999997</v>
      </c>
      <c r="J78" s="2">
        <v>32.81</v>
      </c>
      <c r="K78" s="2">
        <f t="shared" si="18"/>
        <v>1.96</v>
      </c>
      <c r="L78" s="2">
        <f t="shared" si="19"/>
        <v>0</v>
      </c>
      <c r="R78" s="7">
        <v>0.09</v>
      </c>
      <c r="S78" s="5">
        <v>35.493749999999999</v>
      </c>
      <c r="T78" s="8">
        <v>0.1</v>
      </c>
      <c r="U78" s="5">
        <v>11.831250000000001</v>
      </c>
      <c r="Z78" s="9">
        <v>0.71</v>
      </c>
      <c r="AA78" s="5">
        <v>33.600749999999998</v>
      </c>
      <c r="AB78" s="10">
        <v>1.06</v>
      </c>
      <c r="AC78" s="5">
        <v>45.149374999999999</v>
      </c>
      <c r="AL78" s="5" t="str">
        <f t="shared" si="20"/>
        <v/>
      </c>
      <c r="AN78" s="5" t="str">
        <f t="shared" si="21"/>
        <v/>
      </c>
      <c r="AP78" s="5" t="str">
        <f t="shared" si="22"/>
        <v/>
      </c>
      <c r="AS78" s="5">
        <f t="shared" si="23"/>
        <v>126.07512499999999</v>
      </c>
      <c r="AT78" s="5">
        <f t="shared" si="16"/>
        <v>109.81143387499999</v>
      </c>
      <c r="AU78" s="11">
        <f t="shared" si="17"/>
        <v>5.5189592009633366E-3</v>
      </c>
      <c r="AV78" s="5">
        <f t="shared" si="24"/>
        <v>5.5189592009633373</v>
      </c>
    </row>
    <row r="79" spans="1:48" x14ac:dyDescent="0.3">
      <c r="A79" s="1" t="s">
        <v>154</v>
      </c>
      <c r="B79" s="1" t="s">
        <v>122</v>
      </c>
      <c r="C79" s="1" t="s">
        <v>73</v>
      </c>
      <c r="D79" s="1" t="s">
        <v>66</v>
      </c>
      <c r="E79" s="1" t="s">
        <v>82</v>
      </c>
      <c r="F79" s="1" t="s">
        <v>147</v>
      </c>
      <c r="G79" s="1" t="s">
        <v>52</v>
      </c>
      <c r="H79" s="1" t="s">
        <v>53</v>
      </c>
      <c r="I79" s="2">
        <v>288.58999999999997</v>
      </c>
      <c r="J79" s="2">
        <v>31.88</v>
      </c>
      <c r="K79" s="2">
        <f t="shared" si="18"/>
        <v>18.100000000000001</v>
      </c>
      <c r="L79" s="2">
        <f t="shared" si="19"/>
        <v>0</v>
      </c>
      <c r="P79" s="6">
        <v>5.72</v>
      </c>
      <c r="Q79" s="5">
        <v>6066.7749999999996</v>
      </c>
      <c r="R79" s="7">
        <v>12.05</v>
      </c>
      <c r="S79" s="5">
        <v>4752.21875</v>
      </c>
      <c r="T79" s="8">
        <v>0.21</v>
      </c>
      <c r="U79" s="5">
        <v>24.845624999999998</v>
      </c>
      <c r="Z79" s="9">
        <v>0.02</v>
      </c>
      <c r="AA79" s="5">
        <v>0.94650000000000012</v>
      </c>
      <c r="AB79" s="10">
        <v>0.1</v>
      </c>
      <c r="AC79" s="5">
        <v>4.2593750000000004</v>
      </c>
      <c r="AL79" s="5" t="str">
        <f t="shared" si="20"/>
        <v/>
      </c>
      <c r="AN79" s="5" t="str">
        <f t="shared" si="21"/>
        <v/>
      </c>
      <c r="AP79" s="5" t="str">
        <f t="shared" si="22"/>
        <v/>
      </c>
      <c r="AS79" s="5">
        <f t="shared" si="23"/>
        <v>10849.045249999999</v>
      </c>
      <c r="AT79" s="5">
        <f t="shared" si="16"/>
        <v>9449.5184127499979</v>
      </c>
      <c r="AU79" s="11">
        <f t="shared" si="17"/>
        <v>0.47491872884643249</v>
      </c>
      <c r="AV79" s="5">
        <f t="shared" si="24"/>
        <v>474.91872884643249</v>
      </c>
    </row>
    <row r="80" spans="1:48" x14ac:dyDescent="0.3">
      <c r="A80" s="1" t="s">
        <v>154</v>
      </c>
      <c r="B80" s="1" t="s">
        <v>122</v>
      </c>
      <c r="C80" s="1" t="s">
        <v>73</v>
      </c>
      <c r="D80" s="1" t="s">
        <v>66</v>
      </c>
      <c r="E80" s="1" t="s">
        <v>55</v>
      </c>
      <c r="F80" s="1" t="s">
        <v>147</v>
      </c>
      <c r="G80" s="1" t="s">
        <v>52</v>
      </c>
      <c r="H80" s="1" t="s">
        <v>53</v>
      </c>
      <c r="I80" s="2">
        <v>288.58999999999997</v>
      </c>
      <c r="J80" s="2">
        <v>32</v>
      </c>
      <c r="K80" s="2">
        <f t="shared" si="18"/>
        <v>29.29</v>
      </c>
      <c r="L80" s="2">
        <f t="shared" si="19"/>
        <v>2.2000000000000002</v>
      </c>
      <c r="N80" s="4">
        <v>8.57</v>
      </c>
      <c r="O80" s="5">
        <v>12517.55625</v>
      </c>
      <c r="P80" s="6">
        <v>17.04</v>
      </c>
      <c r="Q80" s="5">
        <v>18073.05</v>
      </c>
      <c r="R80" s="7">
        <v>3.68</v>
      </c>
      <c r="S80" s="5">
        <v>1451.3</v>
      </c>
      <c r="AL80" s="5" t="str">
        <f t="shared" si="20"/>
        <v/>
      </c>
      <c r="AM80" s="3">
        <v>0.88</v>
      </c>
      <c r="AN80" s="5">
        <f t="shared" si="21"/>
        <v>4112.24</v>
      </c>
      <c r="AP80" s="5" t="str">
        <f t="shared" si="22"/>
        <v/>
      </c>
      <c r="AQ80" s="2">
        <v>1.32</v>
      </c>
      <c r="AS80" s="5">
        <f t="shared" si="23"/>
        <v>32041.906249999996</v>
      </c>
      <c r="AT80" s="5">
        <f t="shared" si="16"/>
        <v>27908.500343749994</v>
      </c>
      <c r="AU80" s="11">
        <f t="shared" si="17"/>
        <v>1.4026396826086203</v>
      </c>
      <c r="AV80" s="5">
        <f t="shared" si="24"/>
        <v>1402.6396826086202</v>
      </c>
    </row>
    <row r="81" spans="1:48" x14ac:dyDescent="0.3">
      <c r="A81" s="1" t="s">
        <v>155</v>
      </c>
      <c r="B81" s="1" t="s">
        <v>112</v>
      </c>
      <c r="C81" s="1" t="s">
        <v>156</v>
      </c>
      <c r="D81" s="1" t="s">
        <v>114</v>
      </c>
      <c r="E81" s="1" t="s">
        <v>62</v>
      </c>
      <c r="F81" s="1" t="s">
        <v>144</v>
      </c>
      <c r="G81" s="1" t="s">
        <v>52</v>
      </c>
      <c r="H81" s="1" t="s">
        <v>53</v>
      </c>
      <c r="I81" s="2">
        <v>148.25</v>
      </c>
      <c r="J81" s="2">
        <v>32.81</v>
      </c>
      <c r="K81" s="2">
        <f t="shared" si="18"/>
        <v>6.5</v>
      </c>
      <c r="L81" s="2">
        <f t="shared" si="19"/>
        <v>0</v>
      </c>
      <c r="P81" s="6">
        <v>0.6</v>
      </c>
      <c r="Q81" s="5">
        <v>636.375</v>
      </c>
      <c r="R81" s="7">
        <v>3.45</v>
      </c>
      <c r="S81" s="5">
        <v>1360.59375</v>
      </c>
      <c r="T81" s="8">
        <v>2.4500000000000002</v>
      </c>
      <c r="U81" s="5">
        <v>289.86562500000002</v>
      </c>
      <c r="AL81" s="5" t="str">
        <f t="shared" si="20"/>
        <v/>
      </c>
      <c r="AN81" s="5" t="str">
        <f t="shared" si="21"/>
        <v/>
      </c>
      <c r="AP81" s="5" t="str">
        <f t="shared" si="22"/>
        <v/>
      </c>
      <c r="AS81" s="5">
        <f t="shared" si="23"/>
        <v>2286.8343749999999</v>
      </c>
      <c r="AT81" s="5">
        <f t="shared" si="16"/>
        <v>1991.832740625</v>
      </c>
      <c r="AU81" s="11">
        <f t="shared" si="17"/>
        <v>0.10010654849626754</v>
      </c>
      <c r="AV81" s="5">
        <f t="shared" si="24"/>
        <v>100.10654849626755</v>
      </c>
    </row>
    <row r="82" spans="1:48" x14ac:dyDescent="0.3">
      <c r="A82" s="1" t="s">
        <v>155</v>
      </c>
      <c r="B82" s="1" t="s">
        <v>112</v>
      </c>
      <c r="C82" s="1" t="s">
        <v>156</v>
      </c>
      <c r="D82" s="1" t="s">
        <v>114</v>
      </c>
      <c r="E82" s="1" t="s">
        <v>83</v>
      </c>
      <c r="F82" s="1" t="s">
        <v>144</v>
      </c>
      <c r="G82" s="1" t="s">
        <v>52</v>
      </c>
      <c r="H82" s="1" t="s">
        <v>53</v>
      </c>
      <c r="I82" s="2">
        <v>148.25</v>
      </c>
      <c r="J82" s="2">
        <v>32.86</v>
      </c>
      <c r="K82" s="2">
        <f t="shared" si="18"/>
        <v>0.85</v>
      </c>
      <c r="L82" s="2">
        <f t="shared" si="19"/>
        <v>0</v>
      </c>
      <c r="R82" s="7">
        <v>0.85</v>
      </c>
      <c r="S82" s="5">
        <v>335.21875</v>
      </c>
      <c r="AL82" s="5" t="str">
        <f t="shared" si="20"/>
        <v/>
      </c>
      <c r="AN82" s="5" t="str">
        <f t="shared" si="21"/>
        <v/>
      </c>
      <c r="AP82" s="5" t="str">
        <f t="shared" si="22"/>
        <v/>
      </c>
      <c r="AS82" s="5">
        <f t="shared" si="23"/>
        <v>335.21875</v>
      </c>
      <c r="AT82" s="5">
        <f t="shared" si="16"/>
        <v>291.97553124999996</v>
      </c>
      <c r="AU82" s="11">
        <f t="shared" si="17"/>
        <v>1.4674255565068276E-2</v>
      </c>
      <c r="AV82" s="5">
        <f t="shared" si="24"/>
        <v>14.674255565068275</v>
      </c>
    </row>
    <row r="83" spans="1:48" x14ac:dyDescent="0.3">
      <c r="A83" s="1" t="s">
        <v>157</v>
      </c>
      <c r="B83" s="1" t="s">
        <v>158</v>
      </c>
      <c r="C83" s="1" t="s">
        <v>159</v>
      </c>
      <c r="D83" s="1" t="s">
        <v>66</v>
      </c>
      <c r="E83" s="1" t="s">
        <v>82</v>
      </c>
      <c r="F83" s="1" t="s">
        <v>144</v>
      </c>
      <c r="G83" s="1" t="s">
        <v>52</v>
      </c>
      <c r="H83" s="1" t="s">
        <v>53</v>
      </c>
      <c r="I83" s="2">
        <v>148.65</v>
      </c>
      <c r="J83" s="2">
        <v>33.71</v>
      </c>
      <c r="K83" s="2">
        <f t="shared" si="18"/>
        <v>10.09</v>
      </c>
      <c r="L83" s="2">
        <f t="shared" si="19"/>
        <v>0</v>
      </c>
      <c r="R83" s="7">
        <v>4.0999999999999996</v>
      </c>
      <c r="S83" s="5">
        <v>1616.9375</v>
      </c>
      <c r="T83" s="8">
        <v>5.99</v>
      </c>
      <c r="U83" s="5">
        <v>708.69187499999998</v>
      </c>
      <c r="AL83" s="5" t="str">
        <f t="shared" si="20"/>
        <v/>
      </c>
      <c r="AN83" s="5" t="str">
        <f t="shared" si="21"/>
        <v/>
      </c>
      <c r="AP83" s="5" t="str">
        <f t="shared" si="22"/>
        <v/>
      </c>
      <c r="AS83" s="5">
        <f t="shared" si="23"/>
        <v>2325.629375</v>
      </c>
      <c r="AT83" s="5">
        <f t="shared" si="16"/>
        <v>2025.6231856249999</v>
      </c>
      <c r="AU83" s="11">
        <f t="shared" si="17"/>
        <v>0.10180480596142075</v>
      </c>
      <c r="AV83" s="5">
        <f t="shared" si="24"/>
        <v>101.80480596142074</v>
      </c>
    </row>
    <row r="84" spans="1:48" x14ac:dyDescent="0.3">
      <c r="A84" s="1" t="s">
        <v>157</v>
      </c>
      <c r="B84" s="1" t="s">
        <v>158</v>
      </c>
      <c r="C84" s="1" t="s">
        <v>159</v>
      </c>
      <c r="D84" s="1" t="s">
        <v>66</v>
      </c>
      <c r="E84" s="1" t="s">
        <v>55</v>
      </c>
      <c r="F84" s="1" t="s">
        <v>144</v>
      </c>
      <c r="G84" s="1" t="s">
        <v>52</v>
      </c>
      <c r="H84" s="1" t="s">
        <v>53</v>
      </c>
      <c r="I84" s="2">
        <v>148.65</v>
      </c>
      <c r="J84" s="2">
        <v>32.72</v>
      </c>
      <c r="K84" s="2">
        <f t="shared" si="18"/>
        <v>17.580000000000002</v>
      </c>
      <c r="L84" s="2">
        <f t="shared" si="19"/>
        <v>0</v>
      </c>
      <c r="R84" s="7">
        <v>17.41</v>
      </c>
      <c r="S84" s="5">
        <v>6866.0687500000004</v>
      </c>
      <c r="T84" s="8">
        <v>0.17</v>
      </c>
      <c r="U84" s="5">
        <v>20.113125</v>
      </c>
      <c r="AL84" s="5" t="str">
        <f t="shared" si="20"/>
        <v/>
      </c>
      <c r="AN84" s="5" t="str">
        <f t="shared" si="21"/>
        <v/>
      </c>
      <c r="AP84" s="5" t="str">
        <f t="shared" si="22"/>
        <v/>
      </c>
      <c r="AS84" s="5">
        <f t="shared" si="23"/>
        <v>6886.1818750000002</v>
      </c>
      <c r="AT84" s="5">
        <f t="shared" si="16"/>
        <v>5997.8644131250003</v>
      </c>
      <c r="AU84" s="11">
        <f t="shared" si="17"/>
        <v>0.30144373696665555</v>
      </c>
      <c r="AV84" s="5">
        <f t="shared" si="24"/>
        <v>301.44373696665554</v>
      </c>
    </row>
    <row r="85" spans="1:48" x14ac:dyDescent="0.3">
      <c r="A85" s="1" t="s">
        <v>160</v>
      </c>
      <c r="B85" s="1" t="s">
        <v>161</v>
      </c>
      <c r="C85" s="1" t="s">
        <v>162</v>
      </c>
      <c r="D85" s="1" t="s">
        <v>163</v>
      </c>
      <c r="E85" s="1" t="s">
        <v>67</v>
      </c>
      <c r="F85" s="1" t="s">
        <v>145</v>
      </c>
      <c r="G85" s="1" t="s">
        <v>52</v>
      </c>
      <c r="H85" s="1" t="s">
        <v>53</v>
      </c>
      <c r="I85" s="2">
        <v>160</v>
      </c>
      <c r="J85" s="2">
        <v>40.58</v>
      </c>
      <c r="K85" s="2">
        <f t="shared" si="18"/>
        <v>3.8</v>
      </c>
      <c r="L85" s="2">
        <f t="shared" si="19"/>
        <v>0</v>
      </c>
      <c r="R85" s="7">
        <v>2.42</v>
      </c>
      <c r="S85" s="5">
        <v>954.38749999999993</v>
      </c>
      <c r="T85" s="8">
        <v>1.38</v>
      </c>
      <c r="U85" s="5">
        <v>163.27125000000001</v>
      </c>
      <c r="AL85" s="5" t="str">
        <f t="shared" si="20"/>
        <v/>
      </c>
      <c r="AN85" s="5" t="str">
        <f t="shared" si="21"/>
        <v/>
      </c>
      <c r="AP85" s="5" t="str">
        <f t="shared" si="22"/>
        <v/>
      </c>
      <c r="AS85" s="5">
        <f t="shared" si="23"/>
        <v>1117.6587500000001</v>
      </c>
      <c r="AT85" s="5">
        <f t="shared" si="16"/>
        <v>973.48077125000009</v>
      </c>
      <c r="AU85" s="11">
        <f t="shared" si="17"/>
        <v>4.8925694436945291E-2</v>
      </c>
      <c r="AV85" s="5">
        <f t="shared" si="24"/>
        <v>48.925694436945292</v>
      </c>
    </row>
    <row r="86" spans="1:48" x14ac:dyDescent="0.3">
      <c r="A86" s="1" t="s">
        <v>160</v>
      </c>
      <c r="B86" s="1" t="s">
        <v>161</v>
      </c>
      <c r="C86" s="1" t="s">
        <v>162</v>
      </c>
      <c r="D86" s="1" t="s">
        <v>163</v>
      </c>
      <c r="E86" s="1" t="s">
        <v>74</v>
      </c>
      <c r="F86" s="1" t="s">
        <v>145</v>
      </c>
      <c r="G86" s="1" t="s">
        <v>52</v>
      </c>
      <c r="H86" s="1" t="s">
        <v>53</v>
      </c>
      <c r="I86" s="2">
        <v>160</v>
      </c>
      <c r="J86" s="2">
        <v>0.57999999999999996</v>
      </c>
      <c r="K86" s="2">
        <f t="shared" si="18"/>
        <v>0.31</v>
      </c>
      <c r="L86" s="2">
        <f t="shared" si="19"/>
        <v>0</v>
      </c>
      <c r="R86" s="7">
        <v>0.13</v>
      </c>
      <c r="S86" s="5">
        <v>51.268749999999997</v>
      </c>
      <c r="T86" s="8">
        <v>0.18</v>
      </c>
      <c r="U86" s="5">
        <v>21.296250000000001</v>
      </c>
      <c r="AL86" s="5" t="str">
        <f t="shared" si="20"/>
        <v/>
      </c>
      <c r="AN86" s="5" t="str">
        <f t="shared" si="21"/>
        <v/>
      </c>
      <c r="AP86" s="5" t="str">
        <f t="shared" si="22"/>
        <v/>
      </c>
      <c r="AS86" s="5">
        <f t="shared" si="23"/>
        <v>72.564999999999998</v>
      </c>
      <c r="AT86" s="5">
        <f t="shared" si="16"/>
        <v>63.204114999999994</v>
      </c>
      <c r="AU86" s="11">
        <f t="shared" si="17"/>
        <v>3.1765447340853679E-3</v>
      </c>
      <c r="AV86" s="5">
        <f t="shared" si="24"/>
        <v>3.1765447340853683</v>
      </c>
    </row>
    <row r="87" spans="1:48" x14ac:dyDescent="0.3">
      <c r="A87" s="1" t="s">
        <v>160</v>
      </c>
      <c r="B87" s="1" t="s">
        <v>161</v>
      </c>
      <c r="C87" s="1" t="s">
        <v>162</v>
      </c>
      <c r="D87" s="1" t="s">
        <v>163</v>
      </c>
      <c r="E87" s="1" t="s">
        <v>69</v>
      </c>
      <c r="F87" s="1" t="s">
        <v>145</v>
      </c>
      <c r="G87" s="1" t="s">
        <v>52</v>
      </c>
      <c r="H87" s="1" t="s">
        <v>53</v>
      </c>
      <c r="I87" s="2">
        <v>160</v>
      </c>
      <c r="J87" s="2">
        <v>40.26</v>
      </c>
      <c r="K87" s="2">
        <f t="shared" si="18"/>
        <v>26.95</v>
      </c>
      <c r="L87" s="2">
        <f t="shared" si="19"/>
        <v>0</v>
      </c>
      <c r="R87" s="7">
        <v>25.55</v>
      </c>
      <c r="S87" s="5">
        <v>10076.28125</v>
      </c>
      <c r="T87" s="8">
        <v>1.4</v>
      </c>
      <c r="U87" s="5">
        <v>165.63749999999999</v>
      </c>
      <c r="AL87" s="5" t="str">
        <f t="shared" si="20"/>
        <v/>
      </c>
      <c r="AN87" s="5" t="str">
        <f t="shared" si="21"/>
        <v/>
      </c>
      <c r="AP87" s="5" t="str">
        <f t="shared" si="22"/>
        <v/>
      </c>
      <c r="AS87" s="5">
        <f t="shared" si="23"/>
        <v>10241.918750000001</v>
      </c>
      <c r="AT87" s="5">
        <f t="shared" si="16"/>
        <v>8920.7112312500012</v>
      </c>
      <c r="AU87" s="11">
        <f t="shared" si="17"/>
        <v>0.44834166708802731</v>
      </c>
      <c r="AV87" s="5">
        <f t="shared" si="24"/>
        <v>448.34166708802729</v>
      </c>
    </row>
    <row r="88" spans="1:48" x14ac:dyDescent="0.3">
      <c r="A88" s="1" t="s">
        <v>160</v>
      </c>
      <c r="B88" s="1" t="s">
        <v>161</v>
      </c>
      <c r="C88" s="1" t="s">
        <v>162</v>
      </c>
      <c r="D88" s="1" t="s">
        <v>163</v>
      </c>
      <c r="E88" s="1" t="s">
        <v>76</v>
      </c>
      <c r="F88" s="1" t="s">
        <v>145</v>
      </c>
      <c r="G88" s="1" t="s">
        <v>52</v>
      </c>
      <c r="H88" s="1" t="s">
        <v>53</v>
      </c>
      <c r="I88" s="2">
        <v>160</v>
      </c>
      <c r="J88" s="2">
        <v>0.6</v>
      </c>
      <c r="K88" s="2">
        <f t="shared" si="18"/>
        <v>0.6</v>
      </c>
      <c r="L88" s="2">
        <f t="shared" si="19"/>
        <v>0</v>
      </c>
      <c r="P88" s="6">
        <v>0.01</v>
      </c>
      <c r="Q88" s="5">
        <v>10.606249999999999</v>
      </c>
      <c r="R88" s="7">
        <v>0.59</v>
      </c>
      <c r="S88" s="5">
        <v>232.68125000000001</v>
      </c>
      <c r="AL88" s="5" t="str">
        <f t="shared" si="20"/>
        <v/>
      </c>
      <c r="AN88" s="5" t="str">
        <f t="shared" si="21"/>
        <v/>
      </c>
      <c r="AP88" s="5" t="str">
        <f t="shared" si="22"/>
        <v/>
      </c>
      <c r="AS88" s="5">
        <f t="shared" si="23"/>
        <v>243.28749999999999</v>
      </c>
      <c r="AT88" s="5">
        <f t="shared" si="16"/>
        <v>211.90341249999994</v>
      </c>
      <c r="AU88" s="11">
        <f t="shared" si="17"/>
        <v>1.0649950072263404E-2</v>
      </c>
      <c r="AV88" s="5">
        <f t="shared" si="24"/>
        <v>10.649950072263403</v>
      </c>
    </row>
    <row r="89" spans="1:48" x14ac:dyDescent="0.3">
      <c r="A89" s="1" t="s">
        <v>160</v>
      </c>
      <c r="B89" s="1" t="s">
        <v>161</v>
      </c>
      <c r="C89" s="1" t="s">
        <v>162</v>
      </c>
      <c r="D89" s="1" t="s">
        <v>163</v>
      </c>
      <c r="E89" s="1" t="s">
        <v>70</v>
      </c>
      <c r="F89" s="1" t="s">
        <v>145</v>
      </c>
      <c r="G89" s="1" t="s">
        <v>52</v>
      </c>
      <c r="H89" s="1" t="s">
        <v>53</v>
      </c>
      <c r="I89" s="2">
        <v>160</v>
      </c>
      <c r="J89" s="2">
        <v>0.56000000000000005</v>
      </c>
      <c r="K89" s="2">
        <f t="shared" si="18"/>
        <v>0.41</v>
      </c>
      <c r="L89" s="2">
        <f t="shared" si="19"/>
        <v>0</v>
      </c>
      <c r="R89" s="7">
        <v>0.41</v>
      </c>
      <c r="S89" s="5">
        <v>161.69374999999999</v>
      </c>
      <c r="AL89" s="5" t="str">
        <f t="shared" si="20"/>
        <v/>
      </c>
      <c r="AN89" s="5" t="str">
        <f t="shared" si="21"/>
        <v/>
      </c>
      <c r="AP89" s="5" t="str">
        <f t="shared" si="22"/>
        <v/>
      </c>
      <c r="AS89" s="5">
        <f t="shared" si="23"/>
        <v>161.69374999999999</v>
      </c>
      <c r="AT89" s="5">
        <f t="shared" si="16"/>
        <v>140.83525624999999</v>
      </c>
      <c r="AU89" s="11">
        <f t="shared" si="17"/>
        <v>7.0781703313858744E-3</v>
      </c>
      <c r="AV89" s="5">
        <f t="shared" si="24"/>
        <v>7.0781703313858744</v>
      </c>
    </row>
    <row r="90" spans="1:48" x14ac:dyDescent="0.3">
      <c r="A90" s="1" t="s">
        <v>164</v>
      </c>
      <c r="B90" s="1" t="s">
        <v>165</v>
      </c>
      <c r="C90" s="1" t="s">
        <v>166</v>
      </c>
      <c r="D90" s="1" t="s">
        <v>80</v>
      </c>
      <c r="E90" s="1" t="s">
        <v>81</v>
      </c>
      <c r="F90" s="1" t="s">
        <v>145</v>
      </c>
      <c r="G90" s="1" t="s">
        <v>52</v>
      </c>
      <c r="H90" s="1" t="s">
        <v>53</v>
      </c>
      <c r="I90" s="2">
        <v>140.32</v>
      </c>
      <c r="J90" s="2">
        <v>0.65</v>
      </c>
      <c r="K90" s="2">
        <f t="shared" si="18"/>
        <v>0.65</v>
      </c>
      <c r="L90" s="2">
        <f t="shared" si="19"/>
        <v>0</v>
      </c>
      <c r="P90" s="6">
        <v>0.56000000000000005</v>
      </c>
      <c r="Q90" s="5">
        <v>593.95000000000005</v>
      </c>
      <c r="R90" s="7">
        <v>0.09</v>
      </c>
      <c r="S90" s="5">
        <v>35.493749999999999</v>
      </c>
      <c r="AL90" s="5" t="str">
        <f t="shared" si="20"/>
        <v/>
      </c>
      <c r="AN90" s="5" t="str">
        <f t="shared" si="21"/>
        <v/>
      </c>
      <c r="AP90" s="5" t="str">
        <f t="shared" si="22"/>
        <v/>
      </c>
      <c r="AS90" s="5">
        <f t="shared" si="23"/>
        <v>629.44375000000002</v>
      </c>
      <c r="AT90" s="5">
        <f t="shared" si="16"/>
        <v>548.24550625000006</v>
      </c>
      <c r="AU90" s="11">
        <f t="shared" si="17"/>
        <v>2.7554003024398088E-2</v>
      </c>
      <c r="AV90" s="5">
        <f t="shared" si="24"/>
        <v>27.554003024398089</v>
      </c>
    </row>
    <row r="91" spans="1:48" x14ac:dyDescent="0.3">
      <c r="A91" s="1" t="s">
        <v>164</v>
      </c>
      <c r="B91" s="1" t="s">
        <v>165</v>
      </c>
      <c r="C91" s="1" t="s">
        <v>166</v>
      </c>
      <c r="D91" s="1" t="s">
        <v>80</v>
      </c>
      <c r="E91" s="1" t="s">
        <v>70</v>
      </c>
      <c r="F91" s="1" t="s">
        <v>145</v>
      </c>
      <c r="G91" s="1" t="s">
        <v>52</v>
      </c>
      <c r="H91" s="1" t="s">
        <v>53</v>
      </c>
      <c r="I91" s="2">
        <v>140.32</v>
      </c>
      <c r="J91" s="2">
        <v>40.82</v>
      </c>
      <c r="K91" s="2">
        <f t="shared" si="18"/>
        <v>37.79</v>
      </c>
      <c r="L91" s="2">
        <f t="shared" si="19"/>
        <v>0</v>
      </c>
      <c r="P91" s="6">
        <v>15.71</v>
      </c>
      <c r="Q91" s="5">
        <v>16662.418750000001</v>
      </c>
      <c r="R91" s="7">
        <v>21.15</v>
      </c>
      <c r="S91" s="5">
        <v>8341.03125</v>
      </c>
      <c r="T91" s="8">
        <v>0.93</v>
      </c>
      <c r="U91" s="5">
        <v>110.030625</v>
      </c>
      <c r="AL91" s="5" t="str">
        <f t="shared" si="20"/>
        <v/>
      </c>
      <c r="AN91" s="5" t="str">
        <f t="shared" si="21"/>
        <v/>
      </c>
      <c r="AP91" s="5" t="str">
        <f t="shared" si="22"/>
        <v/>
      </c>
      <c r="AS91" s="5">
        <f t="shared" si="23"/>
        <v>25113.480625</v>
      </c>
      <c r="AT91" s="5">
        <f t="shared" si="16"/>
        <v>21873.841624375</v>
      </c>
      <c r="AU91" s="11">
        <f t="shared" si="17"/>
        <v>1.0993467185819428</v>
      </c>
      <c r="AV91" s="5">
        <f t="shared" si="24"/>
        <v>1099.3467185819427</v>
      </c>
    </row>
    <row r="92" spans="1:48" x14ac:dyDescent="0.3">
      <c r="A92" s="1" t="s">
        <v>164</v>
      </c>
      <c r="B92" s="1" t="s">
        <v>165</v>
      </c>
      <c r="C92" s="1" t="s">
        <v>166</v>
      </c>
      <c r="D92" s="1" t="s">
        <v>80</v>
      </c>
      <c r="E92" s="1" t="s">
        <v>61</v>
      </c>
      <c r="F92" s="1" t="s">
        <v>145</v>
      </c>
      <c r="G92" s="1" t="s">
        <v>52</v>
      </c>
      <c r="H92" s="1" t="s">
        <v>53</v>
      </c>
      <c r="I92" s="2">
        <v>140.32</v>
      </c>
      <c r="J92" s="2">
        <v>37.31</v>
      </c>
      <c r="K92" s="2">
        <f t="shared" si="18"/>
        <v>15.209999999999999</v>
      </c>
      <c r="L92" s="2">
        <f t="shared" si="19"/>
        <v>0</v>
      </c>
      <c r="P92" s="6">
        <v>0.78</v>
      </c>
      <c r="Q92" s="5">
        <v>827.28750000000002</v>
      </c>
      <c r="R92" s="7">
        <v>10.199999999999999</v>
      </c>
      <c r="S92" s="5">
        <v>4022.625</v>
      </c>
      <c r="T92" s="8">
        <v>0.48</v>
      </c>
      <c r="U92" s="5">
        <v>56.79</v>
      </c>
      <c r="Z92" s="9">
        <v>1.43</v>
      </c>
      <c r="AA92" s="5">
        <v>67.674750000000003</v>
      </c>
      <c r="AB92" s="10">
        <v>2.3199999999999998</v>
      </c>
      <c r="AC92" s="5">
        <v>98.817499999999995</v>
      </c>
      <c r="AL92" s="5" t="str">
        <f t="shared" si="20"/>
        <v/>
      </c>
      <c r="AN92" s="5" t="str">
        <f t="shared" si="21"/>
        <v/>
      </c>
      <c r="AP92" s="5" t="str">
        <f t="shared" si="22"/>
        <v/>
      </c>
      <c r="AS92" s="5">
        <f t="shared" si="23"/>
        <v>5073.1947500000006</v>
      </c>
      <c r="AT92" s="5">
        <f t="shared" si="16"/>
        <v>4418.7526272500008</v>
      </c>
      <c r="AU92" s="11">
        <f t="shared" si="17"/>
        <v>0.2220799292786059</v>
      </c>
      <c r="AV92" s="5">
        <f t="shared" si="24"/>
        <v>222.0799292786059</v>
      </c>
    </row>
    <row r="93" spans="1:48" x14ac:dyDescent="0.3">
      <c r="A93" s="1" t="s">
        <v>164</v>
      </c>
      <c r="B93" s="1" t="s">
        <v>165</v>
      </c>
      <c r="C93" s="1" t="s">
        <v>166</v>
      </c>
      <c r="D93" s="1" t="s">
        <v>80</v>
      </c>
      <c r="E93" s="1" t="s">
        <v>62</v>
      </c>
      <c r="F93" s="1" t="s">
        <v>145</v>
      </c>
      <c r="G93" s="1" t="s">
        <v>52</v>
      </c>
      <c r="H93" s="1" t="s">
        <v>53</v>
      </c>
      <c r="I93" s="2">
        <v>140.32</v>
      </c>
      <c r="J93" s="2">
        <v>31.02</v>
      </c>
      <c r="K93" s="2">
        <f t="shared" si="18"/>
        <v>26.75</v>
      </c>
      <c r="L93" s="2">
        <f t="shared" si="19"/>
        <v>0</v>
      </c>
      <c r="P93" s="6">
        <v>13.29</v>
      </c>
      <c r="Q93" s="5">
        <v>14095.706249999999</v>
      </c>
      <c r="R93" s="7">
        <v>13.09</v>
      </c>
      <c r="S93" s="5">
        <v>5162.3687499999996</v>
      </c>
      <c r="T93" s="8">
        <v>0.37</v>
      </c>
      <c r="U93" s="5">
        <v>43.775624999999998</v>
      </c>
      <c r="AL93" s="5" t="str">
        <f t="shared" si="20"/>
        <v/>
      </c>
      <c r="AN93" s="5" t="str">
        <f t="shared" si="21"/>
        <v/>
      </c>
      <c r="AP93" s="5" t="str">
        <f t="shared" si="22"/>
        <v/>
      </c>
      <c r="AS93" s="5">
        <f t="shared" si="23"/>
        <v>19301.850624999995</v>
      </c>
      <c r="AT93" s="5">
        <f t="shared" si="16"/>
        <v>16811.911894374993</v>
      </c>
      <c r="AU93" s="11">
        <f t="shared" si="17"/>
        <v>0.84494166555427697</v>
      </c>
      <c r="AV93" s="5">
        <f t="shared" si="24"/>
        <v>844.94166555427694</v>
      </c>
    </row>
    <row r="94" spans="1:48" x14ac:dyDescent="0.3">
      <c r="A94" s="1" t="s">
        <v>164</v>
      </c>
      <c r="B94" s="1" t="s">
        <v>165</v>
      </c>
      <c r="C94" s="1" t="s">
        <v>166</v>
      </c>
      <c r="D94" s="1" t="s">
        <v>80</v>
      </c>
      <c r="E94" s="1" t="s">
        <v>83</v>
      </c>
      <c r="F94" s="1" t="s">
        <v>145</v>
      </c>
      <c r="G94" s="1" t="s">
        <v>52</v>
      </c>
      <c r="H94" s="1" t="s">
        <v>53</v>
      </c>
      <c r="I94" s="2">
        <v>140.32</v>
      </c>
      <c r="J94" s="2">
        <v>26.46</v>
      </c>
      <c r="K94" s="2">
        <f t="shared" si="18"/>
        <v>25.11</v>
      </c>
      <c r="L94" s="2">
        <f t="shared" si="19"/>
        <v>1.35</v>
      </c>
      <c r="N94" s="4">
        <v>4.34</v>
      </c>
      <c r="O94" s="5">
        <v>6339.1125000000002</v>
      </c>
      <c r="P94" s="6">
        <v>11.79</v>
      </c>
      <c r="Q94" s="5">
        <v>12504.768749999999</v>
      </c>
      <c r="R94" s="7">
        <v>8.98</v>
      </c>
      <c r="S94" s="5">
        <v>3541.4875000000002</v>
      </c>
      <c r="AL94" s="5" t="str">
        <f t="shared" si="20"/>
        <v/>
      </c>
      <c r="AM94" s="3">
        <v>0.55000000000000004</v>
      </c>
      <c r="AN94" s="5">
        <f t="shared" si="21"/>
        <v>2570.15</v>
      </c>
      <c r="AP94" s="5" t="str">
        <f t="shared" si="22"/>
        <v/>
      </c>
      <c r="AQ94" s="2">
        <v>0.8</v>
      </c>
      <c r="AS94" s="5">
        <f t="shared" si="23"/>
        <v>22385.368749999998</v>
      </c>
      <c r="AT94" s="5">
        <f t="shared" si="16"/>
        <v>19497.656181249997</v>
      </c>
      <c r="AU94" s="11">
        <f t="shared" si="17"/>
        <v>0.97992317540648599</v>
      </c>
      <c r="AV94" s="5">
        <f t="shared" si="24"/>
        <v>979.92317540648594</v>
      </c>
    </row>
    <row r="95" spans="1:48" x14ac:dyDescent="0.3">
      <c r="A95" s="1" t="s">
        <v>164</v>
      </c>
      <c r="B95" s="1" t="s">
        <v>165</v>
      </c>
      <c r="C95" s="1" t="s">
        <v>166</v>
      </c>
      <c r="D95" s="1" t="s">
        <v>80</v>
      </c>
      <c r="E95" s="1" t="s">
        <v>82</v>
      </c>
      <c r="F95" s="1" t="s">
        <v>145</v>
      </c>
      <c r="G95" s="1" t="s">
        <v>52</v>
      </c>
      <c r="H95" s="1" t="s">
        <v>53</v>
      </c>
      <c r="I95" s="2">
        <v>140.32</v>
      </c>
      <c r="J95" s="2">
        <v>0.11</v>
      </c>
      <c r="K95" s="2">
        <f t="shared" si="18"/>
        <v>7.0000000000000007E-2</v>
      </c>
      <c r="L95" s="2">
        <f t="shared" si="19"/>
        <v>0.03</v>
      </c>
      <c r="P95" s="6">
        <v>7.0000000000000007E-2</v>
      </c>
      <c r="Q95" s="5">
        <v>74.243750000000006</v>
      </c>
      <c r="AL95" s="5" t="str">
        <f t="shared" si="20"/>
        <v/>
      </c>
      <c r="AM95" s="3">
        <v>0.01</v>
      </c>
      <c r="AN95" s="5">
        <f t="shared" si="21"/>
        <v>46.730000000000004</v>
      </c>
      <c r="AP95" s="5" t="str">
        <f t="shared" si="22"/>
        <v/>
      </c>
      <c r="AQ95" s="2">
        <v>0.02</v>
      </c>
      <c r="AS95" s="5">
        <f t="shared" si="23"/>
        <v>74.243750000000006</v>
      </c>
      <c r="AT95" s="5">
        <f t="shared" si="16"/>
        <v>64.666306250000005</v>
      </c>
      <c r="AU95" s="11">
        <f t="shared" si="17"/>
        <v>3.250032289688563E-3</v>
      </c>
      <c r="AV95" s="5">
        <f t="shared" si="24"/>
        <v>3.2500322896885634</v>
      </c>
    </row>
    <row r="96" spans="1:48" x14ac:dyDescent="0.3">
      <c r="A96" s="1" t="s">
        <v>167</v>
      </c>
      <c r="B96" s="1" t="s">
        <v>168</v>
      </c>
      <c r="C96" s="1" t="s">
        <v>169</v>
      </c>
      <c r="D96" s="1" t="s">
        <v>80</v>
      </c>
      <c r="E96" s="1" t="s">
        <v>83</v>
      </c>
      <c r="F96" s="1" t="s">
        <v>145</v>
      </c>
      <c r="G96" s="1" t="s">
        <v>52</v>
      </c>
      <c r="H96" s="1" t="s">
        <v>53</v>
      </c>
      <c r="I96" s="2">
        <v>9.1999999999999993</v>
      </c>
      <c r="J96" s="2">
        <v>7.98</v>
      </c>
      <c r="K96" s="2">
        <f t="shared" si="18"/>
        <v>6.73</v>
      </c>
      <c r="L96" s="2">
        <f t="shared" si="19"/>
        <v>1.25</v>
      </c>
      <c r="N96" s="4">
        <v>2.4</v>
      </c>
      <c r="O96" s="5">
        <v>3505.5</v>
      </c>
      <c r="P96" s="6">
        <v>4.33</v>
      </c>
      <c r="Q96" s="5">
        <v>4592.5062500000004</v>
      </c>
      <c r="AL96" s="5" t="str">
        <f t="shared" si="20"/>
        <v/>
      </c>
      <c r="AM96" s="3">
        <v>0.49</v>
      </c>
      <c r="AN96" s="5">
        <f t="shared" si="21"/>
        <v>2289.77</v>
      </c>
      <c r="AP96" s="5" t="str">
        <f t="shared" si="22"/>
        <v/>
      </c>
      <c r="AQ96" s="2">
        <v>0.76</v>
      </c>
      <c r="AS96" s="5">
        <f t="shared" si="23"/>
        <v>8098.0062500000004</v>
      </c>
      <c r="AT96" s="5">
        <f t="shared" si="16"/>
        <v>7053.3634437499995</v>
      </c>
      <c r="AU96" s="11">
        <f t="shared" si="17"/>
        <v>0.35449154702718805</v>
      </c>
      <c r="AV96" s="5">
        <f t="shared" si="24"/>
        <v>354.49154702718806</v>
      </c>
    </row>
    <row r="97" spans="1:48" x14ac:dyDescent="0.3">
      <c r="A97" s="1" t="s">
        <v>167</v>
      </c>
      <c r="B97" s="1" t="s">
        <v>168</v>
      </c>
      <c r="C97" s="1" t="s">
        <v>169</v>
      </c>
      <c r="D97" s="1" t="s">
        <v>80</v>
      </c>
      <c r="E97" s="1" t="s">
        <v>82</v>
      </c>
      <c r="F97" s="1" t="s">
        <v>145</v>
      </c>
      <c r="G97" s="1" t="s">
        <v>52</v>
      </c>
      <c r="H97" s="1" t="s">
        <v>53</v>
      </c>
      <c r="I97" s="2">
        <v>9.1999999999999993</v>
      </c>
      <c r="J97" s="2">
        <v>0.46</v>
      </c>
      <c r="K97" s="2">
        <f t="shared" si="18"/>
        <v>0.42</v>
      </c>
      <c r="L97" s="2">
        <f t="shared" si="19"/>
        <v>0.03</v>
      </c>
      <c r="P97" s="6">
        <v>0.42</v>
      </c>
      <c r="Q97" s="5">
        <v>445.46249999999998</v>
      </c>
      <c r="AL97" s="5" t="str">
        <f t="shared" si="20"/>
        <v/>
      </c>
      <c r="AM97" s="3">
        <v>0.01</v>
      </c>
      <c r="AN97" s="5">
        <f t="shared" si="21"/>
        <v>46.730000000000004</v>
      </c>
      <c r="AP97" s="5" t="str">
        <f t="shared" si="22"/>
        <v/>
      </c>
      <c r="AQ97" s="2">
        <v>0.02</v>
      </c>
      <c r="AS97" s="5">
        <f t="shared" si="23"/>
        <v>445.46249999999998</v>
      </c>
      <c r="AT97" s="5">
        <f t="shared" si="16"/>
        <v>387.99783749999995</v>
      </c>
      <c r="AU97" s="11">
        <f t="shared" si="17"/>
        <v>1.9500193738131374E-2</v>
      </c>
      <c r="AV97" s="5">
        <f t="shared" si="24"/>
        <v>19.500193738131376</v>
      </c>
    </row>
    <row r="98" spans="1:48" x14ac:dyDescent="0.3">
      <c r="A98" s="1" t="s">
        <v>170</v>
      </c>
      <c r="B98" s="1" t="s">
        <v>171</v>
      </c>
      <c r="C98" s="1" t="s">
        <v>172</v>
      </c>
      <c r="D98" s="1" t="s">
        <v>66</v>
      </c>
      <c r="E98" s="1" t="s">
        <v>54</v>
      </c>
      <c r="F98" s="1" t="s">
        <v>145</v>
      </c>
      <c r="G98" s="1" t="s">
        <v>52</v>
      </c>
      <c r="H98" s="1" t="s">
        <v>53</v>
      </c>
      <c r="I98" s="2">
        <v>149.84</v>
      </c>
      <c r="J98" s="2">
        <v>39.159999999999997</v>
      </c>
      <c r="K98" s="2">
        <f t="shared" si="18"/>
        <v>37.390000000000008</v>
      </c>
      <c r="L98" s="2">
        <f t="shared" si="19"/>
        <v>1.75</v>
      </c>
      <c r="N98" s="4">
        <v>0.28000000000000003</v>
      </c>
      <c r="O98" s="5">
        <v>327.18</v>
      </c>
      <c r="P98" s="6">
        <v>20.05</v>
      </c>
      <c r="Q98" s="5">
        <v>17014.546249999999</v>
      </c>
      <c r="R98" s="7">
        <v>9.73</v>
      </c>
      <c r="S98" s="5">
        <v>3193.6487499999998</v>
      </c>
      <c r="Z98" s="9">
        <v>4.5599999999999996</v>
      </c>
      <c r="AA98" s="5">
        <v>197.8185</v>
      </c>
      <c r="AB98" s="10">
        <v>2.77</v>
      </c>
      <c r="AC98" s="5">
        <v>101.11756250000001</v>
      </c>
      <c r="AK98" s="3">
        <v>0.02</v>
      </c>
      <c r="AL98" s="5">
        <f t="shared" si="20"/>
        <v>56.076000000000008</v>
      </c>
      <c r="AM98" s="3">
        <v>0.48</v>
      </c>
      <c r="AN98" s="5">
        <f t="shared" si="21"/>
        <v>2243.04</v>
      </c>
      <c r="AP98" s="5" t="str">
        <f t="shared" si="22"/>
        <v/>
      </c>
      <c r="AQ98" s="2">
        <v>1.25</v>
      </c>
      <c r="AS98" s="5">
        <f t="shared" si="23"/>
        <v>20834.311062500001</v>
      </c>
      <c r="AT98" s="5">
        <f t="shared" si="16"/>
        <v>18146.684935437501</v>
      </c>
      <c r="AU98" s="11">
        <f t="shared" si="17"/>
        <v>0.91202537165135966</v>
      </c>
      <c r="AV98" s="5">
        <f t="shared" si="24"/>
        <v>912.02537165135971</v>
      </c>
    </row>
    <row r="99" spans="1:48" x14ac:dyDescent="0.3">
      <c r="A99" s="1" t="s">
        <v>170</v>
      </c>
      <c r="B99" s="1" t="s">
        <v>171</v>
      </c>
      <c r="C99" s="1" t="s">
        <v>172</v>
      </c>
      <c r="D99" s="1" t="s">
        <v>66</v>
      </c>
      <c r="E99" s="1" t="s">
        <v>81</v>
      </c>
      <c r="F99" s="1" t="s">
        <v>145</v>
      </c>
      <c r="G99" s="1" t="s">
        <v>52</v>
      </c>
      <c r="H99" s="1" t="s">
        <v>53</v>
      </c>
      <c r="I99" s="2">
        <v>149.84</v>
      </c>
      <c r="J99" s="2">
        <v>39.86</v>
      </c>
      <c r="K99" s="2">
        <f t="shared" si="18"/>
        <v>36.64</v>
      </c>
      <c r="L99" s="2">
        <f t="shared" si="19"/>
        <v>3.21</v>
      </c>
      <c r="N99" s="4">
        <v>0.41</v>
      </c>
      <c r="O99" s="5">
        <v>598.85624999999993</v>
      </c>
      <c r="P99" s="6">
        <v>21.77</v>
      </c>
      <c r="Q99" s="5">
        <v>23089.806250000001</v>
      </c>
      <c r="R99" s="7">
        <v>8.620000000000001</v>
      </c>
      <c r="S99" s="5">
        <v>3136.07</v>
      </c>
      <c r="Z99" s="9">
        <v>1.66</v>
      </c>
      <c r="AA99" s="5">
        <v>77.329050000000009</v>
      </c>
      <c r="AB99" s="10">
        <v>4.18</v>
      </c>
      <c r="AC99" s="5">
        <v>175.06031250000001</v>
      </c>
      <c r="AL99" s="5" t="str">
        <f t="shared" si="20"/>
        <v/>
      </c>
      <c r="AM99" s="3">
        <v>1.26</v>
      </c>
      <c r="AN99" s="5">
        <f t="shared" si="21"/>
        <v>5887.9800000000005</v>
      </c>
      <c r="AP99" s="5" t="str">
        <f t="shared" si="22"/>
        <v/>
      </c>
      <c r="AQ99" s="2">
        <v>1.95</v>
      </c>
      <c r="AS99" s="5">
        <f t="shared" si="23"/>
        <v>27077.121862500004</v>
      </c>
      <c r="AT99" s="5">
        <f t="shared" si="16"/>
        <v>23584.173142237501</v>
      </c>
      <c r="AU99" s="11">
        <f t="shared" si="17"/>
        <v>1.1853054346656402</v>
      </c>
      <c r="AV99" s="5">
        <f t="shared" si="24"/>
        <v>1185.3054346656402</v>
      </c>
    </row>
    <row r="100" spans="1:48" x14ac:dyDescent="0.3">
      <c r="A100" s="1" t="s">
        <v>170</v>
      </c>
      <c r="B100" s="1" t="s">
        <v>171</v>
      </c>
      <c r="C100" s="1" t="s">
        <v>172</v>
      </c>
      <c r="D100" s="1" t="s">
        <v>66</v>
      </c>
      <c r="E100" s="1" t="s">
        <v>82</v>
      </c>
      <c r="F100" s="1" t="s">
        <v>145</v>
      </c>
      <c r="G100" s="1" t="s">
        <v>52</v>
      </c>
      <c r="H100" s="1" t="s">
        <v>53</v>
      </c>
      <c r="I100" s="2">
        <v>149.84</v>
      </c>
      <c r="J100" s="2">
        <v>33.07</v>
      </c>
      <c r="K100" s="2">
        <f t="shared" si="18"/>
        <v>32.5</v>
      </c>
      <c r="L100" s="2">
        <f t="shared" si="19"/>
        <v>0.58000000000000007</v>
      </c>
      <c r="P100" s="6">
        <v>7.74</v>
      </c>
      <c r="Q100" s="5">
        <v>8209.2375000000011</v>
      </c>
      <c r="R100" s="7">
        <v>24.54</v>
      </c>
      <c r="S100" s="5">
        <v>8131.2237500000001</v>
      </c>
      <c r="T100" s="8">
        <v>0.22</v>
      </c>
      <c r="U100" s="5">
        <v>20.823</v>
      </c>
      <c r="AL100" s="5" t="str">
        <f t="shared" si="20"/>
        <v/>
      </c>
      <c r="AM100" s="3">
        <v>0.26</v>
      </c>
      <c r="AN100" s="5">
        <f t="shared" si="21"/>
        <v>1214.98</v>
      </c>
      <c r="AP100" s="5" t="str">
        <f t="shared" si="22"/>
        <v/>
      </c>
      <c r="AQ100" s="2">
        <v>0.32</v>
      </c>
      <c r="AS100" s="5">
        <f t="shared" si="23"/>
        <v>16361.284250000001</v>
      </c>
      <c r="AT100" s="5">
        <f t="shared" si="16"/>
        <v>14250.67858175</v>
      </c>
      <c r="AU100" s="11">
        <f t="shared" si="17"/>
        <v>0.716217891920504</v>
      </c>
      <c r="AV100" s="5">
        <f t="shared" si="24"/>
        <v>716.21789192050403</v>
      </c>
    </row>
    <row r="101" spans="1:48" x14ac:dyDescent="0.3">
      <c r="A101" s="1" t="s">
        <v>170</v>
      </c>
      <c r="B101" s="1" t="s">
        <v>171</v>
      </c>
      <c r="C101" s="1" t="s">
        <v>172</v>
      </c>
      <c r="D101" s="1" t="s">
        <v>66</v>
      </c>
      <c r="E101" s="1" t="s">
        <v>55</v>
      </c>
      <c r="F101" s="1" t="s">
        <v>145</v>
      </c>
      <c r="G101" s="1" t="s">
        <v>52</v>
      </c>
      <c r="H101" s="1" t="s">
        <v>53</v>
      </c>
      <c r="I101" s="2">
        <v>149.84</v>
      </c>
      <c r="J101" s="2">
        <v>32.979999999999997</v>
      </c>
      <c r="K101" s="2">
        <f t="shared" si="18"/>
        <v>30.78</v>
      </c>
      <c r="L101" s="2">
        <f t="shared" si="19"/>
        <v>1.05</v>
      </c>
      <c r="N101" s="4">
        <v>0.9</v>
      </c>
      <c r="O101" s="5">
        <v>1051.6500000000001</v>
      </c>
      <c r="P101" s="6">
        <v>13.86</v>
      </c>
      <c r="Q101" s="5">
        <v>11760.21</v>
      </c>
      <c r="R101" s="7">
        <v>12.72</v>
      </c>
      <c r="S101" s="5">
        <v>4013.16</v>
      </c>
      <c r="T101" s="8">
        <v>3.3</v>
      </c>
      <c r="U101" s="5">
        <v>312.34500000000003</v>
      </c>
      <c r="AL101" s="5" t="str">
        <f t="shared" si="20"/>
        <v/>
      </c>
      <c r="AM101" s="3">
        <v>0.3</v>
      </c>
      <c r="AN101" s="5">
        <f t="shared" si="21"/>
        <v>1401.8999999999999</v>
      </c>
      <c r="AP101" s="5" t="str">
        <f t="shared" si="22"/>
        <v/>
      </c>
      <c r="AQ101" s="2">
        <v>0.75</v>
      </c>
      <c r="AS101" s="5">
        <f t="shared" si="23"/>
        <v>17137.364999999998</v>
      </c>
      <c r="AT101" s="5">
        <f t="shared" si="16"/>
        <v>14926.644914999999</v>
      </c>
      <c r="AU101" s="11">
        <f t="shared" si="17"/>
        <v>0.75019095358435739</v>
      </c>
      <c r="AV101" s="5">
        <f t="shared" si="24"/>
        <v>750.19095358435732</v>
      </c>
    </row>
    <row r="102" spans="1:48" x14ac:dyDescent="0.3">
      <c r="A102" s="1" t="s">
        <v>173</v>
      </c>
      <c r="B102" s="1" t="s">
        <v>171</v>
      </c>
      <c r="C102" s="1" t="s">
        <v>172</v>
      </c>
      <c r="D102" s="1" t="s">
        <v>66</v>
      </c>
      <c r="E102" s="1" t="s">
        <v>74</v>
      </c>
      <c r="F102" s="1" t="s">
        <v>145</v>
      </c>
      <c r="G102" s="1" t="s">
        <v>52</v>
      </c>
      <c r="H102" s="1" t="s">
        <v>53</v>
      </c>
      <c r="I102" s="2">
        <v>160</v>
      </c>
      <c r="J102" s="2">
        <v>40.94</v>
      </c>
      <c r="K102" s="2">
        <f t="shared" si="18"/>
        <v>31.229999999999997</v>
      </c>
      <c r="L102" s="2">
        <f t="shared" si="19"/>
        <v>0</v>
      </c>
      <c r="P102" s="6">
        <v>3.88</v>
      </c>
      <c r="Q102" s="5">
        <v>4115.2249999999995</v>
      </c>
      <c r="R102" s="7">
        <v>17.38</v>
      </c>
      <c r="S102" s="5">
        <v>6854.2374999999993</v>
      </c>
      <c r="T102" s="8">
        <v>9.9700000000000006</v>
      </c>
      <c r="U102" s="5">
        <v>1179.5756249999999</v>
      </c>
      <c r="AL102" s="5" t="str">
        <f t="shared" si="20"/>
        <v/>
      </c>
      <c r="AN102" s="5" t="str">
        <f t="shared" si="21"/>
        <v/>
      </c>
      <c r="AP102" s="5" t="str">
        <f t="shared" si="22"/>
        <v/>
      </c>
      <c r="AS102" s="5">
        <f t="shared" si="23"/>
        <v>12149.038124999997</v>
      </c>
      <c r="AT102" s="5">
        <f t="shared" si="16"/>
        <v>10581.812206874998</v>
      </c>
      <c r="AU102" s="11">
        <f t="shared" si="17"/>
        <v>0.53182612940358465</v>
      </c>
      <c r="AV102" s="5">
        <f t="shared" si="24"/>
        <v>531.82612940358467</v>
      </c>
    </row>
    <row r="103" spans="1:48" x14ac:dyDescent="0.3">
      <c r="A103" s="1" t="s">
        <v>173</v>
      </c>
      <c r="B103" s="1" t="s">
        <v>171</v>
      </c>
      <c r="C103" s="1" t="s">
        <v>172</v>
      </c>
      <c r="D103" s="1" t="s">
        <v>66</v>
      </c>
      <c r="E103" s="1" t="s">
        <v>76</v>
      </c>
      <c r="F103" s="1" t="s">
        <v>145</v>
      </c>
      <c r="G103" s="1" t="s">
        <v>52</v>
      </c>
      <c r="H103" s="1" t="s">
        <v>53</v>
      </c>
      <c r="I103" s="2">
        <v>160</v>
      </c>
      <c r="J103" s="2">
        <v>39.6</v>
      </c>
      <c r="K103" s="2">
        <f t="shared" si="18"/>
        <v>38.89</v>
      </c>
      <c r="L103" s="2">
        <f t="shared" si="19"/>
        <v>0.7</v>
      </c>
      <c r="N103" s="4">
        <v>3.86</v>
      </c>
      <c r="O103" s="5">
        <v>5638.0124999999998</v>
      </c>
      <c r="P103" s="6">
        <v>20.68</v>
      </c>
      <c r="Q103" s="5">
        <v>21933.724999999999</v>
      </c>
      <c r="R103" s="7">
        <v>14.18</v>
      </c>
      <c r="S103" s="5">
        <v>5592.2375000000002</v>
      </c>
      <c r="AB103" s="10">
        <v>0.17</v>
      </c>
      <c r="AC103" s="5">
        <v>7.2409375000000002</v>
      </c>
      <c r="AL103" s="5" t="str">
        <f t="shared" si="20"/>
        <v/>
      </c>
      <c r="AM103" s="3">
        <v>0.28000000000000003</v>
      </c>
      <c r="AN103" s="5">
        <f t="shared" si="21"/>
        <v>1308.44</v>
      </c>
      <c r="AP103" s="5" t="str">
        <f t="shared" si="22"/>
        <v/>
      </c>
      <c r="AQ103" s="2">
        <v>0.42</v>
      </c>
      <c r="AS103" s="5">
        <f t="shared" si="23"/>
        <v>33171.215937499997</v>
      </c>
      <c r="AT103" s="5">
        <f t="shared" si="16"/>
        <v>28892.129081562496</v>
      </c>
      <c r="AU103" s="11">
        <f t="shared" si="17"/>
        <v>1.4520753987387067</v>
      </c>
      <c r="AV103" s="5">
        <f t="shared" si="24"/>
        <v>1452.0753987387068</v>
      </c>
    </row>
    <row r="104" spans="1:48" x14ac:dyDescent="0.3">
      <c r="A104" s="1" t="s">
        <v>173</v>
      </c>
      <c r="B104" s="1" t="s">
        <v>171</v>
      </c>
      <c r="C104" s="1" t="s">
        <v>172</v>
      </c>
      <c r="D104" s="1" t="s">
        <v>66</v>
      </c>
      <c r="E104" s="1" t="s">
        <v>56</v>
      </c>
      <c r="F104" s="1" t="s">
        <v>145</v>
      </c>
      <c r="G104" s="1" t="s">
        <v>52</v>
      </c>
      <c r="H104" s="1" t="s">
        <v>53</v>
      </c>
      <c r="I104" s="2">
        <v>160</v>
      </c>
      <c r="J104" s="2">
        <v>29.2</v>
      </c>
      <c r="K104" s="2">
        <f t="shared" si="18"/>
        <v>17.86</v>
      </c>
      <c r="L104" s="2">
        <f t="shared" si="19"/>
        <v>0</v>
      </c>
      <c r="N104" s="4">
        <v>0.67</v>
      </c>
      <c r="O104" s="5">
        <v>978.61875000000009</v>
      </c>
      <c r="P104" s="6">
        <v>7.32</v>
      </c>
      <c r="Q104" s="5">
        <v>7763.7750000000005</v>
      </c>
      <c r="R104" s="7">
        <v>7.31</v>
      </c>
      <c r="S104" s="5">
        <v>2882.8812499999999</v>
      </c>
      <c r="T104" s="8">
        <v>1.99</v>
      </c>
      <c r="U104" s="5">
        <v>235.44187500000001</v>
      </c>
      <c r="Z104" s="9">
        <v>0.45</v>
      </c>
      <c r="AA104" s="5">
        <v>21.296250000000001</v>
      </c>
      <c r="AB104" s="10">
        <v>0.12</v>
      </c>
      <c r="AC104" s="5">
        <v>5.1112500000000001</v>
      </c>
      <c r="AL104" s="5" t="str">
        <f t="shared" si="20"/>
        <v/>
      </c>
      <c r="AN104" s="5" t="str">
        <f t="shared" si="21"/>
        <v/>
      </c>
      <c r="AP104" s="5" t="str">
        <f t="shared" si="22"/>
        <v/>
      </c>
      <c r="AS104" s="5">
        <f t="shared" si="23"/>
        <v>11887.124375000001</v>
      </c>
      <c r="AT104" s="5">
        <f t="shared" si="16"/>
        <v>10353.685330625001</v>
      </c>
      <c r="AU104" s="11">
        <f t="shared" si="17"/>
        <v>0.52036081219353791</v>
      </c>
      <c r="AV104" s="5">
        <f t="shared" si="24"/>
        <v>520.36081219353798</v>
      </c>
    </row>
    <row r="105" spans="1:48" x14ac:dyDescent="0.3">
      <c r="A105" s="1" t="s">
        <v>173</v>
      </c>
      <c r="B105" s="1" t="s">
        <v>171</v>
      </c>
      <c r="C105" s="1" t="s">
        <v>172</v>
      </c>
      <c r="D105" s="1" t="s">
        <v>66</v>
      </c>
      <c r="E105" s="1" t="s">
        <v>50</v>
      </c>
      <c r="F105" s="1" t="s">
        <v>145</v>
      </c>
      <c r="G105" s="1" t="s">
        <v>52</v>
      </c>
      <c r="H105" s="1" t="s">
        <v>53</v>
      </c>
      <c r="I105" s="2">
        <v>160</v>
      </c>
      <c r="J105" s="2">
        <v>37.880000000000003</v>
      </c>
      <c r="K105" s="2">
        <f t="shared" si="18"/>
        <v>34.79</v>
      </c>
      <c r="L105" s="2">
        <f t="shared" si="19"/>
        <v>3.09</v>
      </c>
      <c r="N105" s="4">
        <v>8.66</v>
      </c>
      <c r="O105" s="5">
        <v>12649.012500000001</v>
      </c>
      <c r="P105" s="6">
        <v>22.82</v>
      </c>
      <c r="Q105" s="5">
        <v>23450.418750000001</v>
      </c>
      <c r="R105" s="7">
        <v>3.21</v>
      </c>
      <c r="S105" s="5">
        <v>1246.2249999999999</v>
      </c>
      <c r="T105" s="8">
        <v>0.01</v>
      </c>
      <c r="U105" s="5">
        <v>1.183125</v>
      </c>
      <c r="AB105" s="10">
        <v>0.09</v>
      </c>
      <c r="AC105" s="5">
        <v>3.8334375000000001</v>
      </c>
      <c r="AL105" s="5" t="str">
        <f t="shared" si="20"/>
        <v/>
      </c>
      <c r="AM105" s="3">
        <v>1.1499999999999999</v>
      </c>
      <c r="AN105" s="5">
        <f t="shared" si="21"/>
        <v>5373.95</v>
      </c>
      <c r="AP105" s="5" t="str">
        <f t="shared" si="22"/>
        <v/>
      </c>
      <c r="AQ105" s="2">
        <v>1.94</v>
      </c>
      <c r="AS105" s="5">
        <f t="shared" si="23"/>
        <v>37350.672812500001</v>
      </c>
      <c r="AT105" s="5">
        <f t="shared" si="16"/>
        <v>32532.436019687499</v>
      </c>
      <c r="AU105" s="11">
        <f t="shared" si="17"/>
        <v>1.635031806478225</v>
      </c>
      <c r="AV105" s="5">
        <f t="shared" si="24"/>
        <v>1635.0318064782252</v>
      </c>
    </row>
    <row r="106" spans="1:48" x14ac:dyDescent="0.3">
      <c r="A106" s="1" t="s">
        <v>173</v>
      </c>
      <c r="B106" s="1" t="s">
        <v>171</v>
      </c>
      <c r="C106" s="1" t="s">
        <v>172</v>
      </c>
      <c r="D106" s="1" t="s">
        <v>66</v>
      </c>
      <c r="E106" s="1" t="s">
        <v>54</v>
      </c>
      <c r="F106" s="1" t="s">
        <v>145</v>
      </c>
      <c r="G106" s="1" t="s">
        <v>52</v>
      </c>
      <c r="H106" s="1" t="s">
        <v>53</v>
      </c>
      <c r="I106" s="2">
        <v>160</v>
      </c>
      <c r="J106" s="2">
        <v>0.44</v>
      </c>
      <c r="K106" s="2">
        <f t="shared" si="18"/>
        <v>0.4</v>
      </c>
      <c r="L106" s="2">
        <f t="shared" si="19"/>
        <v>0.02</v>
      </c>
      <c r="P106" s="6">
        <v>0.16</v>
      </c>
      <c r="Q106" s="5">
        <v>150.60874999999999</v>
      </c>
      <c r="R106" s="7">
        <v>0.08</v>
      </c>
      <c r="S106" s="5">
        <v>27.606249999999999</v>
      </c>
      <c r="Z106" s="9">
        <v>0.08</v>
      </c>
      <c r="AA106" s="5">
        <v>3.786</v>
      </c>
      <c r="AB106" s="10">
        <v>0.08</v>
      </c>
      <c r="AC106" s="5">
        <v>3.4075000000000002</v>
      </c>
      <c r="AL106" s="5" t="str">
        <f t="shared" si="20"/>
        <v/>
      </c>
      <c r="AM106" s="3">
        <v>0.01</v>
      </c>
      <c r="AN106" s="5">
        <f t="shared" si="21"/>
        <v>46.730000000000004</v>
      </c>
      <c r="AP106" s="5" t="str">
        <f t="shared" si="22"/>
        <v/>
      </c>
      <c r="AQ106" s="2">
        <v>0.01</v>
      </c>
      <c r="AS106" s="5">
        <f t="shared" si="23"/>
        <v>185.40849999999998</v>
      </c>
      <c r="AT106" s="5">
        <f t="shared" si="16"/>
        <v>161.49080349999994</v>
      </c>
      <c r="AU106" s="11">
        <f t="shared" si="17"/>
        <v>8.1162873882679922E-3</v>
      </c>
      <c r="AV106" s="5">
        <f t="shared" si="24"/>
        <v>8.1162873882679918</v>
      </c>
    </row>
    <row r="107" spans="1:48" x14ac:dyDescent="0.3">
      <c r="A107" s="1" t="s">
        <v>173</v>
      </c>
      <c r="B107" s="1" t="s">
        <v>171</v>
      </c>
      <c r="C107" s="1" t="s">
        <v>172</v>
      </c>
      <c r="D107" s="1" t="s">
        <v>66</v>
      </c>
      <c r="E107" s="1" t="s">
        <v>81</v>
      </c>
      <c r="F107" s="1" t="s">
        <v>145</v>
      </c>
      <c r="G107" s="1" t="s">
        <v>52</v>
      </c>
      <c r="H107" s="1" t="s">
        <v>53</v>
      </c>
      <c r="I107" s="2">
        <v>160</v>
      </c>
      <c r="J107" s="2">
        <v>0.5</v>
      </c>
      <c r="K107" s="2">
        <f t="shared" si="18"/>
        <v>0.47</v>
      </c>
      <c r="L107" s="2">
        <f t="shared" si="19"/>
        <v>0.03</v>
      </c>
      <c r="N107" s="4">
        <v>0.06</v>
      </c>
      <c r="O107" s="5">
        <v>87.637500000000003</v>
      </c>
      <c r="P107" s="6">
        <v>0.12</v>
      </c>
      <c r="Q107" s="5">
        <v>127.27500000000001</v>
      </c>
      <c r="R107" s="7">
        <v>0.04</v>
      </c>
      <c r="S107" s="5">
        <v>15.775</v>
      </c>
      <c r="Z107" s="9">
        <v>0.01</v>
      </c>
      <c r="AA107" s="5">
        <v>0.47325000000000012</v>
      </c>
      <c r="AB107" s="10">
        <v>0.24</v>
      </c>
      <c r="AC107" s="5">
        <v>10.2225</v>
      </c>
      <c r="AL107" s="5" t="str">
        <f t="shared" si="20"/>
        <v/>
      </c>
      <c r="AM107" s="3">
        <v>0.01</v>
      </c>
      <c r="AN107" s="5">
        <f t="shared" si="21"/>
        <v>46.730000000000004</v>
      </c>
      <c r="AP107" s="5" t="str">
        <f t="shared" si="22"/>
        <v/>
      </c>
      <c r="AQ107" s="2">
        <v>0.02</v>
      </c>
      <c r="AS107" s="5">
        <f t="shared" si="23"/>
        <v>241.38325000000003</v>
      </c>
      <c r="AT107" s="5">
        <f t="shared" si="16"/>
        <v>210.24481075000003</v>
      </c>
      <c r="AU107" s="11">
        <f t="shared" si="17"/>
        <v>1.0566591217307408E-2</v>
      </c>
      <c r="AV107" s="5">
        <f t="shared" si="24"/>
        <v>10.566591217307408</v>
      </c>
    </row>
    <row r="108" spans="1:48" x14ac:dyDescent="0.3">
      <c r="A108" s="1" t="s">
        <v>174</v>
      </c>
      <c r="B108" s="1" t="s">
        <v>171</v>
      </c>
      <c r="C108" s="1" t="s">
        <v>172</v>
      </c>
      <c r="D108" s="1" t="s">
        <v>66</v>
      </c>
      <c r="E108" s="1" t="s">
        <v>59</v>
      </c>
      <c r="F108" s="1" t="s">
        <v>51</v>
      </c>
      <c r="G108" s="1" t="s">
        <v>52</v>
      </c>
      <c r="H108" s="1" t="s">
        <v>53</v>
      </c>
      <c r="I108" s="2">
        <v>150.49</v>
      </c>
      <c r="J108" s="2">
        <v>39.590000000000003</v>
      </c>
      <c r="K108" s="2">
        <f t="shared" si="18"/>
        <v>37.07</v>
      </c>
      <c r="L108" s="2">
        <f t="shared" si="19"/>
        <v>2.52</v>
      </c>
      <c r="P108" s="6">
        <v>22.86</v>
      </c>
      <c r="Q108" s="5">
        <v>24245.887500000001</v>
      </c>
      <c r="R108" s="7">
        <v>14.06</v>
      </c>
      <c r="S108" s="5">
        <v>5544.9125000000004</v>
      </c>
      <c r="T108" s="8">
        <v>0.15</v>
      </c>
      <c r="U108" s="5">
        <v>17.746874999999999</v>
      </c>
      <c r="AL108" s="5" t="str">
        <f t="shared" si="20"/>
        <v/>
      </c>
      <c r="AM108" s="3">
        <v>1.01</v>
      </c>
      <c r="AN108" s="5">
        <f t="shared" si="21"/>
        <v>4719.7300000000005</v>
      </c>
      <c r="AP108" s="5" t="str">
        <f t="shared" si="22"/>
        <v/>
      </c>
      <c r="AQ108" s="2">
        <v>1.51</v>
      </c>
      <c r="AS108" s="5">
        <f t="shared" si="23"/>
        <v>29808.546875000004</v>
      </c>
      <c r="AT108" s="5">
        <f t="shared" si="16"/>
        <v>25963.244328125002</v>
      </c>
      <c r="AU108" s="11">
        <f t="shared" si="17"/>
        <v>1.3048740109766157</v>
      </c>
      <c r="AV108" s="5">
        <f t="shared" si="24"/>
        <v>1304.8740109766159</v>
      </c>
    </row>
    <row r="109" spans="1:48" x14ac:dyDescent="0.3">
      <c r="A109" s="1" t="s">
        <v>174</v>
      </c>
      <c r="B109" s="1" t="s">
        <v>171</v>
      </c>
      <c r="C109" s="1" t="s">
        <v>172</v>
      </c>
      <c r="D109" s="1" t="s">
        <v>66</v>
      </c>
      <c r="E109" s="1" t="s">
        <v>69</v>
      </c>
      <c r="F109" s="1" t="s">
        <v>51</v>
      </c>
      <c r="G109" s="1" t="s">
        <v>52</v>
      </c>
      <c r="H109" s="1" t="s">
        <v>53</v>
      </c>
      <c r="I109" s="2">
        <v>150.49</v>
      </c>
      <c r="J109" s="2">
        <v>37.06</v>
      </c>
      <c r="K109" s="2">
        <f t="shared" si="18"/>
        <v>33.64</v>
      </c>
      <c r="L109" s="2">
        <f t="shared" si="19"/>
        <v>1.52</v>
      </c>
      <c r="P109" s="6">
        <v>21.12</v>
      </c>
      <c r="Q109" s="5">
        <v>22400.400000000001</v>
      </c>
      <c r="R109" s="7">
        <v>8.19</v>
      </c>
      <c r="S109" s="5">
        <v>3229.9312500000001</v>
      </c>
      <c r="T109" s="8">
        <v>4.33</v>
      </c>
      <c r="U109" s="5">
        <v>552.28275000000008</v>
      </c>
      <c r="AL109" s="5" t="str">
        <f t="shared" si="20"/>
        <v/>
      </c>
      <c r="AM109" s="3">
        <v>0.61</v>
      </c>
      <c r="AN109" s="5">
        <f t="shared" si="21"/>
        <v>2850.5299999999997</v>
      </c>
      <c r="AP109" s="5" t="str">
        <f t="shared" si="22"/>
        <v/>
      </c>
      <c r="AQ109" s="2">
        <v>0.91</v>
      </c>
      <c r="AS109" s="5">
        <f t="shared" si="23"/>
        <v>26182.614000000001</v>
      </c>
      <c r="AT109" s="5">
        <f t="shared" si="16"/>
        <v>22805.056794</v>
      </c>
      <c r="AU109" s="11">
        <f t="shared" si="17"/>
        <v>1.1461482067979032</v>
      </c>
      <c r="AV109" s="5">
        <f t="shared" si="24"/>
        <v>1146.1482067979032</v>
      </c>
    </row>
    <row r="110" spans="1:48" x14ac:dyDescent="0.3">
      <c r="A110" s="1" t="s">
        <v>174</v>
      </c>
      <c r="B110" s="1" t="s">
        <v>171</v>
      </c>
      <c r="C110" s="1" t="s">
        <v>172</v>
      </c>
      <c r="D110" s="1" t="s">
        <v>66</v>
      </c>
      <c r="E110" s="1" t="s">
        <v>76</v>
      </c>
      <c r="F110" s="1" t="s">
        <v>51</v>
      </c>
      <c r="G110" s="1" t="s">
        <v>52</v>
      </c>
      <c r="H110" s="1" t="s">
        <v>53</v>
      </c>
      <c r="I110" s="2">
        <v>150.49</v>
      </c>
      <c r="J110" s="2">
        <v>0.54</v>
      </c>
      <c r="K110" s="2">
        <f t="shared" si="18"/>
        <v>0.4</v>
      </c>
      <c r="L110" s="2">
        <f t="shared" si="19"/>
        <v>0</v>
      </c>
      <c r="R110" s="7">
        <v>0.17</v>
      </c>
      <c r="S110" s="5">
        <v>67.043750000000003</v>
      </c>
      <c r="T110" s="8">
        <v>0.23</v>
      </c>
      <c r="U110" s="5">
        <v>31.471125000000001</v>
      </c>
      <c r="AL110" s="5" t="str">
        <f t="shared" si="20"/>
        <v/>
      </c>
      <c r="AN110" s="5" t="str">
        <f t="shared" si="21"/>
        <v/>
      </c>
      <c r="AP110" s="5" t="str">
        <f t="shared" si="22"/>
        <v/>
      </c>
      <c r="AS110" s="5">
        <f t="shared" si="23"/>
        <v>98.514875000000004</v>
      </c>
      <c r="AT110" s="5">
        <f t="shared" si="16"/>
        <v>85.806456124999997</v>
      </c>
      <c r="AU110" s="11">
        <f t="shared" si="17"/>
        <v>4.3125047531224186E-3</v>
      </c>
      <c r="AV110" s="5">
        <f t="shared" si="24"/>
        <v>4.3125047531224183</v>
      </c>
    </row>
    <row r="111" spans="1:48" x14ac:dyDescent="0.3">
      <c r="A111" s="1" t="s">
        <v>174</v>
      </c>
      <c r="B111" s="1" t="s">
        <v>171</v>
      </c>
      <c r="C111" s="1" t="s">
        <v>172</v>
      </c>
      <c r="D111" s="1" t="s">
        <v>66</v>
      </c>
      <c r="E111" s="1" t="s">
        <v>70</v>
      </c>
      <c r="F111" s="1" t="s">
        <v>51</v>
      </c>
      <c r="G111" s="1" t="s">
        <v>52</v>
      </c>
      <c r="H111" s="1" t="s">
        <v>53</v>
      </c>
      <c r="I111" s="2">
        <v>150.49</v>
      </c>
      <c r="J111" s="2">
        <v>0.33</v>
      </c>
      <c r="K111" s="2">
        <f t="shared" si="18"/>
        <v>0.31000000000000005</v>
      </c>
      <c r="L111" s="2">
        <f t="shared" si="19"/>
        <v>0.02</v>
      </c>
      <c r="P111" s="6">
        <v>0.28000000000000003</v>
      </c>
      <c r="Q111" s="5">
        <v>296.97500000000002</v>
      </c>
      <c r="R111" s="7">
        <v>0.03</v>
      </c>
      <c r="S111" s="5">
        <v>11.831250000000001</v>
      </c>
      <c r="AL111" s="5" t="str">
        <f t="shared" si="20"/>
        <v/>
      </c>
      <c r="AM111" s="3">
        <v>0.01</v>
      </c>
      <c r="AN111" s="5">
        <f t="shared" si="21"/>
        <v>46.730000000000004</v>
      </c>
      <c r="AP111" s="5" t="str">
        <f t="shared" si="22"/>
        <v/>
      </c>
      <c r="AQ111" s="2">
        <v>0.01</v>
      </c>
      <c r="AS111" s="5">
        <f t="shared" si="23"/>
        <v>308.80625000000003</v>
      </c>
      <c r="AT111" s="5">
        <f t="shared" si="16"/>
        <v>268.97024375000001</v>
      </c>
      <c r="AU111" s="11">
        <f t="shared" si="17"/>
        <v>1.3518044061050779E-2</v>
      </c>
      <c r="AV111" s="5">
        <f t="shared" si="24"/>
        <v>13.518044061050778</v>
      </c>
    </row>
    <row r="112" spans="1:48" x14ac:dyDescent="0.3">
      <c r="A112" s="1" t="s">
        <v>174</v>
      </c>
      <c r="B112" s="1" t="s">
        <v>171</v>
      </c>
      <c r="C112" s="1" t="s">
        <v>172</v>
      </c>
      <c r="D112" s="1" t="s">
        <v>66</v>
      </c>
      <c r="E112" s="1" t="s">
        <v>87</v>
      </c>
      <c r="F112" s="1" t="s">
        <v>51</v>
      </c>
      <c r="G112" s="1" t="s">
        <v>52</v>
      </c>
      <c r="H112" s="1" t="s">
        <v>53</v>
      </c>
      <c r="I112" s="2">
        <v>150.49</v>
      </c>
      <c r="J112" s="2">
        <v>31.98</v>
      </c>
      <c r="K112" s="2">
        <f t="shared" si="18"/>
        <v>12.18</v>
      </c>
      <c r="L112" s="2">
        <f t="shared" si="19"/>
        <v>0</v>
      </c>
      <c r="P112" s="6">
        <v>0.59</v>
      </c>
      <c r="Q112" s="5">
        <v>625.76874999999995</v>
      </c>
      <c r="R112" s="7">
        <v>8.1999999999999993</v>
      </c>
      <c r="S112" s="5">
        <v>3233.875</v>
      </c>
      <c r="T112" s="8">
        <v>3.31</v>
      </c>
      <c r="U112" s="5">
        <v>391.614375</v>
      </c>
      <c r="AB112" s="10">
        <v>0.08</v>
      </c>
      <c r="AC112" s="5">
        <v>3.4075000000000002</v>
      </c>
      <c r="AL112" s="5" t="str">
        <f t="shared" si="20"/>
        <v/>
      </c>
      <c r="AN112" s="5" t="str">
        <f t="shared" si="21"/>
        <v/>
      </c>
      <c r="AP112" s="5" t="str">
        <f t="shared" si="22"/>
        <v/>
      </c>
      <c r="AS112" s="5">
        <f t="shared" si="23"/>
        <v>4254.6656250000005</v>
      </c>
      <c r="AT112" s="5">
        <f t="shared" si="16"/>
        <v>3705.8137593750002</v>
      </c>
      <c r="AU112" s="11">
        <f t="shared" si="17"/>
        <v>0.18624868306191392</v>
      </c>
      <c r="AV112" s="5">
        <f t="shared" si="24"/>
        <v>186.24868306191394</v>
      </c>
    </row>
    <row r="113" spans="1:48" x14ac:dyDescent="0.3">
      <c r="A113" s="1" t="s">
        <v>174</v>
      </c>
      <c r="B113" s="1" t="s">
        <v>171</v>
      </c>
      <c r="C113" s="1" t="s">
        <v>172</v>
      </c>
      <c r="D113" s="1" t="s">
        <v>66</v>
      </c>
      <c r="E113" s="1" t="s">
        <v>61</v>
      </c>
      <c r="F113" s="1" t="s">
        <v>51</v>
      </c>
      <c r="G113" s="1" t="s">
        <v>52</v>
      </c>
      <c r="H113" s="1" t="s">
        <v>53</v>
      </c>
      <c r="I113" s="2">
        <v>150.49</v>
      </c>
      <c r="J113" s="2">
        <v>0.4</v>
      </c>
      <c r="K113" s="2">
        <f t="shared" si="18"/>
        <v>0.4</v>
      </c>
      <c r="L113" s="2">
        <f t="shared" si="19"/>
        <v>0</v>
      </c>
      <c r="P113" s="6">
        <v>0.18</v>
      </c>
      <c r="Q113" s="5">
        <v>190.91249999999999</v>
      </c>
      <c r="R113" s="7">
        <v>0.22</v>
      </c>
      <c r="S113" s="5">
        <v>86.762500000000003</v>
      </c>
      <c r="AL113" s="5" t="str">
        <f t="shared" si="20"/>
        <v/>
      </c>
      <c r="AN113" s="5" t="str">
        <f t="shared" si="21"/>
        <v/>
      </c>
      <c r="AP113" s="5" t="str">
        <f t="shared" si="22"/>
        <v/>
      </c>
      <c r="AS113" s="5">
        <f t="shared" si="23"/>
        <v>277.67500000000001</v>
      </c>
      <c r="AT113" s="5">
        <f t="shared" si="16"/>
        <v>241.85492499999998</v>
      </c>
      <c r="AU113" s="11">
        <f t="shared" si="17"/>
        <v>1.2155268504611792E-2</v>
      </c>
      <c r="AV113" s="5">
        <f t="shared" si="24"/>
        <v>12.155268504611792</v>
      </c>
    </row>
    <row r="114" spans="1:48" x14ac:dyDescent="0.3">
      <c r="A114" s="1" t="s">
        <v>174</v>
      </c>
      <c r="B114" s="1" t="s">
        <v>171</v>
      </c>
      <c r="C114" s="1" t="s">
        <v>172</v>
      </c>
      <c r="D114" s="1" t="s">
        <v>66</v>
      </c>
      <c r="E114" s="1" t="s">
        <v>67</v>
      </c>
      <c r="F114" s="1" t="s">
        <v>51</v>
      </c>
      <c r="G114" s="1" t="s">
        <v>52</v>
      </c>
      <c r="H114" s="1" t="s">
        <v>53</v>
      </c>
      <c r="I114" s="2">
        <v>150.49</v>
      </c>
      <c r="J114" s="2">
        <v>38.47</v>
      </c>
      <c r="K114" s="2">
        <f t="shared" si="18"/>
        <v>2.1</v>
      </c>
      <c r="L114" s="2">
        <f t="shared" si="19"/>
        <v>0</v>
      </c>
      <c r="R114" s="7">
        <v>1.78</v>
      </c>
      <c r="S114" s="5">
        <v>701.98749999999995</v>
      </c>
      <c r="T114" s="8">
        <v>0.32</v>
      </c>
      <c r="U114" s="5">
        <v>37.86</v>
      </c>
      <c r="AL114" s="5" t="str">
        <f t="shared" si="20"/>
        <v/>
      </c>
      <c r="AN114" s="5" t="str">
        <f t="shared" si="21"/>
        <v/>
      </c>
      <c r="AP114" s="5" t="str">
        <f t="shared" si="22"/>
        <v/>
      </c>
      <c r="AS114" s="5">
        <f t="shared" si="23"/>
        <v>739.84749999999997</v>
      </c>
      <c r="AT114" s="5">
        <f t="shared" si="16"/>
        <v>644.4071725</v>
      </c>
      <c r="AU114" s="11">
        <f t="shared" si="17"/>
        <v>3.2386945223609513E-2</v>
      </c>
      <c r="AV114" s="5">
        <f t="shared" si="24"/>
        <v>32.386945223609516</v>
      </c>
    </row>
    <row r="115" spans="1:48" x14ac:dyDescent="0.3">
      <c r="A115" s="1" t="s">
        <v>175</v>
      </c>
      <c r="B115" s="1" t="s">
        <v>176</v>
      </c>
      <c r="C115" s="1" t="s">
        <v>177</v>
      </c>
      <c r="D115" s="1" t="s">
        <v>114</v>
      </c>
      <c r="E115" s="1" t="s">
        <v>87</v>
      </c>
      <c r="F115" s="1" t="s">
        <v>51</v>
      </c>
      <c r="G115" s="1" t="s">
        <v>52</v>
      </c>
      <c r="H115" s="1" t="s">
        <v>53</v>
      </c>
      <c r="I115" s="2">
        <v>9.51</v>
      </c>
      <c r="J115" s="2">
        <v>9.52</v>
      </c>
      <c r="K115" s="2">
        <f t="shared" ref="K115:K137" si="25">SUM(N115,P115,R115,T115,V115,X115,Z115,AB115,AE115,AG115,AI115)</f>
        <v>1.66</v>
      </c>
      <c r="L115" s="2">
        <f t="shared" ref="L115:L137" si="26">SUM(M115,AD115,AK115,AM115,AO115,AQ115,AR115)</f>
        <v>0</v>
      </c>
      <c r="T115" s="8">
        <v>0.02</v>
      </c>
      <c r="U115" s="5">
        <v>2.36625</v>
      </c>
      <c r="AB115" s="10">
        <v>1.64</v>
      </c>
      <c r="AC115" s="5">
        <v>69.853749999999991</v>
      </c>
      <c r="AL115" s="5" t="str">
        <f t="shared" ref="AL115:AL137" si="27">IF(AK115&gt;0,AK115*$AL$1,"")</f>
        <v/>
      </c>
      <c r="AN115" s="5" t="str">
        <f t="shared" ref="AN115:AN137" si="28">IF(AM115&gt;0,AM115*$AN$1,"")</f>
        <v/>
      </c>
      <c r="AP115" s="5" t="str">
        <f t="shared" ref="AP115:AP137" si="29">IF(AO115&gt;0,AO115*$AP$1,"")</f>
        <v/>
      </c>
      <c r="AS115" s="5">
        <f t="shared" ref="AS115:AS137" si="30">SUM(O115,Q115,S115,U115,W115,Y115,AA115,AC115,AF115,AH115,AJ115)</f>
        <v>72.219999999999985</v>
      </c>
      <c r="AT115" s="5">
        <f t="shared" si="16"/>
        <v>62.903619999999982</v>
      </c>
      <c r="AU115" s="11">
        <f t="shared" si="17"/>
        <v>3.161442302703028E-3</v>
      </c>
      <c r="AV115" s="5">
        <f t="shared" ref="AV115:AV137" si="31">(AU115/100)*$AV$1</f>
        <v>3.1614423027030281</v>
      </c>
    </row>
    <row r="116" spans="1:48" x14ac:dyDescent="0.3">
      <c r="A116" s="1" t="s">
        <v>178</v>
      </c>
      <c r="B116" s="1" t="s">
        <v>171</v>
      </c>
      <c r="C116" s="1" t="s">
        <v>172</v>
      </c>
      <c r="D116" s="1" t="s">
        <v>66</v>
      </c>
      <c r="E116" s="1" t="s">
        <v>81</v>
      </c>
      <c r="F116" s="1" t="s">
        <v>51</v>
      </c>
      <c r="G116" s="1" t="s">
        <v>52</v>
      </c>
      <c r="H116" s="1" t="s">
        <v>53</v>
      </c>
      <c r="I116" s="2">
        <v>150.16</v>
      </c>
      <c r="J116" s="2">
        <v>0.6</v>
      </c>
      <c r="K116" s="2">
        <f t="shared" si="25"/>
        <v>0.56000000000000005</v>
      </c>
      <c r="L116" s="2">
        <f t="shared" si="26"/>
        <v>0.03</v>
      </c>
      <c r="N116" s="4">
        <v>0.23</v>
      </c>
      <c r="O116" s="5">
        <v>335.94375000000002</v>
      </c>
      <c r="P116" s="6">
        <v>0.23</v>
      </c>
      <c r="Q116" s="5">
        <v>243.94374999999999</v>
      </c>
      <c r="R116" s="7">
        <v>0.1</v>
      </c>
      <c r="S116" s="5">
        <v>39.4375</v>
      </c>
      <c r="AL116" s="5" t="str">
        <f t="shared" si="27"/>
        <v/>
      </c>
      <c r="AM116" s="3">
        <v>0.01</v>
      </c>
      <c r="AN116" s="5">
        <f t="shared" si="28"/>
        <v>46.730000000000004</v>
      </c>
      <c r="AP116" s="5" t="str">
        <f t="shared" si="29"/>
        <v/>
      </c>
      <c r="AQ116" s="2">
        <v>0.02</v>
      </c>
      <c r="AS116" s="5">
        <f t="shared" si="30"/>
        <v>619.32500000000005</v>
      </c>
      <c r="AT116" s="5">
        <f t="shared" si="16"/>
        <v>539.43207499999994</v>
      </c>
      <c r="AU116" s="11">
        <f t="shared" si="17"/>
        <v>2.7111053089470413E-2</v>
      </c>
      <c r="AV116" s="5">
        <f t="shared" si="31"/>
        <v>27.111053089470413</v>
      </c>
    </row>
    <row r="117" spans="1:48" x14ac:dyDescent="0.3">
      <c r="A117" s="1" t="s">
        <v>178</v>
      </c>
      <c r="B117" s="1" t="s">
        <v>171</v>
      </c>
      <c r="C117" s="1" t="s">
        <v>172</v>
      </c>
      <c r="D117" s="1" t="s">
        <v>66</v>
      </c>
      <c r="E117" s="1" t="s">
        <v>70</v>
      </c>
      <c r="F117" s="1" t="s">
        <v>51</v>
      </c>
      <c r="G117" s="1" t="s">
        <v>52</v>
      </c>
      <c r="H117" s="1" t="s">
        <v>53</v>
      </c>
      <c r="I117" s="2">
        <v>150.16</v>
      </c>
      <c r="J117" s="2">
        <v>38.15</v>
      </c>
      <c r="K117" s="2">
        <f t="shared" si="25"/>
        <v>34.03</v>
      </c>
      <c r="L117" s="2">
        <f t="shared" si="26"/>
        <v>4.12</v>
      </c>
      <c r="N117" s="4">
        <v>2.68</v>
      </c>
      <c r="O117" s="5">
        <v>3914.4749999999999</v>
      </c>
      <c r="P117" s="6">
        <v>28.68</v>
      </c>
      <c r="Q117" s="5">
        <v>31055.1</v>
      </c>
      <c r="R117" s="7">
        <v>2.67</v>
      </c>
      <c r="S117" s="5">
        <v>1052.98125</v>
      </c>
      <c r="AL117" s="5" t="str">
        <f t="shared" si="27"/>
        <v/>
      </c>
      <c r="AM117" s="3">
        <v>1.63</v>
      </c>
      <c r="AN117" s="5">
        <f t="shared" si="28"/>
        <v>7616.99</v>
      </c>
      <c r="AP117" s="5" t="str">
        <f t="shared" si="29"/>
        <v/>
      </c>
      <c r="AQ117" s="2">
        <v>2.4900000000000002</v>
      </c>
      <c r="AS117" s="5">
        <f t="shared" si="30"/>
        <v>36022.556249999994</v>
      </c>
      <c r="AT117" s="5">
        <f t="shared" si="16"/>
        <v>31375.646493749995</v>
      </c>
      <c r="AU117" s="11">
        <f t="shared" si="17"/>
        <v>1.5768932869045884</v>
      </c>
      <c r="AV117" s="5">
        <f t="shared" si="31"/>
        <v>1576.8932869045884</v>
      </c>
    </row>
    <row r="118" spans="1:48" x14ac:dyDescent="0.3">
      <c r="A118" s="1" t="s">
        <v>178</v>
      </c>
      <c r="B118" s="1" t="s">
        <v>171</v>
      </c>
      <c r="C118" s="1" t="s">
        <v>172</v>
      </c>
      <c r="D118" s="1" t="s">
        <v>66</v>
      </c>
      <c r="E118" s="1" t="s">
        <v>61</v>
      </c>
      <c r="F118" s="1" t="s">
        <v>51</v>
      </c>
      <c r="G118" s="1" t="s">
        <v>52</v>
      </c>
      <c r="H118" s="1" t="s">
        <v>53</v>
      </c>
      <c r="I118" s="2">
        <v>150.16</v>
      </c>
      <c r="J118" s="2">
        <v>40.409999999999997</v>
      </c>
      <c r="K118" s="2">
        <f t="shared" si="25"/>
        <v>40.000000000000007</v>
      </c>
      <c r="L118" s="2">
        <f t="shared" si="26"/>
        <v>0</v>
      </c>
      <c r="N118" s="4">
        <v>5.05</v>
      </c>
      <c r="O118" s="5">
        <v>7376.15625</v>
      </c>
      <c r="P118" s="6">
        <v>12.33</v>
      </c>
      <c r="Q118" s="5">
        <v>13077.50625</v>
      </c>
      <c r="R118" s="7">
        <v>19.850000000000001</v>
      </c>
      <c r="S118" s="5">
        <v>7828.3437500000009</v>
      </c>
      <c r="T118" s="8">
        <v>2.77</v>
      </c>
      <c r="U118" s="5">
        <v>327.72562499999998</v>
      </c>
      <c r="AL118" s="5" t="str">
        <f t="shared" si="27"/>
        <v/>
      </c>
      <c r="AN118" s="5" t="str">
        <f t="shared" si="28"/>
        <v/>
      </c>
      <c r="AP118" s="5" t="str">
        <f t="shared" si="29"/>
        <v/>
      </c>
      <c r="AS118" s="5">
        <f t="shared" si="30"/>
        <v>28609.731874999998</v>
      </c>
      <c r="AT118" s="5">
        <f t="shared" si="16"/>
        <v>24919.076463124999</v>
      </c>
      <c r="AU118" s="11">
        <f t="shared" si="17"/>
        <v>1.252395688432792</v>
      </c>
      <c r="AV118" s="5">
        <f t="shared" si="31"/>
        <v>1252.395688432792</v>
      </c>
    </row>
    <row r="119" spans="1:48" x14ac:dyDescent="0.3">
      <c r="A119" s="1" t="s">
        <v>178</v>
      </c>
      <c r="B119" s="1" t="s">
        <v>171</v>
      </c>
      <c r="C119" s="1" t="s">
        <v>172</v>
      </c>
      <c r="D119" s="1" t="s">
        <v>66</v>
      </c>
      <c r="E119" s="1" t="s">
        <v>62</v>
      </c>
      <c r="F119" s="1" t="s">
        <v>51</v>
      </c>
      <c r="G119" s="1" t="s">
        <v>52</v>
      </c>
      <c r="H119" s="1" t="s">
        <v>53</v>
      </c>
      <c r="I119" s="2">
        <v>150.16</v>
      </c>
      <c r="J119" s="2">
        <v>33.61</v>
      </c>
      <c r="K119" s="2">
        <f t="shared" si="25"/>
        <v>33.619999999999997</v>
      </c>
      <c r="L119" s="2">
        <f t="shared" si="26"/>
        <v>0</v>
      </c>
      <c r="N119" s="4">
        <v>6.37</v>
      </c>
      <c r="O119" s="5">
        <v>9304.1812499999996</v>
      </c>
      <c r="P119" s="6">
        <v>7.22</v>
      </c>
      <c r="Q119" s="5">
        <v>7657.7124999999996</v>
      </c>
      <c r="R119" s="7">
        <v>18.11</v>
      </c>
      <c r="S119" s="5">
        <v>7142.1312499999995</v>
      </c>
      <c r="T119" s="8">
        <v>1.92</v>
      </c>
      <c r="U119" s="5">
        <v>227.16</v>
      </c>
      <c r="AL119" s="5" t="str">
        <f t="shared" si="27"/>
        <v/>
      </c>
      <c r="AN119" s="5" t="str">
        <f t="shared" si="28"/>
        <v/>
      </c>
      <c r="AP119" s="5" t="str">
        <f t="shared" si="29"/>
        <v/>
      </c>
      <c r="AS119" s="5">
        <f t="shared" si="30"/>
        <v>24331.184999999998</v>
      </c>
      <c r="AT119" s="5">
        <f t="shared" si="16"/>
        <v>21192.462134999998</v>
      </c>
      <c r="AU119" s="11">
        <f t="shared" si="17"/>
        <v>1.0651015997492854</v>
      </c>
      <c r="AV119" s="5">
        <f t="shared" si="31"/>
        <v>1065.1015997492855</v>
      </c>
    </row>
    <row r="120" spans="1:48" x14ac:dyDescent="0.3">
      <c r="A120" s="1" t="s">
        <v>178</v>
      </c>
      <c r="B120" s="1" t="s">
        <v>171</v>
      </c>
      <c r="C120" s="1" t="s">
        <v>172</v>
      </c>
      <c r="D120" s="1" t="s">
        <v>66</v>
      </c>
      <c r="E120" s="1" t="s">
        <v>83</v>
      </c>
      <c r="F120" s="1" t="s">
        <v>51</v>
      </c>
      <c r="G120" s="1" t="s">
        <v>52</v>
      </c>
      <c r="H120" s="1" t="s">
        <v>53</v>
      </c>
      <c r="I120" s="2">
        <v>150.16</v>
      </c>
      <c r="J120" s="2">
        <v>32.21</v>
      </c>
      <c r="K120" s="2">
        <f t="shared" si="25"/>
        <v>29.270000000000003</v>
      </c>
      <c r="L120" s="2">
        <f t="shared" si="26"/>
        <v>2.93</v>
      </c>
      <c r="N120" s="4">
        <v>3.1</v>
      </c>
      <c r="O120" s="5">
        <v>7244.7</v>
      </c>
      <c r="P120" s="6">
        <v>20.92</v>
      </c>
      <c r="Q120" s="5">
        <v>31402.985000000001</v>
      </c>
      <c r="R120" s="7">
        <v>5.25</v>
      </c>
      <c r="S120" s="5">
        <v>2659.665</v>
      </c>
      <c r="AL120" s="5" t="str">
        <f t="shared" si="27"/>
        <v/>
      </c>
      <c r="AM120" s="3">
        <v>1.06</v>
      </c>
      <c r="AN120" s="5">
        <f t="shared" si="28"/>
        <v>4953.38</v>
      </c>
      <c r="AP120" s="5" t="str">
        <f t="shared" si="29"/>
        <v/>
      </c>
      <c r="AQ120" s="2">
        <v>1.87</v>
      </c>
      <c r="AS120" s="5">
        <f t="shared" si="30"/>
        <v>41307.35</v>
      </c>
      <c r="AT120" s="5">
        <f t="shared" si="16"/>
        <v>35978.70184999999</v>
      </c>
      <c r="AU120" s="11">
        <f t="shared" si="17"/>
        <v>1.808235996989199</v>
      </c>
      <c r="AV120" s="5">
        <f t="shared" si="31"/>
        <v>1808.2359969891988</v>
      </c>
    </row>
    <row r="121" spans="1:48" x14ac:dyDescent="0.3">
      <c r="A121" s="1" t="s">
        <v>178</v>
      </c>
      <c r="B121" s="1" t="s">
        <v>171</v>
      </c>
      <c r="C121" s="1" t="s">
        <v>172</v>
      </c>
      <c r="D121" s="1" t="s">
        <v>66</v>
      </c>
      <c r="E121" s="1" t="s">
        <v>82</v>
      </c>
      <c r="F121" s="1" t="s">
        <v>51</v>
      </c>
      <c r="G121" s="1" t="s">
        <v>52</v>
      </c>
      <c r="H121" s="1" t="s">
        <v>53</v>
      </c>
      <c r="I121" s="2">
        <v>150.16</v>
      </c>
      <c r="J121" s="2">
        <v>0.55000000000000004</v>
      </c>
      <c r="K121" s="2">
        <f t="shared" si="25"/>
        <v>0.56000000000000005</v>
      </c>
      <c r="L121" s="2">
        <f t="shared" si="26"/>
        <v>0</v>
      </c>
      <c r="P121" s="6">
        <v>0.38</v>
      </c>
      <c r="Q121" s="5">
        <v>619.40499999999997</v>
      </c>
      <c r="R121" s="7">
        <v>0.18</v>
      </c>
      <c r="S121" s="5">
        <v>94.65</v>
      </c>
      <c r="AL121" s="5" t="str">
        <f t="shared" si="27"/>
        <v/>
      </c>
      <c r="AN121" s="5" t="str">
        <f t="shared" si="28"/>
        <v/>
      </c>
      <c r="AP121" s="5" t="str">
        <f t="shared" si="29"/>
        <v/>
      </c>
      <c r="AS121" s="5">
        <f t="shared" si="30"/>
        <v>714.05499999999995</v>
      </c>
      <c r="AT121" s="5">
        <f t="shared" si="16"/>
        <v>621.94190499999991</v>
      </c>
      <c r="AU121" s="11">
        <f t="shared" si="17"/>
        <v>3.1257874320916798E-2</v>
      </c>
      <c r="AV121" s="5">
        <f t="shared" si="31"/>
        <v>31.257874320916798</v>
      </c>
    </row>
    <row r="122" spans="1:48" x14ac:dyDescent="0.3">
      <c r="A122" s="1" t="s">
        <v>179</v>
      </c>
      <c r="B122" s="1" t="s">
        <v>171</v>
      </c>
      <c r="C122" s="1" t="s">
        <v>172</v>
      </c>
      <c r="D122" s="1" t="s">
        <v>66</v>
      </c>
      <c r="E122" s="1" t="s">
        <v>54</v>
      </c>
      <c r="F122" s="1" t="s">
        <v>51</v>
      </c>
      <c r="G122" s="1" t="s">
        <v>52</v>
      </c>
      <c r="H122" s="1" t="s">
        <v>53</v>
      </c>
      <c r="I122" s="2">
        <v>150.47999999999999</v>
      </c>
      <c r="J122" s="2">
        <v>36.31</v>
      </c>
      <c r="K122" s="2">
        <f t="shared" si="25"/>
        <v>35.28</v>
      </c>
      <c r="L122" s="2">
        <f t="shared" si="26"/>
        <v>1.04</v>
      </c>
      <c r="P122" s="6">
        <v>31.21</v>
      </c>
      <c r="Q122" s="5">
        <v>31156.92</v>
      </c>
      <c r="R122" s="7">
        <v>4.07</v>
      </c>
      <c r="S122" s="5">
        <v>1732.095</v>
      </c>
      <c r="AL122" s="5" t="str">
        <f t="shared" si="27"/>
        <v/>
      </c>
      <c r="AM122" s="3">
        <v>0.43</v>
      </c>
      <c r="AN122" s="5">
        <f t="shared" si="28"/>
        <v>2009.3899999999999</v>
      </c>
      <c r="AP122" s="5" t="str">
        <f t="shared" si="29"/>
        <v/>
      </c>
      <c r="AQ122" s="2">
        <v>0.61</v>
      </c>
      <c r="AS122" s="5">
        <f t="shared" si="30"/>
        <v>32889.014999999999</v>
      </c>
      <c r="AT122" s="5">
        <f t="shared" si="16"/>
        <v>28646.332064999995</v>
      </c>
      <c r="AU122" s="11">
        <f t="shared" si="17"/>
        <v>1.4397220065803717</v>
      </c>
      <c r="AV122" s="5">
        <f t="shared" si="31"/>
        <v>1439.7220065803717</v>
      </c>
    </row>
    <row r="123" spans="1:48" x14ac:dyDescent="0.3">
      <c r="A123" s="1" t="s">
        <v>179</v>
      </c>
      <c r="B123" s="1" t="s">
        <v>171</v>
      </c>
      <c r="C123" s="1" t="s">
        <v>172</v>
      </c>
      <c r="D123" s="1" t="s">
        <v>66</v>
      </c>
      <c r="E123" s="1" t="s">
        <v>81</v>
      </c>
      <c r="F123" s="1" t="s">
        <v>51</v>
      </c>
      <c r="G123" s="1" t="s">
        <v>52</v>
      </c>
      <c r="H123" s="1" t="s">
        <v>53</v>
      </c>
      <c r="I123" s="2">
        <v>150.47999999999999</v>
      </c>
      <c r="J123" s="2">
        <v>42.85</v>
      </c>
      <c r="K123" s="2">
        <f t="shared" si="25"/>
        <v>40.22</v>
      </c>
      <c r="L123" s="2">
        <f t="shared" si="26"/>
        <v>2.6500000000000004</v>
      </c>
      <c r="N123" s="4">
        <v>4.3600000000000003</v>
      </c>
      <c r="O123" s="5">
        <v>6368.3250000000007</v>
      </c>
      <c r="P123" s="6">
        <v>31.64</v>
      </c>
      <c r="Q123" s="5">
        <v>33749.087500000001</v>
      </c>
      <c r="R123" s="7">
        <v>4.2200000000000006</v>
      </c>
      <c r="S123" s="5">
        <v>1766.01125</v>
      </c>
      <c r="AL123" s="5" t="str">
        <f t="shared" si="27"/>
        <v/>
      </c>
      <c r="AM123" s="3">
        <v>1.06</v>
      </c>
      <c r="AN123" s="5">
        <f t="shared" si="28"/>
        <v>4953.38</v>
      </c>
      <c r="AP123" s="5" t="str">
        <f t="shared" si="29"/>
        <v/>
      </c>
      <c r="AQ123" s="2">
        <v>1.59</v>
      </c>
      <c r="AS123" s="5">
        <f t="shared" si="30"/>
        <v>41883.423750000009</v>
      </c>
      <c r="AT123" s="5">
        <f t="shared" si="16"/>
        <v>36480.462086250009</v>
      </c>
      <c r="AU123" s="11">
        <f t="shared" si="17"/>
        <v>1.8334537195414948</v>
      </c>
      <c r="AV123" s="5">
        <f t="shared" si="31"/>
        <v>1833.453719541495</v>
      </c>
    </row>
    <row r="124" spans="1:48" x14ac:dyDescent="0.3">
      <c r="A124" s="1" t="s">
        <v>179</v>
      </c>
      <c r="B124" s="1" t="s">
        <v>171</v>
      </c>
      <c r="C124" s="1" t="s">
        <v>172</v>
      </c>
      <c r="D124" s="1" t="s">
        <v>66</v>
      </c>
      <c r="E124" s="1" t="s">
        <v>82</v>
      </c>
      <c r="F124" s="1" t="s">
        <v>51</v>
      </c>
      <c r="G124" s="1" t="s">
        <v>52</v>
      </c>
      <c r="H124" s="1" t="s">
        <v>53</v>
      </c>
      <c r="I124" s="2">
        <v>150.47999999999999</v>
      </c>
      <c r="J124" s="2">
        <v>36.35</v>
      </c>
      <c r="K124" s="2">
        <f t="shared" si="25"/>
        <v>36.349999999999994</v>
      </c>
      <c r="L124" s="2">
        <f t="shared" si="26"/>
        <v>0</v>
      </c>
      <c r="P124" s="6">
        <v>26.24</v>
      </c>
      <c r="Q124" s="5">
        <v>40265.567499999997</v>
      </c>
      <c r="R124" s="7">
        <v>10.11</v>
      </c>
      <c r="S124" s="5">
        <v>6235.857500000001</v>
      </c>
      <c r="AL124" s="5" t="str">
        <f t="shared" si="27"/>
        <v/>
      </c>
      <c r="AN124" s="5" t="str">
        <f t="shared" si="28"/>
        <v/>
      </c>
      <c r="AP124" s="5" t="str">
        <f t="shared" si="29"/>
        <v/>
      </c>
      <c r="AS124" s="5">
        <f t="shared" si="30"/>
        <v>46501.424999999996</v>
      </c>
      <c r="AT124" s="5">
        <f t="shared" si="16"/>
        <v>40502.741174999988</v>
      </c>
      <c r="AU124" s="11">
        <f t="shared" si="17"/>
        <v>2.0356074789666598</v>
      </c>
      <c r="AV124" s="5">
        <f t="shared" si="31"/>
        <v>2035.6074789666598</v>
      </c>
    </row>
    <row r="125" spans="1:48" x14ac:dyDescent="0.3">
      <c r="A125" s="1" t="s">
        <v>179</v>
      </c>
      <c r="B125" s="1" t="s">
        <v>171</v>
      </c>
      <c r="C125" s="1" t="s">
        <v>172</v>
      </c>
      <c r="D125" s="1" t="s">
        <v>66</v>
      </c>
      <c r="E125" s="1" t="s">
        <v>55</v>
      </c>
      <c r="F125" s="1" t="s">
        <v>51</v>
      </c>
      <c r="G125" s="1" t="s">
        <v>52</v>
      </c>
      <c r="H125" s="1" t="s">
        <v>53</v>
      </c>
      <c r="I125" s="2">
        <v>150.47999999999999</v>
      </c>
      <c r="J125" s="2">
        <v>30.8</v>
      </c>
      <c r="K125" s="2">
        <f t="shared" si="25"/>
        <v>30.79</v>
      </c>
      <c r="L125" s="2">
        <f t="shared" si="26"/>
        <v>0</v>
      </c>
      <c r="P125" s="6">
        <v>12.2</v>
      </c>
      <c r="Q125" s="5">
        <v>20686.43</v>
      </c>
      <c r="R125" s="7">
        <v>18.59</v>
      </c>
      <c r="S125" s="5">
        <v>11723.98</v>
      </c>
      <c r="AL125" s="5" t="str">
        <f t="shared" si="27"/>
        <v/>
      </c>
      <c r="AN125" s="5" t="str">
        <f t="shared" si="28"/>
        <v/>
      </c>
      <c r="AP125" s="5" t="str">
        <f t="shared" si="29"/>
        <v/>
      </c>
      <c r="AS125" s="5">
        <f t="shared" si="30"/>
        <v>32410.41</v>
      </c>
      <c r="AT125" s="5">
        <f t="shared" si="16"/>
        <v>28229.467109999994</v>
      </c>
      <c r="AU125" s="11">
        <f t="shared" si="17"/>
        <v>1.4187709944883586</v>
      </c>
      <c r="AV125" s="5">
        <f t="shared" si="31"/>
        <v>1418.7709944883586</v>
      </c>
    </row>
    <row r="126" spans="1:48" x14ac:dyDescent="0.3">
      <c r="A126" s="1" t="s">
        <v>180</v>
      </c>
      <c r="B126" s="1" t="s">
        <v>171</v>
      </c>
      <c r="C126" s="1" t="s">
        <v>172</v>
      </c>
      <c r="D126" s="1" t="s">
        <v>66</v>
      </c>
      <c r="E126" s="1" t="s">
        <v>76</v>
      </c>
      <c r="F126" s="1" t="s">
        <v>51</v>
      </c>
      <c r="G126" s="1" t="s">
        <v>52</v>
      </c>
      <c r="H126" s="1" t="s">
        <v>53</v>
      </c>
      <c r="I126" s="2">
        <v>143.26</v>
      </c>
      <c r="J126" s="2">
        <v>41.76</v>
      </c>
      <c r="K126" s="2">
        <f t="shared" si="25"/>
        <v>36.75</v>
      </c>
      <c r="L126" s="2">
        <f t="shared" si="26"/>
        <v>0</v>
      </c>
      <c r="P126" s="6">
        <v>4.1500000000000004</v>
      </c>
      <c r="Q126" s="5">
        <v>5281.9125000000004</v>
      </c>
      <c r="R126" s="7">
        <v>27.54</v>
      </c>
      <c r="S126" s="5">
        <v>12943.387500000001</v>
      </c>
      <c r="T126" s="8">
        <v>5.0599999999999996</v>
      </c>
      <c r="U126" s="5">
        <v>714.60750000000007</v>
      </c>
      <c r="AL126" s="5" t="str">
        <f t="shared" si="27"/>
        <v/>
      </c>
      <c r="AN126" s="5" t="str">
        <f t="shared" si="28"/>
        <v/>
      </c>
      <c r="AP126" s="5" t="str">
        <f t="shared" si="29"/>
        <v/>
      </c>
      <c r="AS126" s="5">
        <f t="shared" si="30"/>
        <v>18939.907500000001</v>
      </c>
      <c r="AT126" s="5">
        <f t="shared" si="16"/>
        <v>16496.659432500001</v>
      </c>
      <c r="AU126" s="11">
        <f t="shared" si="17"/>
        <v>0.82909754610609765</v>
      </c>
      <c r="AV126" s="5">
        <f t="shared" si="31"/>
        <v>829.09754610609764</v>
      </c>
    </row>
    <row r="127" spans="1:48" x14ac:dyDescent="0.3">
      <c r="A127" s="1" t="s">
        <v>180</v>
      </c>
      <c r="B127" s="1" t="s">
        <v>171</v>
      </c>
      <c r="C127" s="1" t="s">
        <v>172</v>
      </c>
      <c r="D127" s="1" t="s">
        <v>66</v>
      </c>
      <c r="E127" s="1" t="s">
        <v>50</v>
      </c>
      <c r="F127" s="1" t="s">
        <v>51</v>
      </c>
      <c r="G127" s="1" t="s">
        <v>52</v>
      </c>
      <c r="H127" s="1" t="s">
        <v>53</v>
      </c>
      <c r="I127" s="2">
        <v>143.26</v>
      </c>
      <c r="J127" s="2">
        <v>35.67</v>
      </c>
      <c r="K127" s="2">
        <f t="shared" si="25"/>
        <v>8.44</v>
      </c>
      <c r="L127" s="2">
        <f t="shared" si="26"/>
        <v>0</v>
      </c>
      <c r="P127" s="6">
        <v>3.43</v>
      </c>
      <c r="Q127" s="5">
        <v>4077.0425</v>
      </c>
      <c r="R127" s="7">
        <v>4.42</v>
      </c>
      <c r="S127" s="5">
        <v>1806.2375</v>
      </c>
      <c r="T127" s="8">
        <v>0.59</v>
      </c>
      <c r="U127" s="5">
        <v>55.843499999999999</v>
      </c>
      <c r="AL127" s="5" t="str">
        <f t="shared" si="27"/>
        <v/>
      </c>
      <c r="AN127" s="5" t="str">
        <f t="shared" si="28"/>
        <v/>
      </c>
      <c r="AP127" s="5" t="str">
        <f t="shared" si="29"/>
        <v/>
      </c>
      <c r="AS127" s="5">
        <f t="shared" si="30"/>
        <v>5939.1234999999997</v>
      </c>
      <c r="AT127" s="5">
        <f t="shared" si="16"/>
        <v>5172.9765684999993</v>
      </c>
      <c r="AU127" s="11">
        <f t="shared" si="17"/>
        <v>0.25998610182605469</v>
      </c>
      <c r="AV127" s="5">
        <f t="shared" si="31"/>
        <v>259.98610182605466</v>
      </c>
    </row>
    <row r="128" spans="1:48" x14ac:dyDescent="0.3">
      <c r="A128" s="1" t="s">
        <v>180</v>
      </c>
      <c r="B128" s="1" t="s">
        <v>171</v>
      </c>
      <c r="C128" s="1" t="s">
        <v>172</v>
      </c>
      <c r="D128" s="1" t="s">
        <v>66</v>
      </c>
      <c r="E128" s="1" t="s">
        <v>54</v>
      </c>
      <c r="F128" s="1" t="s">
        <v>51</v>
      </c>
      <c r="G128" s="1" t="s">
        <v>52</v>
      </c>
      <c r="H128" s="1" t="s">
        <v>53</v>
      </c>
      <c r="I128" s="2">
        <v>143.26</v>
      </c>
      <c r="J128" s="2">
        <v>0.23</v>
      </c>
      <c r="K128" s="2">
        <f t="shared" si="25"/>
        <v>0.21</v>
      </c>
      <c r="L128" s="2">
        <f t="shared" si="26"/>
        <v>0</v>
      </c>
      <c r="P128" s="6">
        <v>0.21</v>
      </c>
      <c r="Q128" s="5">
        <v>233.33750000000001</v>
      </c>
      <c r="AL128" s="5" t="str">
        <f t="shared" si="27"/>
        <v/>
      </c>
      <c r="AN128" s="5" t="str">
        <f t="shared" si="28"/>
        <v/>
      </c>
      <c r="AP128" s="5" t="str">
        <f t="shared" si="29"/>
        <v/>
      </c>
      <c r="AS128" s="5">
        <f t="shared" si="30"/>
        <v>233.33750000000001</v>
      </c>
      <c r="AT128" s="5">
        <f t="shared" si="16"/>
        <v>203.23696250000003</v>
      </c>
      <c r="AU128" s="11">
        <f t="shared" si="17"/>
        <v>1.0214387196164056E-2</v>
      </c>
      <c r="AV128" s="5">
        <f t="shared" si="31"/>
        <v>10.214387196164056</v>
      </c>
    </row>
    <row r="129" spans="1:48" x14ac:dyDescent="0.3">
      <c r="A129" s="1" t="s">
        <v>180</v>
      </c>
      <c r="B129" s="1" t="s">
        <v>171</v>
      </c>
      <c r="C129" s="1" t="s">
        <v>172</v>
      </c>
      <c r="D129" s="1" t="s">
        <v>66</v>
      </c>
      <c r="E129" s="1" t="s">
        <v>81</v>
      </c>
      <c r="F129" s="1" t="s">
        <v>51</v>
      </c>
      <c r="G129" s="1" t="s">
        <v>52</v>
      </c>
      <c r="H129" s="1" t="s">
        <v>53</v>
      </c>
      <c r="I129" s="2">
        <v>143.26</v>
      </c>
      <c r="J129" s="2">
        <v>0.32</v>
      </c>
      <c r="K129" s="2">
        <f t="shared" si="25"/>
        <v>0.33</v>
      </c>
      <c r="L129" s="2">
        <f t="shared" si="26"/>
        <v>0</v>
      </c>
      <c r="P129" s="6">
        <v>0.17</v>
      </c>
      <c r="Q129" s="5">
        <v>216.36750000000001</v>
      </c>
      <c r="R129" s="7">
        <v>0.16</v>
      </c>
      <c r="S129" s="5">
        <v>74.931249999999991</v>
      </c>
      <c r="AL129" s="5" t="str">
        <f t="shared" si="27"/>
        <v/>
      </c>
      <c r="AN129" s="5" t="str">
        <f t="shared" si="28"/>
        <v/>
      </c>
      <c r="AP129" s="5" t="str">
        <f t="shared" si="29"/>
        <v/>
      </c>
      <c r="AS129" s="5">
        <f t="shared" si="30"/>
        <v>291.29874999999998</v>
      </c>
      <c r="AT129" s="5">
        <f t="shared" si="16"/>
        <v>253.72121124999995</v>
      </c>
      <c r="AU129" s="11">
        <f t="shared" si="17"/>
        <v>1.2751650387351342E-2</v>
      </c>
      <c r="AV129" s="5">
        <f t="shared" si="31"/>
        <v>12.75165038735134</v>
      </c>
    </row>
    <row r="130" spans="1:48" x14ac:dyDescent="0.3">
      <c r="A130" s="1" t="s">
        <v>180</v>
      </c>
      <c r="B130" s="1" t="s">
        <v>171</v>
      </c>
      <c r="C130" s="1" t="s">
        <v>172</v>
      </c>
      <c r="D130" s="1" t="s">
        <v>66</v>
      </c>
      <c r="E130" s="1" t="s">
        <v>74</v>
      </c>
      <c r="F130" s="1" t="s">
        <v>51</v>
      </c>
      <c r="G130" s="1" t="s">
        <v>52</v>
      </c>
      <c r="H130" s="1" t="s">
        <v>53</v>
      </c>
      <c r="I130" s="2">
        <v>143.26</v>
      </c>
      <c r="J130" s="2">
        <v>26.81</v>
      </c>
      <c r="K130" s="2">
        <f t="shared" si="25"/>
        <v>4.93</v>
      </c>
      <c r="L130" s="2">
        <f t="shared" si="26"/>
        <v>0</v>
      </c>
      <c r="R130" s="7">
        <v>1.46</v>
      </c>
      <c r="S130" s="5">
        <v>690.94499999999994</v>
      </c>
      <c r="T130" s="8">
        <v>3.47</v>
      </c>
      <c r="U130" s="5">
        <v>492.65325000000013</v>
      </c>
      <c r="AL130" s="5" t="str">
        <f t="shared" si="27"/>
        <v/>
      </c>
      <c r="AN130" s="5" t="str">
        <f t="shared" si="28"/>
        <v/>
      </c>
      <c r="AP130" s="5" t="str">
        <f t="shared" si="29"/>
        <v/>
      </c>
      <c r="AS130" s="5">
        <f t="shared" si="30"/>
        <v>1183.59825</v>
      </c>
      <c r="AT130" s="5">
        <f t="shared" si="16"/>
        <v>1030.9140757499999</v>
      </c>
      <c r="AU130" s="11">
        <f t="shared" si="17"/>
        <v>5.1812206825744604E-2</v>
      </c>
      <c r="AV130" s="5">
        <f t="shared" si="31"/>
        <v>51.812206825744603</v>
      </c>
    </row>
    <row r="131" spans="1:48" x14ac:dyDescent="0.3">
      <c r="A131" s="1" t="s">
        <v>181</v>
      </c>
      <c r="B131" s="1" t="s">
        <v>182</v>
      </c>
      <c r="C131" s="1" t="s">
        <v>183</v>
      </c>
      <c r="D131" s="1" t="s">
        <v>80</v>
      </c>
      <c r="E131" s="1" t="s">
        <v>59</v>
      </c>
      <c r="F131" s="1" t="s">
        <v>60</v>
      </c>
      <c r="G131" s="1" t="s">
        <v>52</v>
      </c>
      <c r="H131" s="1" t="s">
        <v>53</v>
      </c>
      <c r="I131" s="2">
        <v>282.01</v>
      </c>
      <c r="J131" s="2">
        <v>41.63</v>
      </c>
      <c r="K131" s="2">
        <f t="shared" si="25"/>
        <v>36.65</v>
      </c>
      <c r="L131" s="2">
        <f t="shared" si="26"/>
        <v>0</v>
      </c>
      <c r="P131" s="6">
        <v>21.21</v>
      </c>
      <c r="Q131" s="5">
        <v>17996.685000000001</v>
      </c>
      <c r="R131" s="7">
        <v>12.78</v>
      </c>
      <c r="S131" s="5">
        <v>4032.09</v>
      </c>
      <c r="T131" s="8">
        <v>1.55</v>
      </c>
      <c r="U131" s="5">
        <v>146.70750000000001</v>
      </c>
      <c r="AB131" s="10">
        <v>1.1100000000000001</v>
      </c>
      <c r="AC131" s="5">
        <v>37.823250000000009</v>
      </c>
      <c r="AL131" s="5" t="str">
        <f t="shared" si="27"/>
        <v/>
      </c>
      <c r="AN131" s="5" t="str">
        <f t="shared" si="28"/>
        <v/>
      </c>
      <c r="AP131" s="5" t="str">
        <f t="shared" si="29"/>
        <v/>
      </c>
      <c r="AS131" s="5">
        <f t="shared" si="30"/>
        <v>22213.305750000003</v>
      </c>
      <c r="AT131" s="5">
        <f t="shared" ref="AT131:AT161" si="32">$AS$163*(AU131/100)</f>
        <v>19347.789308250005</v>
      </c>
      <c r="AU131" s="11">
        <f t="shared" ref="AU131:AU157" si="33">(AS131/$AS$163)*(100-12.9)</f>
        <v>0.97239108946173425</v>
      </c>
      <c r="AV131" s="5">
        <f t="shared" si="31"/>
        <v>972.39108946173428</v>
      </c>
    </row>
    <row r="132" spans="1:48" x14ac:dyDescent="0.3">
      <c r="A132" s="1" t="s">
        <v>181</v>
      </c>
      <c r="B132" s="1" t="s">
        <v>182</v>
      </c>
      <c r="C132" s="1" t="s">
        <v>183</v>
      </c>
      <c r="D132" s="1" t="s">
        <v>80</v>
      </c>
      <c r="E132" s="1" t="s">
        <v>61</v>
      </c>
      <c r="F132" s="1" t="s">
        <v>60</v>
      </c>
      <c r="G132" s="1" t="s">
        <v>52</v>
      </c>
      <c r="H132" s="1" t="s">
        <v>53</v>
      </c>
      <c r="I132" s="2">
        <v>282.01</v>
      </c>
      <c r="J132" s="2">
        <v>42.75</v>
      </c>
      <c r="K132" s="2">
        <f t="shared" si="25"/>
        <v>42.65</v>
      </c>
      <c r="L132" s="2">
        <f t="shared" si="26"/>
        <v>0</v>
      </c>
      <c r="N132" s="4">
        <v>2.25</v>
      </c>
      <c r="O132" s="5">
        <v>2629.125</v>
      </c>
      <c r="P132" s="6">
        <v>35.15</v>
      </c>
      <c r="Q132" s="5">
        <v>29824.775000000001</v>
      </c>
      <c r="R132" s="7">
        <v>4.29</v>
      </c>
      <c r="S132" s="5">
        <v>1353.4949999999999</v>
      </c>
      <c r="AB132" s="10">
        <v>0.96</v>
      </c>
      <c r="AC132" s="5">
        <v>32.712000000000003</v>
      </c>
      <c r="AL132" s="5" t="str">
        <f t="shared" si="27"/>
        <v/>
      </c>
      <c r="AN132" s="5" t="str">
        <f t="shared" si="28"/>
        <v/>
      </c>
      <c r="AP132" s="5" t="str">
        <f t="shared" si="29"/>
        <v/>
      </c>
      <c r="AS132" s="5">
        <f t="shared" si="30"/>
        <v>33840.107000000004</v>
      </c>
      <c r="AT132" s="5">
        <f t="shared" si="32"/>
        <v>29474.733197000001</v>
      </c>
      <c r="AU132" s="11">
        <f t="shared" si="33"/>
        <v>1.4813562143145513</v>
      </c>
      <c r="AV132" s="5">
        <f t="shared" si="31"/>
        <v>1481.3562143145514</v>
      </c>
    </row>
    <row r="133" spans="1:48" x14ac:dyDescent="0.3">
      <c r="A133" s="1" t="s">
        <v>181</v>
      </c>
      <c r="B133" s="1" t="s">
        <v>182</v>
      </c>
      <c r="C133" s="1" t="s">
        <v>183</v>
      </c>
      <c r="D133" s="1" t="s">
        <v>80</v>
      </c>
      <c r="E133" s="1" t="s">
        <v>62</v>
      </c>
      <c r="F133" s="1" t="s">
        <v>60</v>
      </c>
      <c r="G133" s="1" t="s">
        <v>52</v>
      </c>
      <c r="H133" s="1" t="s">
        <v>53</v>
      </c>
      <c r="I133" s="2">
        <v>282.01</v>
      </c>
      <c r="J133" s="2">
        <v>36.799999999999997</v>
      </c>
      <c r="K133" s="2">
        <f t="shared" si="25"/>
        <v>24.99</v>
      </c>
      <c r="L133" s="2">
        <f t="shared" si="26"/>
        <v>0</v>
      </c>
      <c r="P133" s="6">
        <v>5</v>
      </c>
      <c r="Q133" s="5">
        <v>4242.5</v>
      </c>
      <c r="R133" s="7">
        <v>19.72</v>
      </c>
      <c r="S133" s="5">
        <v>6221.66</v>
      </c>
      <c r="AB133" s="10">
        <v>0.27</v>
      </c>
      <c r="AC133" s="5">
        <v>9.2002500000000023</v>
      </c>
      <c r="AL133" s="5" t="str">
        <f t="shared" si="27"/>
        <v/>
      </c>
      <c r="AN133" s="5" t="str">
        <f t="shared" si="28"/>
        <v/>
      </c>
      <c r="AP133" s="5" t="str">
        <f t="shared" si="29"/>
        <v/>
      </c>
      <c r="AS133" s="5">
        <f t="shared" si="30"/>
        <v>10473.36025</v>
      </c>
      <c r="AT133" s="5">
        <f t="shared" si="32"/>
        <v>9122.2967777499998</v>
      </c>
      <c r="AU133" s="11">
        <f t="shared" si="33"/>
        <v>0.45847305657433357</v>
      </c>
      <c r="AV133" s="5">
        <f t="shared" si="31"/>
        <v>458.47305657433355</v>
      </c>
    </row>
    <row r="134" spans="1:48" x14ac:dyDescent="0.3">
      <c r="A134" s="1" t="s">
        <v>181</v>
      </c>
      <c r="B134" s="1" t="s">
        <v>182</v>
      </c>
      <c r="C134" s="1" t="s">
        <v>183</v>
      </c>
      <c r="D134" s="1" t="s">
        <v>80</v>
      </c>
      <c r="E134" s="1" t="s">
        <v>87</v>
      </c>
      <c r="F134" s="1" t="s">
        <v>60</v>
      </c>
      <c r="G134" s="1" t="s">
        <v>52</v>
      </c>
      <c r="H134" s="1" t="s">
        <v>53</v>
      </c>
      <c r="I134" s="2">
        <v>282.01</v>
      </c>
      <c r="J134" s="2">
        <v>42.36</v>
      </c>
      <c r="K134" s="2">
        <f t="shared" si="25"/>
        <v>3.06</v>
      </c>
      <c r="L134" s="2">
        <f t="shared" si="26"/>
        <v>0</v>
      </c>
      <c r="R134" s="7">
        <v>2.96</v>
      </c>
      <c r="S134" s="5">
        <v>933.88</v>
      </c>
      <c r="T134" s="8">
        <v>0.1</v>
      </c>
      <c r="U134" s="5">
        <v>9.4650000000000016</v>
      </c>
      <c r="AL134" s="5" t="str">
        <f t="shared" si="27"/>
        <v/>
      </c>
      <c r="AN134" s="5" t="str">
        <f t="shared" si="28"/>
        <v/>
      </c>
      <c r="AP134" s="5" t="str">
        <f t="shared" si="29"/>
        <v/>
      </c>
      <c r="AS134" s="5">
        <f t="shared" si="30"/>
        <v>943.34500000000003</v>
      </c>
      <c r="AT134" s="5">
        <f t="shared" si="32"/>
        <v>821.65349500000002</v>
      </c>
      <c r="AU134" s="11">
        <f t="shared" si="33"/>
        <v>4.1295081543109791E-2</v>
      </c>
      <c r="AV134" s="5">
        <f t="shared" si="31"/>
        <v>41.295081543109788</v>
      </c>
    </row>
    <row r="135" spans="1:48" x14ac:dyDescent="0.3">
      <c r="A135" s="1" t="s">
        <v>181</v>
      </c>
      <c r="B135" s="1" t="s">
        <v>182</v>
      </c>
      <c r="C135" s="1" t="s">
        <v>183</v>
      </c>
      <c r="D135" s="1" t="s">
        <v>80</v>
      </c>
      <c r="E135" s="1" t="s">
        <v>69</v>
      </c>
      <c r="F135" s="1" t="s">
        <v>60</v>
      </c>
      <c r="G135" s="1" t="s">
        <v>52</v>
      </c>
      <c r="H135" s="1" t="s">
        <v>53</v>
      </c>
      <c r="I135" s="2">
        <v>282.01</v>
      </c>
      <c r="J135" s="2">
        <v>34.64</v>
      </c>
      <c r="K135" s="2">
        <f t="shared" si="25"/>
        <v>15.1</v>
      </c>
      <c r="L135" s="2">
        <f t="shared" si="26"/>
        <v>0</v>
      </c>
      <c r="R135" s="7">
        <v>6.75</v>
      </c>
      <c r="S135" s="5">
        <v>2129.625</v>
      </c>
      <c r="T135" s="8">
        <v>8.18</v>
      </c>
      <c r="U135" s="5">
        <v>774.23699999999997</v>
      </c>
      <c r="AB135" s="10">
        <v>0.17</v>
      </c>
      <c r="AC135" s="5">
        <v>5.7927500000000007</v>
      </c>
      <c r="AL135" s="5" t="str">
        <f t="shared" si="27"/>
        <v/>
      </c>
      <c r="AN135" s="5" t="str">
        <f t="shared" si="28"/>
        <v/>
      </c>
      <c r="AP135" s="5" t="str">
        <f t="shared" si="29"/>
        <v/>
      </c>
      <c r="AS135" s="5">
        <f t="shared" si="30"/>
        <v>2909.6547500000001</v>
      </c>
      <c r="AT135" s="5">
        <f t="shared" si="32"/>
        <v>2534.3092872500006</v>
      </c>
      <c r="AU135" s="11">
        <f t="shared" si="33"/>
        <v>0.12737061219760187</v>
      </c>
      <c r="AV135" s="5">
        <f t="shared" si="31"/>
        <v>127.37061219760189</v>
      </c>
    </row>
    <row r="136" spans="1:48" x14ac:dyDescent="0.3">
      <c r="A136" s="1" t="s">
        <v>181</v>
      </c>
      <c r="B136" s="1" t="s">
        <v>182</v>
      </c>
      <c r="C136" s="1" t="s">
        <v>183</v>
      </c>
      <c r="D136" s="1" t="s">
        <v>80</v>
      </c>
      <c r="E136" s="1" t="s">
        <v>70</v>
      </c>
      <c r="F136" s="1" t="s">
        <v>60</v>
      </c>
      <c r="G136" s="1" t="s">
        <v>52</v>
      </c>
      <c r="H136" s="1" t="s">
        <v>53</v>
      </c>
      <c r="I136" s="2">
        <v>282.01</v>
      </c>
      <c r="J136" s="2">
        <v>39.049999999999997</v>
      </c>
      <c r="K136" s="2">
        <f t="shared" si="25"/>
        <v>22.29</v>
      </c>
      <c r="L136" s="2">
        <f t="shared" si="26"/>
        <v>0</v>
      </c>
      <c r="P136" s="6">
        <v>0.77</v>
      </c>
      <c r="Q136" s="5">
        <v>653.34500000000003</v>
      </c>
      <c r="R136" s="7">
        <v>21.33</v>
      </c>
      <c r="S136" s="5">
        <v>6729.6149999999998</v>
      </c>
      <c r="AB136" s="10">
        <v>0.19</v>
      </c>
      <c r="AC136" s="5">
        <v>6.4742500000000014</v>
      </c>
      <c r="AL136" s="5" t="str">
        <f t="shared" si="27"/>
        <v/>
      </c>
      <c r="AN136" s="5" t="str">
        <f t="shared" si="28"/>
        <v/>
      </c>
      <c r="AP136" s="5" t="str">
        <f t="shared" si="29"/>
        <v/>
      </c>
      <c r="AS136" s="5">
        <f t="shared" si="30"/>
        <v>7389.4342500000002</v>
      </c>
      <c r="AT136" s="5">
        <f t="shared" si="32"/>
        <v>6436.1972317500004</v>
      </c>
      <c r="AU136" s="11">
        <f t="shared" si="33"/>
        <v>0.32347369192734188</v>
      </c>
      <c r="AV136" s="5">
        <f t="shared" si="31"/>
        <v>323.47369192734186</v>
      </c>
    </row>
    <row r="137" spans="1:48" x14ac:dyDescent="0.3">
      <c r="A137" s="1" t="s">
        <v>181</v>
      </c>
      <c r="B137" s="1" t="s">
        <v>182</v>
      </c>
      <c r="C137" s="1" t="s">
        <v>183</v>
      </c>
      <c r="D137" s="1" t="s">
        <v>80</v>
      </c>
      <c r="E137" s="1" t="s">
        <v>83</v>
      </c>
      <c r="F137" s="1" t="s">
        <v>60</v>
      </c>
      <c r="G137" s="1" t="s">
        <v>52</v>
      </c>
      <c r="H137" s="1" t="s">
        <v>53</v>
      </c>
      <c r="I137" s="2">
        <v>282.01</v>
      </c>
      <c r="J137" s="2">
        <v>34.36</v>
      </c>
      <c r="K137" s="2">
        <f t="shared" si="25"/>
        <v>1.94</v>
      </c>
      <c r="L137" s="2">
        <f t="shared" si="26"/>
        <v>0</v>
      </c>
      <c r="R137" s="7">
        <v>1.94</v>
      </c>
      <c r="S137" s="5">
        <v>612.06999999999994</v>
      </c>
      <c r="AL137" s="5" t="str">
        <f t="shared" si="27"/>
        <v/>
      </c>
      <c r="AN137" s="5" t="str">
        <f t="shared" si="28"/>
        <v/>
      </c>
      <c r="AP137" s="5" t="str">
        <f t="shared" si="29"/>
        <v/>
      </c>
      <c r="AS137" s="5">
        <f t="shared" si="30"/>
        <v>612.06999999999994</v>
      </c>
      <c r="AT137" s="5">
        <f t="shared" si="32"/>
        <v>533.1129699999999</v>
      </c>
      <c r="AU137" s="11">
        <f t="shared" si="33"/>
        <v>2.6793464278807015E-2</v>
      </c>
      <c r="AV137" s="5">
        <f t="shared" si="31"/>
        <v>26.793464278807015</v>
      </c>
    </row>
    <row r="138" spans="1:48" x14ac:dyDescent="0.3">
      <c r="A138" s="1" t="s">
        <v>190</v>
      </c>
      <c r="B138" s="1" t="s">
        <v>191</v>
      </c>
      <c r="C138" s="1" t="s">
        <v>192</v>
      </c>
      <c r="D138" s="1" t="s">
        <v>114</v>
      </c>
      <c r="E138" s="1" t="s">
        <v>50</v>
      </c>
      <c r="F138" s="1" t="s">
        <v>104</v>
      </c>
      <c r="G138" s="1" t="s">
        <v>52</v>
      </c>
      <c r="H138" s="1" t="s">
        <v>58</v>
      </c>
      <c r="J138" s="2">
        <v>7.7</v>
      </c>
      <c r="K138" s="2">
        <f>SUM(N138,P138,R138,T138,V138,X138,Z138,AB138,AE138,AG138,AI138)</f>
        <v>0.28999999999999998</v>
      </c>
      <c r="L138" s="2">
        <f>SUM(M138,AD138,AK138,AM138,AO138,AQ138,AR138)</f>
        <v>0</v>
      </c>
      <c r="R138" s="7">
        <v>0.28999999999999998</v>
      </c>
      <c r="S138" s="5">
        <v>114.36875000000001</v>
      </c>
      <c r="AL138" s="5" t="str">
        <f>IF(AK138&gt;0,AK138*$AL$1,"")</f>
        <v/>
      </c>
      <c r="AN138" s="5" t="str">
        <f>IF(AM138&gt;0,AM138*$AN$1,"")</f>
        <v/>
      </c>
      <c r="AP138" s="5" t="str">
        <f>IF(AO138&gt;0,AO138*$AP$1,"")</f>
        <v/>
      </c>
      <c r="AS138" s="5">
        <f>SUM(O138,Q138,S138,U138,W138,Y138,AA138,AC138,AF138,AH138,AJ138)</f>
        <v>114.36875000000001</v>
      </c>
      <c r="AT138" s="5">
        <f t="shared" si="32"/>
        <v>99.615181250000006</v>
      </c>
      <c r="AU138" s="11">
        <f t="shared" si="33"/>
        <v>5.0065107221997657E-3</v>
      </c>
      <c r="AV138" s="5">
        <f>(AU138/100)*$AV$1</f>
        <v>5.0065107221997653</v>
      </c>
    </row>
    <row r="139" spans="1:48" x14ac:dyDescent="0.3">
      <c r="A139" s="1" t="s">
        <v>190</v>
      </c>
      <c r="B139" s="1" t="s">
        <v>191</v>
      </c>
      <c r="C139" s="1" t="s">
        <v>192</v>
      </c>
      <c r="D139" s="1" t="s">
        <v>114</v>
      </c>
      <c r="E139" s="1" t="s">
        <v>74</v>
      </c>
      <c r="F139" s="1" t="s">
        <v>104</v>
      </c>
      <c r="G139" s="1" t="s">
        <v>52</v>
      </c>
      <c r="H139" s="1" t="s">
        <v>58</v>
      </c>
      <c r="J139" s="2">
        <v>32.159999999999997</v>
      </c>
      <c r="K139" s="2">
        <f>SUM(N139,P139,R139,T139,V139,X139,Z139,AB139,AE139,AG139,AI139)</f>
        <v>11.98</v>
      </c>
      <c r="L139" s="2">
        <f>SUM(M139,AD139,AK139,AM139,AO139,AQ139,AR139)</f>
        <v>0</v>
      </c>
      <c r="R139" s="7">
        <v>11.65</v>
      </c>
      <c r="S139" s="5">
        <v>4594.46875</v>
      </c>
      <c r="T139" s="8">
        <v>0.33</v>
      </c>
      <c r="U139" s="5">
        <v>39.043125000000003</v>
      </c>
      <c r="AL139" s="5" t="str">
        <f>IF(AK139&gt;0,AK139*$AL$1,"")</f>
        <v/>
      </c>
      <c r="AN139" s="5" t="str">
        <f>IF(AM139&gt;0,AM139*$AN$1,"")</f>
        <v/>
      </c>
      <c r="AP139" s="5" t="str">
        <f>IF(AO139&gt;0,AO139*$AP$1,"")</f>
        <v/>
      </c>
      <c r="AS139" s="5">
        <f>SUM(O139,Q139,S139,U139,W139,Y139,AA139,AC139,AF139,AH139,AJ139)</f>
        <v>4633.5118750000001</v>
      </c>
      <c r="AT139" s="5">
        <f t="shared" si="32"/>
        <v>4035.7888431250003</v>
      </c>
      <c r="AU139" s="11">
        <f t="shared" si="33"/>
        <v>0.20283273956939671</v>
      </c>
      <c r="AV139" s="5">
        <f>(AU139/100)*$AV$1</f>
        <v>202.83273956939672</v>
      </c>
    </row>
    <row r="140" spans="1:48" x14ac:dyDescent="0.3">
      <c r="A140" s="1" t="s">
        <v>190</v>
      </c>
      <c r="B140" s="1" t="s">
        <v>191</v>
      </c>
      <c r="C140" s="1" t="s">
        <v>192</v>
      </c>
      <c r="D140" s="1" t="s">
        <v>114</v>
      </c>
      <c r="E140" s="1" t="s">
        <v>67</v>
      </c>
      <c r="F140" s="1" t="s">
        <v>104</v>
      </c>
      <c r="G140" s="1" t="s">
        <v>52</v>
      </c>
      <c r="H140" s="1" t="s">
        <v>58</v>
      </c>
      <c r="J140" s="2">
        <v>38.340000000000003</v>
      </c>
      <c r="K140" s="2">
        <f>SUM(N140,P140,R140,T140,V140,X140,Z140,AB140,AE140,AG140,AI140)</f>
        <v>37.35</v>
      </c>
      <c r="L140" s="2">
        <f>SUM(M140,AD140,AK140,AM140,AO140,AQ140,AR140)</f>
        <v>0</v>
      </c>
      <c r="P140" s="6">
        <v>18.260000000000002</v>
      </c>
      <c r="Q140" s="5">
        <v>19367.012500000001</v>
      </c>
      <c r="R140" s="7">
        <v>19.09</v>
      </c>
      <c r="S140" s="5">
        <v>7528.6187499999996</v>
      </c>
      <c r="AL140" s="5" t="str">
        <f>IF(AK140&gt;0,AK140*$AL$1,"")</f>
        <v/>
      </c>
      <c r="AN140" s="5" t="str">
        <f>IF(AM140&gt;0,AM140*$AN$1,"")</f>
        <v/>
      </c>
      <c r="AP140" s="5" t="str">
        <f>IF(AO140&gt;0,AO140*$AP$1,"")</f>
        <v/>
      </c>
      <c r="AS140" s="5">
        <f>SUM(O140,Q140,S140,U140,W140,Y140,AA140,AC140,AF140,AH140,AJ140)</f>
        <v>26895.631249999999</v>
      </c>
      <c r="AT140" s="5">
        <f t="shared" si="32"/>
        <v>23426.094818749993</v>
      </c>
      <c r="AU140" s="11">
        <f t="shared" si="33"/>
        <v>1.1773606534429732</v>
      </c>
      <c r="AV140" s="5">
        <f>(AU140/100)*$AV$1</f>
        <v>1177.3606534429732</v>
      </c>
    </row>
    <row r="141" spans="1:48" x14ac:dyDescent="0.3">
      <c r="A141" s="1" t="s">
        <v>190</v>
      </c>
      <c r="B141" s="1" t="s">
        <v>191</v>
      </c>
      <c r="C141" s="1" t="s">
        <v>192</v>
      </c>
      <c r="D141" s="1" t="s">
        <v>114</v>
      </c>
      <c r="E141" s="1" t="s">
        <v>76</v>
      </c>
      <c r="F141" s="1" t="s">
        <v>104</v>
      </c>
      <c r="G141" s="1" t="s">
        <v>52</v>
      </c>
      <c r="H141" s="1" t="s">
        <v>58</v>
      </c>
      <c r="J141" s="2">
        <v>41.63</v>
      </c>
      <c r="K141" s="2">
        <f>SUM(N141,P141,R141,T141,V141,X141,Z141,AB141,AE141,AG141,AI141)</f>
        <v>34.29</v>
      </c>
      <c r="L141" s="2">
        <f>SUM(M141,AD141,AK141,AM141,AO141,AQ141,AR141)</f>
        <v>0</v>
      </c>
      <c r="R141" s="7">
        <v>33.619999999999997</v>
      </c>
      <c r="S141" s="5">
        <v>13258.887500000001</v>
      </c>
      <c r="T141" s="8">
        <v>0.67</v>
      </c>
      <c r="U141" s="5">
        <v>79.269375000000011</v>
      </c>
      <c r="AL141" s="5" t="str">
        <f>IF(AK141&gt;0,AK141*$AL$1,"")</f>
        <v/>
      </c>
      <c r="AN141" s="5" t="str">
        <f>IF(AM141&gt;0,AM141*$AN$1,"")</f>
        <v/>
      </c>
      <c r="AP141" s="5" t="str">
        <f>IF(AO141&gt;0,AO141*$AP$1,"")</f>
        <v/>
      </c>
      <c r="AS141" s="5">
        <f>SUM(O141,Q141,S141,U141,W141,Y141,AA141,AC141,AF141,AH141,AJ141)</f>
        <v>13338.156875000001</v>
      </c>
      <c r="AT141" s="5">
        <f t="shared" si="32"/>
        <v>11617.534638124998</v>
      </c>
      <c r="AU141" s="11">
        <f t="shared" si="33"/>
        <v>0.58387999701902848</v>
      </c>
      <c r="AV141" s="5">
        <f>(AU141/100)*$AV$1</f>
        <v>583.87999701902845</v>
      </c>
    </row>
    <row r="142" spans="1:48" x14ac:dyDescent="0.3">
      <c r="A142" s="1" t="s">
        <v>190</v>
      </c>
      <c r="B142" s="1" t="s">
        <v>191</v>
      </c>
      <c r="C142" s="1" t="s">
        <v>192</v>
      </c>
      <c r="D142" s="1" t="s">
        <v>114</v>
      </c>
      <c r="E142" s="1" t="s">
        <v>69</v>
      </c>
      <c r="F142" s="1" t="s">
        <v>104</v>
      </c>
      <c r="G142" s="1" t="s">
        <v>52</v>
      </c>
      <c r="H142" s="1" t="s">
        <v>58</v>
      </c>
      <c r="J142" s="2">
        <v>40.67</v>
      </c>
      <c r="K142" s="2">
        <f>SUM(N142,P142,R142,T142,V142,X142,Z142,AB142,AE142,AG142,AI142)</f>
        <v>31.7</v>
      </c>
      <c r="L142" s="2">
        <f>SUM(M142,AD142,AK142,AM142,AO142,AQ142,AR142)</f>
        <v>0</v>
      </c>
      <c r="R142" s="7">
        <v>31.7</v>
      </c>
      <c r="S142" s="5">
        <v>12501.6875</v>
      </c>
      <c r="AL142" s="5" t="str">
        <f>IF(AK142&gt;0,AK142*$AL$1,"")</f>
        <v/>
      </c>
      <c r="AN142" s="5" t="str">
        <f>IF(AM142&gt;0,AM142*$AN$1,"")</f>
        <v/>
      </c>
      <c r="AP142" s="5" t="str">
        <f>IF(AO142&gt;0,AO142*$AP$1,"")</f>
        <v/>
      </c>
      <c r="AS142" s="5">
        <f>SUM(O142,Q142,S142,U142,W142,Y142,AA142,AC142,AF142,AH142,AJ142)</f>
        <v>12501.6875</v>
      </c>
      <c r="AT142" s="5">
        <f t="shared" si="32"/>
        <v>10888.9698125</v>
      </c>
      <c r="AU142" s="11">
        <f t="shared" si="33"/>
        <v>0.54726341342666396</v>
      </c>
      <c r="AV142" s="5">
        <f>(AU142/100)*$AV$1</f>
        <v>547.26341342666399</v>
      </c>
    </row>
    <row r="143" spans="1:48" x14ac:dyDescent="0.3">
      <c r="B143" s="29" t="s">
        <v>187</v>
      </c>
    </row>
    <row r="144" spans="1:48" x14ac:dyDescent="0.3">
      <c r="B144" s="1" t="s">
        <v>185</v>
      </c>
      <c r="C144" s="1" t="s">
        <v>200</v>
      </c>
      <c r="D144" s="1" t="s">
        <v>80</v>
      </c>
      <c r="J144" s="2">
        <v>16.64</v>
      </c>
      <c r="K144" s="2">
        <v>13.22</v>
      </c>
      <c r="L144" s="2">
        <v>0</v>
      </c>
      <c r="AG144" s="9">
        <v>13.22</v>
      </c>
      <c r="AH144" s="5">
        <v>11217.17</v>
      </c>
      <c r="AS144" s="5">
        <f t="shared" ref="AS144" si="34">SUM(O144,Q144,S144,U144,W144,Y144,AA144,AC144,AF144,AH144,AJ144)</f>
        <v>11217.17</v>
      </c>
      <c r="AT144" s="5">
        <f t="shared" si="32"/>
        <v>9770.1550699999989</v>
      </c>
      <c r="AU144" s="11">
        <f t="shared" si="33"/>
        <v>0.49103344993923198</v>
      </c>
      <c r="AV144" s="5">
        <f t="shared" ref="AV144:AV151" si="35">(AU144/100)*$AV$1</f>
        <v>491.03344993923196</v>
      </c>
    </row>
    <row r="145" spans="2:48" x14ac:dyDescent="0.3">
      <c r="B145" s="1" t="s">
        <v>184</v>
      </c>
      <c r="C145" s="1" t="s">
        <v>200</v>
      </c>
      <c r="D145" s="1" t="s">
        <v>80</v>
      </c>
      <c r="J145" s="2">
        <v>16.18</v>
      </c>
      <c r="K145" s="2">
        <v>12.03</v>
      </c>
      <c r="L145" s="2">
        <v>0</v>
      </c>
      <c r="AG145" s="9">
        <v>12.03</v>
      </c>
      <c r="AH145" s="5">
        <v>9722.11</v>
      </c>
      <c r="AS145" s="5">
        <f t="shared" ref="AS145" si="36">SUM(O145,Q145,S145,U145,W145,Y145,AA145,AC145,AF145,AH145,AJ145)</f>
        <v>9722.11</v>
      </c>
      <c r="AT145" s="5">
        <f t="shared" si="32"/>
        <v>8467.9578099999999</v>
      </c>
      <c r="AU145" s="11">
        <f t="shared" si="33"/>
        <v>0.42558695410595604</v>
      </c>
      <c r="AV145" s="5">
        <f t="shared" si="35"/>
        <v>425.58695410595607</v>
      </c>
    </row>
    <row r="146" spans="2:48" x14ac:dyDescent="0.3">
      <c r="B146" s="29" t="s">
        <v>188</v>
      </c>
    </row>
    <row r="147" spans="2:48" x14ac:dyDescent="0.3">
      <c r="B147" s="1" t="s">
        <v>149</v>
      </c>
      <c r="C147" s="1" t="s">
        <v>198</v>
      </c>
      <c r="D147" s="1" t="s">
        <v>199</v>
      </c>
      <c r="J147" s="2">
        <v>7.88</v>
      </c>
      <c r="K147" s="2">
        <v>7.16</v>
      </c>
      <c r="L147" s="2">
        <v>0</v>
      </c>
      <c r="AG147" s="9">
        <v>7.16</v>
      </c>
      <c r="AH147" s="5">
        <v>7465.1</v>
      </c>
      <c r="AS147" s="5">
        <f t="shared" ref="AS147" si="37">SUM(O147,Q147,S147,U147,W147,Y147,AA147,AC147,AF147,AH147,AJ147)</f>
        <v>7465.1</v>
      </c>
      <c r="AT147" s="5">
        <f t="shared" si="32"/>
        <v>6502.1021000000001</v>
      </c>
      <c r="AU147" s="11">
        <f t="shared" si="33"/>
        <v>0.32678597249942376</v>
      </c>
      <c r="AV147" s="5">
        <f t="shared" si="35"/>
        <v>326.78597249942374</v>
      </c>
    </row>
    <row r="148" spans="2:48" x14ac:dyDescent="0.3">
      <c r="B148" s="1" t="s">
        <v>150</v>
      </c>
      <c r="C148" s="1" t="s">
        <v>198</v>
      </c>
      <c r="D148" s="1" t="s">
        <v>199</v>
      </c>
      <c r="J148" s="2">
        <v>6.74</v>
      </c>
      <c r="K148" s="2">
        <v>5.95</v>
      </c>
      <c r="L148" s="2">
        <v>0</v>
      </c>
      <c r="AG148" s="9">
        <v>5.95</v>
      </c>
      <c r="AH148" s="5">
        <v>5048.58</v>
      </c>
      <c r="AS148" s="5">
        <f t="shared" ref="AS148" si="38">SUM(O148,Q148,S148,U148,W148,Y148,AA148,AC148,AF148,AH148,AJ148)</f>
        <v>5048.58</v>
      </c>
      <c r="AT148" s="5">
        <f t="shared" si="32"/>
        <v>4397.3131799999992</v>
      </c>
      <c r="AU148" s="11">
        <f t="shared" si="33"/>
        <v>0.2210024145746394</v>
      </c>
      <c r="AV148" s="5">
        <f t="shared" si="35"/>
        <v>221.00241457463937</v>
      </c>
    </row>
    <row r="149" spans="2:48" x14ac:dyDescent="0.3">
      <c r="B149" s="1" t="s">
        <v>148</v>
      </c>
      <c r="C149" s="1" t="s">
        <v>198</v>
      </c>
      <c r="D149" s="1" t="s">
        <v>199</v>
      </c>
      <c r="J149" s="2">
        <v>3.96</v>
      </c>
      <c r="K149" s="2">
        <v>2.06</v>
      </c>
      <c r="L149" s="2">
        <v>0</v>
      </c>
      <c r="AG149" s="9">
        <v>2.06</v>
      </c>
      <c r="AH149" s="5">
        <v>1747.91</v>
      </c>
      <c r="AS149" s="5">
        <f t="shared" ref="AS149" si="39">SUM(O149,Q149,S149,U149,W149,Y149,AA149,AC149,AF149,AH149,AJ149)</f>
        <v>1747.91</v>
      </c>
      <c r="AT149" s="5">
        <f t="shared" si="32"/>
        <v>1522.4296099999999</v>
      </c>
      <c r="AU149" s="11">
        <f t="shared" si="33"/>
        <v>7.6515045905810736E-2</v>
      </c>
      <c r="AV149" s="5">
        <f t="shared" si="35"/>
        <v>76.515045905810737</v>
      </c>
    </row>
    <row r="150" spans="2:48" x14ac:dyDescent="0.3">
      <c r="B150" s="1" t="s">
        <v>146</v>
      </c>
      <c r="C150" s="1" t="s">
        <v>198</v>
      </c>
      <c r="D150" s="1" t="s">
        <v>199</v>
      </c>
      <c r="J150" s="2">
        <v>13.81</v>
      </c>
      <c r="K150" s="2">
        <v>13.02</v>
      </c>
      <c r="L150" s="2">
        <v>0</v>
      </c>
      <c r="AG150" s="9">
        <v>13.02</v>
      </c>
      <c r="AH150" s="5">
        <v>11047.47</v>
      </c>
      <c r="AS150" s="5">
        <f t="shared" ref="AS150" si="40">SUM(O150,Q150,S150,U150,W150,Y150,AA150,AC150,AF150,AH150,AJ150)</f>
        <v>11047.47</v>
      </c>
      <c r="AT150" s="5">
        <f t="shared" si="32"/>
        <v>9622.3463699999975</v>
      </c>
      <c r="AU150" s="11">
        <f t="shared" si="33"/>
        <v>0.48360480470565809</v>
      </c>
      <c r="AV150" s="5">
        <f t="shared" si="35"/>
        <v>483.60480470565807</v>
      </c>
    </row>
    <row r="151" spans="2:48" x14ac:dyDescent="0.3">
      <c r="B151" s="1" t="s">
        <v>143</v>
      </c>
      <c r="C151" s="1" t="s">
        <v>198</v>
      </c>
      <c r="D151" s="1" t="s">
        <v>199</v>
      </c>
      <c r="J151" s="2">
        <v>7.84</v>
      </c>
      <c r="K151" s="2">
        <v>6.58</v>
      </c>
      <c r="L151" s="2">
        <v>0</v>
      </c>
      <c r="AG151" s="9">
        <v>6.58</v>
      </c>
      <c r="AH151" s="5">
        <v>5583.13</v>
      </c>
      <c r="AS151" s="5">
        <f t="shared" ref="AS151" si="41">SUM(O151,Q151,S151,U151,W151,Y151,AA151,AC151,AF151,AH151,AJ151)</f>
        <v>5583.13</v>
      </c>
      <c r="AT151" s="5">
        <f t="shared" si="32"/>
        <v>4862.9062299999996</v>
      </c>
      <c r="AU151" s="11">
        <f t="shared" si="33"/>
        <v>0.24440242818457991</v>
      </c>
      <c r="AV151" s="5">
        <f t="shared" si="35"/>
        <v>244.40242818457992</v>
      </c>
    </row>
    <row r="152" spans="2:48" x14ac:dyDescent="0.3">
      <c r="B152" s="1" t="s">
        <v>49</v>
      </c>
      <c r="C152" s="1" t="s">
        <v>198</v>
      </c>
      <c r="D152" s="1" t="s">
        <v>199</v>
      </c>
      <c r="J152" s="2">
        <v>0.98</v>
      </c>
      <c r="K152" s="2">
        <f>SUM(N152,P152,R152,T152,V152,X152,Z152,AB152,AE152,AG152,AI152)</f>
        <v>0.66</v>
      </c>
      <c r="L152" s="2">
        <f>SUM(M152,AD152,AK152,AM152,AO152,AQ152,AR152)</f>
        <v>0</v>
      </c>
      <c r="AG152" s="9">
        <v>0.66</v>
      </c>
      <c r="AH152" s="5">
        <v>896.01599999999996</v>
      </c>
      <c r="AL152" s="5" t="str">
        <f>IF(AK152&gt;0,AK152*$AL$1,"")</f>
        <v/>
      </c>
      <c r="AN152" s="5" t="str">
        <f>IF(AM152&gt;0,AM152*$AN$1,"")</f>
        <v/>
      </c>
      <c r="AP152" s="5" t="str">
        <f>IF(AO152&gt;0,AO152*$AP$1,"")</f>
        <v/>
      </c>
      <c r="AS152" s="5">
        <f>SUM(O152,Q152,S152,U152,W152,Y152,AA152,AC152,AF152,AH152,AJ152)</f>
        <v>896.01599999999996</v>
      </c>
      <c r="AT152" s="5">
        <f t="shared" si="32"/>
        <v>780.429936</v>
      </c>
      <c r="AU152" s="11">
        <f t="shared" si="33"/>
        <v>3.922324683326997E-2</v>
      </c>
      <c r="AV152" s="5">
        <f>(AU152/100)*$AV$1</f>
        <v>39.223246833269975</v>
      </c>
    </row>
    <row r="153" spans="2:48" x14ac:dyDescent="0.3">
      <c r="B153" s="29" t="s">
        <v>189</v>
      </c>
    </row>
    <row r="154" spans="2:48" x14ac:dyDescent="0.3">
      <c r="B154" s="1" t="s">
        <v>149</v>
      </c>
      <c r="C154" s="1" t="s">
        <v>201</v>
      </c>
      <c r="D154" s="1" t="s">
        <v>202</v>
      </c>
      <c r="J154" s="2">
        <v>8.8699999999999992</v>
      </c>
      <c r="K154" s="2">
        <v>7.6</v>
      </c>
      <c r="L154" s="2">
        <v>0</v>
      </c>
      <c r="AG154" s="9">
        <v>7.6</v>
      </c>
      <c r="AH154" s="5">
        <v>7694.2</v>
      </c>
      <c r="AS154" s="5">
        <f t="shared" ref="AS154" si="42">SUM(O154,Q154,S154,U154,W154,Y154,AA154,AC154,AF154,AH154,AJ154)</f>
        <v>7694.2</v>
      </c>
      <c r="AT154" s="5">
        <f t="shared" si="32"/>
        <v>6701.6481999999987</v>
      </c>
      <c r="AU154" s="11">
        <f t="shared" si="33"/>
        <v>0.33681486244056552</v>
      </c>
      <c r="AV154" s="5">
        <f t="shared" ref="AV154:AV162" si="43">(AU154/100)*$AV$1</f>
        <v>336.81486244056555</v>
      </c>
    </row>
    <row r="155" spans="2:48" x14ac:dyDescent="0.3">
      <c r="B155" s="1" t="s">
        <v>150</v>
      </c>
      <c r="C155" s="1" t="s">
        <v>201</v>
      </c>
      <c r="D155" s="1" t="s">
        <v>202</v>
      </c>
      <c r="J155" s="2">
        <v>7.25</v>
      </c>
      <c r="K155" s="2">
        <v>5.68</v>
      </c>
      <c r="L155" s="2">
        <v>0</v>
      </c>
      <c r="AG155" s="9">
        <v>5.68</v>
      </c>
      <c r="AH155" s="5">
        <v>4819.4799999999996</v>
      </c>
      <c r="AS155" s="5">
        <f t="shared" ref="AS155" si="44">SUM(O155,Q155,S155,U155,W155,Y155,AA155,AC155,AF155,AH155,AJ155)</f>
        <v>4819.4799999999996</v>
      </c>
      <c r="AT155" s="5">
        <f t="shared" si="32"/>
        <v>4197.7670799999996</v>
      </c>
      <c r="AU155" s="11">
        <f t="shared" si="33"/>
        <v>0.21097352463349756</v>
      </c>
      <c r="AV155" s="5">
        <f t="shared" si="43"/>
        <v>210.97352463349756</v>
      </c>
    </row>
    <row r="156" spans="2:48" x14ac:dyDescent="0.3">
      <c r="B156" s="1" t="s">
        <v>146</v>
      </c>
      <c r="C156" s="1" t="s">
        <v>201</v>
      </c>
      <c r="D156" s="1" t="s">
        <v>202</v>
      </c>
      <c r="J156" s="2">
        <v>2.17</v>
      </c>
      <c r="K156" s="2">
        <v>1.46</v>
      </c>
      <c r="L156" s="2">
        <v>0</v>
      </c>
      <c r="AG156" s="9">
        <v>1.46</v>
      </c>
      <c r="AH156" s="5">
        <v>1238.81</v>
      </c>
      <c r="AS156" s="5">
        <f t="shared" ref="AS156" si="45">SUM(O156,Q156,S156,U156,W156,Y156,AA156,AC156,AF156,AH156,AJ156)</f>
        <v>1238.81</v>
      </c>
      <c r="AT156" s="5">
        <f t="shared" si="32"/>
        <v>1079.0035099999998</v>
      </c>
      <c r="AU156" s="11">
        <f t="shared" si="33"/>
        <v>5.4229110205089151E-2</v>
      </c>
      <c r="AV156" s="5">
        <f t="shared" si="43"/>
        <v>54.22911020508915</v>
      </c>
    </row>
    <row r="157" spans="2:48" x14ac:dyDescent="0.3">
      <c r="B157" s="1" t="s">
        <v>143</v>
      </c>
      <c r="C157" s="1" t="s">
        <v>201</v>
      </c>
      <c r="D157" s="1" t="s">
        <v>202</v>
      </c>
      <c r="J157" s="2">
        <v>1.66</v>
      </c>
      <c r="K157" s="2">
        <v>0.71</v>
      </c>
      <c r="L157" s="2">
        <v>0</v>
      </c>
      <c r="AG157" s="9">
        <v>0.71</v>
      </c>
      <c r="AH157" s="5">
        <v>602.44000000000005</v>
      </c>
      <c r="AS157" s="5">
        <f t="shared" ref="AS157" si="46">SUM(O157,Q157,S157,U157,W157,Y157,AA157,AC157,AF157,AH157,AJ157)</f>
        <v>602.44000000000005</v>
      </c>
      <c r="AT157" s="5">
        <f t="shared" si="32"/>
        <v>524.72523999999999</v>
      </c>
      <c r="AU157" s="11">
        <f t="shared" si="33"/>
        <v>2.6371909455004332E-2</v>
      </c>
      <c r="AV157" s="5">
        <f t="shared" si="43"/>
        <v>26.371909455004328</v>
      </c>
    </row>
    <row r="158" spans="2:48" x14ac:dyDescent="0.3">
      <c r="B158" s="1" t="s">
        <v>49</v>
      </c>
      <c r="C158" s="1" t="s">
        <v>201</v>
      </c>
      <c r="D158" s="1" t="s">
        <v>202</v>
      </c>
      <c r="J158" s="2">
        <v>5.73</v>
      </c>
      <c r="K158" s="2">
        <v>4.5999999999999996</v>
      </c>
      <c r="L158" s="2">
        <v>0</v>
      </c>
      <c r="AG158" s="9">
        <v>4.5999999999999996</v>
      </c>
      <c r="AH158" s="5">
        <v>3964.19</v>
      </c>
      <c r="AS158" s="5">
        <f t="shared" ref="AS158" si="47">SUM(O158,Q158,S158,U158,W158,Y158,AA158,AC158,AF158,AH158,AJ158)</f>
        <v>3964.19</v>
      </c>
      <c r="AT158" s="5">
        <f t="shared" si="32"/>
        <v>3452.8094900000001</v>
      </c>
      <c r="AU158" s="11">
        <f>(AS158/$AS$163)*(100-12.9)</f>
        <v>0.17353306510595848</v>
      </c>
      <c r="AV158" s="5">
        <f t="shared" si="43"/>
        <v>173.53306510595846</v>
      </c>
    </row>
    <row r="159" spans="2:48" x14ac:dyDescent="0.3">
      <c r="B159" s="29" t="s">
        <v>193</v>
      </c>
    </row>
    <row r="160" spans="2:48" x14ac:dyDescent="0.3">
      <c r="B160" s="1" t="s">
        <v>194</v>
      </c>
      <c r="AT160" s="5">
        <f t="shared" si="32"/>
        <v>103465.06204472907</v>
      </c>
      <c r="AU160" s="11">
        <v>5.2</v>
      </c>
      <c r="AV160" s="5">
        <f t="shared" si="43"/>
        <v>5200.0000000000009</v>
      </c>
    </row>
    <row r="161" spans="1:48" x14ac:dyDescent="0.3">
      <c r="B161" s="1" t="s">
        <v>195</v>
      </c>
      <c r="AT161" s="5">
        <f t="shared" si="32"/>
        <v>69639.945607029178</v>
      </c>
      <c r="AU161" s="11">
        <v>3.5</v>
      </c>
      <c r="AV161" s="5">
        <f t="shared" si="43"/>
        <v>3500.0000000000005</v>
      </c>
    </row>
    <row r="162" spans="1:48" ht="15" thickBot="1" x14ac:dyDescent="0.35">
      <c r="B162" s="1" t="s">
        <v>196</v>
      </c>
      <c r="AT162" s="5">
        <f>$AS$163*(AU162/100)</f>
        <v>83567.934728435008</v>
      </c>
      <c r="AU162" s="11">
        <v>4.2</v>
      </c>
      <c r="AV162" s="5">
        <f t="shared" si="43"/>
        <v>4200</v>
      </c>
    </row>
    <row r="163" spans="1:48" ht="15" thickTop="1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>
        <f t="shared" ref="K163:AS163" si="48">SUM(K3:K158)</f>
        <v>2993.1699999999973</v>
      </c>
      <c r="L163" s="20">
        <f t="shared" si="48"/>
        <v>150.44000000000008</v>
      </c>
      <c r="M163" s="21">
        <f t="shared" si="48"/>
        <v>88.490000000000009</v>
      </c>
      <c r="N163" s="22">
        <f t="shared" si="48"/>
        <v>126.85000000000001</v>
      </c>
      <c r="O163" s="23">
        <f t="shared" si="48"/>
        <v>198034.37645000004</v>
      </c>
      <c r="P163" s="24">
        <f t="shared" si="48"/>
        <v>1000.9699999999999</v>
      </c>
      <c r="Q163" s="23">
        <f t="shared" si="48"/>
        <v>1108327.0881419049</v>
      </c>
      <c r="R163" s="25">
        <f t="shared" si="48"/>
        <v>1402.9600000000003</v>
      </c>
      <c r="S163" s="23">
        <f t="shared" si="48"/>
        <v>571538.50374999992</v>
      </c>
      <c r="T163" s="26">
        <f t="shared" si="48"/>
        <v>315.93000000000006</v>
      </c>
      <c r="U163" s="23">
        <f t="shared" si="48"/>
        <v>37899.279749999994</v>
      </c>
      <c r="V163" s="20">
        <f t="shared" si="48"/>
        <v>0</v>
      </c>
      <c r="W163" s="23">
        <f t="shared" si="48"/>
        <v>0</v>
      </c>
      <c r="X163" s="20">
        <f t="shared" si="48"/>
        <v>0</v>
      </c>
      <c r="Y163" s="23">
        <f t="shared" si="48"/>
        <v>0</v>
      </c>
      <c r="Z163" s="27">
        <f t="shared" si="48"/>
        <v>23.369999999999997</v>
      </c>
      <c r="AA163" s="23">
        <f t="shared" si="48"/>
        <v>1092.16635</v>
      </c>
      <c r="AB163" s="28">
        <f t="shared" si="48"/>
        <v>42.360000000000007</v>
      </c>
      <c r="AC163" s="23">
        <f t="shared" si="48"/>
        <v>1774.7111875000001</v>
      </c>
      <c r="AD163" s="20">
        <f t="shared" si="48"/>
        <v>0</v>
      </c>
      <c r="AE163" s="20">
        <f t="shared" si="48"/>
        <v>0</v>
      </c>
      <c r="AF163" s="23">
        <f t="shared" si="48"/>
        <v>0</v>
      </c>
      <c r="AG163" s="27">
        <f t="shared" si="48"/>
        <v>80.729999999999961</v>
      </c>
      <c r="AH163" s="23">
        <f t="shared" si="48"/>
        <v>71046.606</v>
      </c>
      <c r="AI163" s="20">
        <f t="shared" si="48"/>
        <v>0</v>
      </c>
      <c r="AJ163" s="23">
        <f t="shared" si="48"/>
        <v>0</v>
      </c>
      <c r="AK163" s="21">
        <f t="shared" si="48"/>
        <v>0.02</v>
      </c>
      <c r="AL163" s="23">
        <f t="shared" si="48"/>
        <v>56.076000000000008</v>
      </c>
      <c r="AM163" s="21">
        <f t="shared" si="48"/>
        <v>24.130000000000006</v>
      </c>
      <c r="AN163" s="23">
        <f t="shared" si="48"/>
        <v>112759.48999999996</v>
      </c>
      <c r="AO163" s="20">
        <f t="shared" si="48"/>
        <v>0</v>
      </c>
      <c r="AP163" s="23">
        <f t="shared" si="48"/>
        <v>0</v>
      </c>
      <c r="AQ163" s="20">
        <f t="shared" si="48"/>
        <v>37.800000000000011</v>
      </c>
      <c r="AR163" s="20">
        <f t="shared" si="48"/>
        <v>0</v>
      </c>
      <c r="AS163" s="23">
        <f t="shared" si="48"/>
        <v>1989712.7316294049</v>
      </c>
      <c r="AT163" s="23">
        <f>SUM(AT3:AT162)</f>
        <v>1989712.7316294042</v>
      </c>
      <c r="AU163" s="20">
        <f>SUM(AU3:AU162)</f>
        <v>100</v>
      </c>
      <c r="AV163" s="23">
        <f>SUM(AV3:AV162)</f>
        <v>99999.999999999985</v>
      </c>
    </row>
    <row r="166" spans="1:48" x14ac:dyDescent="0.3">
      <c r="B166" s="29" t="s">
        <v>186</v>
      </c>
      <c r="C166" s="1">
        <f>SUM(K163,L163)</f>
        <v>3143.6099999999974</v>
      </c>
    </row>
  </sheetData>
  <autoFilter ref="A2:AV163" xr:uid="{00000000-0001-0000-00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86e58739-8685-4d29-a2ec-7c9c68f6c483">
      <Terms xmlns="http://schemas.microsoft.com/office/infopath/2007/PartnerControls"/>
    </lcf76f155ced4ddcb4097134ff3c332f>
    <TaxCatchAll xmlns="0443536a-32f8-43be-b347-138dc7c4b70d" xsi:nil="true"/>
  </documentManagement>
</p:properties>
</file>

<file path=customXml/itemProps1.xml><?xml version="1.0" encoding="utf-8"?>
<ds:datastoreItem xmlns:ds="http://schemas.openxmlformats.org/officeDocument/2006/customXml" ds:itemID="{B37F55FB-7C0E-4AE6-B21E-12DB13D153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7BF043-E727-4806-8282-E0F418BE1B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FEC415-99EC-40C1-8E39-6D404063E4F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86e58739-8685-4d29-a2ec-7c9c68f6c483"/>
    <ds:schemaRef ds:uri="0443536a-32f8-43be-b347-138dc7c4b70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Derek Ebertowski</cp:lastModifiedBy>
  <dcterms:created xsi:type="dcterms:W3CDTF">2023-10-10T16:26:18Z</dcterms:created>
  <dcterms:modified xsi:type="dcterms:W3CDTF">2024-01-15T18:26:59Z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0x01010099F471694366554EA47E0857EFF9B72E</vt:lpwstr>
  </property>
  <property fmtid="{D5CDD505-2E9C-101B-9397-08002B2CF9AE}" pid="3" name="MediaServiceImageTags">
    <vt:lpwstr/>
  </property>
</Properties>
</file>