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79/"/>
    </mc:Choice>
  </mc:AlternateContent>
  <xr:revisionPtr revIDLastSave="0" documentId="8_{B113BAFE-A08C-42C4-A291-6260FEA71E2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Sheet1!$A$2:$AV$87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87" i="1" l="1"/>
  <c r="AT3" i="1"/>
  <c r="AT4" i="1"/>
  <c r="AT87" i="1" s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8" i="1"/>
  <c r="AT79" i="1"/>
  <c r="AT81" i="1"/>
  <c r="AT82" i="1"/>
  <c r="AT83" i="1"/>
  <c r="AT84" i="1"/>
  <c r="AT86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8" i="1"/>
  <c r="AU79" i="1"/>
  <c r="AU81" i="1"/>
  <c r="AU82" i="1"/>
  <c r="AU83" i="1"/>
  <c r="AU84" i="1"/>
  <c r="AV86" i="1"/>
  <c r="AU87" i="1"/>
  <c r="AR87" i="1" l="1"/>
  <c r="AQ87" i="1"/>
  <c r="AO87" i="1"/>
  <c r="AM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AS76" i="1"/>
  <c r="AP76" i="1"/>
  <c r="AN76" i="1"/>
  <c r="AL76" i="1"/>
  <c r="L76" i="1"/>
  <c r="K76" i="1"/>
  <c r="AS75" i="1"/>
  <c r="AP75" i="1"/>
  <c r="AN75" i="1"/>
  <c r="AL75" i="1"/>
  <c r="L75" i="1"/>
  <c r="K75" i="1"/>
  <c r="AS74" i="1"/>
  <c r="AP74" i="1"/>
  <c r="AN74" i="1"/>
  <c r="AL74" i="1"/>
  <c r="L74" i="1"/>
  <c r="K74" i="1"/>
  <c r="AS73" i="1"/>
  <c r="AP73" i="1"/>
  <c r="AN73" i="1"/>
  <c r="AL73" i="1"/>
  <c r="L73" i="1"/>
  <c r="K73" i="1"/>
  <c r="AS79" i="1"/>
  <c r="AP79" i="1"/>
  <c r="AN79" i="1"/>
  <c r="AL79" i="1"/>
  <c r="L79" i="1"/>
  <c r="K79" i="1"/>
  <c r="AS78" i="1"/>
  <c r="AP78" i="1"/>
  <c r="AN78" i="1"/>
  <c r="AL78" i="1"/>
  <c r="L78" i="1"/>
  <c r="K78" i="1"/>
  <c r="AS72" i="1"/>
  <c r="AP72" i="1"/>
  <c r="AN72" i="1"/>
  <c r="AL72" i="1"/>
  <c r="L72" i="1"/>
  <c r="K72" i="1"/>
  <c r="AS71" i="1"/>
  <c r="AP71" i="1"/>
  <c r="AN71" i="1"/>
  <c r="AL71" i="1"/>
  <c r="L71" i="1"/>
  <c r="K71" i="1"/>
  <c r="AS70" i="1"/>
  <c r="AP70" i="1"/>
  <c r="AN70" i="1"/>
  <c r="AL70" i="1"/>
  <c r="L70" i="1"/>
  <c r="K70" i="1"/>
  <c r="AS69" i="1"/>
  <c r="AP69" i="1"/>
  <c r="AN69" i="1"/>
  <c r="AL69" i="1"/>
  <c r="L69" i="1"/>
  <c r="K69" i="1"/>
  <c r="AS68" i="1"/>
  <c r="AP68" i="1"/>
  <c r="AN68" i="1"/>
  <c r="AL68" i="1"/>
  <c r="L68" i="1"/>
  <c r="K68" i="1"/>
  <c r="AS67" i="1"/>
  <c r="AP67" i="1"/>
  <c r="AN67" i="1"/>
  <c r="AL67" i="1"/>
  <c r="L67" i="1"/>
  <c r="K67" i="1"/>
  <c r="AS66" i="1"/>
  <c r="AP66" i="1"/>
  <c r="AN66" i="1"/>
  <c r="AL66" i="1"/>
  <c r="L66" i="1"/>
  <c r="K66" i="1"/>
  <c r="AS65" i="1"/>
  <c r="AP65" i="1"/>
  <c r="AN65" i="1"/>
  <c r="AL65" i="1"/>
  <c r="L65" i="1"/>
  <c r="K65" i="1"/>
  <c r="AS64" i="1"/>
  <c r="AP64" i="1"/>
  <c r="AN64" i="1"/>
  <c r="AL64" i="1"/>
  <c r="L64" i="1"/>
  <c r="K64" i="1"/>
  <c r="AS63" i="1"/>
  <c r="AP63" i="1"/>
  <c r="AN63" i="1"/>
  <c r="AL63" i="1"/>
  <c r="L63" i="1"/>
  <c r="K63" i="1"/>
  <c r="AS62" i="1"/>
  <c r="AP62" i="1"/>
  <c r="AN62" i="1"/>
  <c r="AL62" i="1"/>
  <c r="L62" i="1"/>
  <c r="K62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59" i="1"/>
  <c r="AP59" i="1"/>
  <c r="AN59" i="1"/>
  <c r="AL59" i="1"/>
  <c r="L59" i="1"/>
  <c r="K59" i="1"/>
  <c r="AS58" i="1"/>
  <c r="AP58" i="1"/>
  <c r="AN58" i="1"/>
  <c r="AL58" i="1"/>
  <c r="L58" i="1"/>
  <c r="K58" i="1"/>
  <c r="AS57" i="1"/>
  <c r="AP57" i="1"/>
  <c r="AN57" i="1"/>
  <c r="AL57" i="1"/>
  <c r="L57" i="1"/>
  <c r="K57" i="1"/>
  <c r="AS56" i="1"/>
  <c r="AP56" i="1"/>
  <c r="AN56" i="1"/>
  <c r="AL56" i="1"/>
  <c r="L56" i="1"/>
  <c r="K56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84" i="1"/>
  <c r="AP84" i="1"/>
  <c r="AN84" i="1"/>
  <c r="AL84" i="1"/>
  <c r="L84" i="1"/>
  <c r="K84" i="1"/>
  <c r="AS83" i="1"/>
  <c r="AP83" i="1"/>
  <c r="AN83" i="1"/>
  <c r="AL83" i="1"/>
  <c r="L83" i="1"/>
  <c r="K83" i="1"/>
  <c r="AS82" i="1"/>
  <c r="AP82" i="1"/>
  <c r="AN82" i="1"/>
  <c r="AL82" i="1"/>
  <c r="L82" i="1"/>
  <c r="K82" i="1"/>
  <c r="AS81" i="1"/>
  <c r="AP81" i="1"/>
  <c r="AN81" i="1"/>
  <c r="AL81" i="1"/>
  <c r="L81" i="1"/>
  <c r="K81" i="1"/>
  <c r="AN87" i="1" l="1"/>
  <c r="AS87" i="1"/>
  <c r="AV49" i="1" s="1"/>
  <c r="L87" i="1"/>
  <c r="K87" i="1"/>
  <c r="AL87" i="1"/>
  <c r="AP87" i="1"/>
  <c r="AV34" i="1" l="1"/>
  <c r="AV32" i="1"/>
  <c r="AV58" i="1"/>
  <c r="AV6" i="1"/>
  <c r="AV68" i="1"/>
  <c r="AV17" i="1"/>
  <c r="AV51" i="1"/>
  <c r="AV81" i="1"/>
  <c r="C90" i="1"/>
  <c r="AV53" i="1"/>
  <c r="AV33" i="1"/>
  <c r="AV14" i="1"/>
  <c r="AV70" i="1"/>
  <c r="AV30" i="1"/>
  <c r="AV37" i="1"/>
  <c r="AV23" i="1"/>
  <c r="AV56" i="1"/>
  <c r="AV13" i="1"/>
  <c r="AV26" i="1"/>
  <c r="AV63" i="1"/>
  <c r="AV76" i="1"/>
  <c r="AV38" i="1"/>
  <c r="AV24" i="1"/>
  <c r="AV16" i="1"/>
  <c r="AV10" i="1"/>
  <c r="AV62" i="1"/>
  <c r="AV5" i="1"/>
  <c r="AV7" i="1"/>
  <c r="AV22" i="1"/>
  <c r="AV83" i="1"/>
  <c r="AV36" i="1"/>
  <c r="AV31" i="1"/>
  <c r="AV48" i="1"/>
  <c r="AV65" i="1"/>
  <c r="AV11" i="1"/>
  <c r="AV8" i="1"/>
  <c r="AV55" i="1"/>
  <c r="AV71" i="1"/>
  <c r="AV50" i="1"/>
  <c r="AV67" i="1"/>
  <c r="AV29" i="1"/>
  <c r="AV21" i="1"/>
  <c r="AV54" i="1"/>
  <c r="AV60" i="1"/>
  <c r="AV72" i="1"/>
  <c r="AV57" i="1"/>
  <c r="AV82" i="1"/>
  <c r="AV15" i="1"/>
  <c r="AV84" i="1"/>
  <c r="AV20" i="1"/>
  <c r="AV73" i="1"/>
  <c r="AV35" i="1"/>
  <c r="AV27" i="1"/>
  <c r="AV28" i="1"/>
  <c r="AV25" i="1"/>
  <c r="AV3" i="1"/>
  <c r="AV18" i="1"/>
  <c r="AV42" i="1"/>
  <c r="AV12" i="1"/>
  <c r="AV79" i="1"/>
  <c r="AV46" i="1"/>
  <c r="AV66" i="1"/>
  <c r="AV44" i="1"/>
  <c r="AV61" i="1"/>
  <c r="AV78" i="1"/>
  <c r="AV43" i="1"/>
  <c r="AV4" i="1"/>
  <c r="AV19" i="1"/>
  <c r="AV74" i="1"/>
  <c r="AV40" i="1"/>
  <c r="AV41" i="1"/>
  <c r="AV59" i="1"/>
  <c r="AV9" i="1"/>
  <c r="AV39" i="1"/>
  <c r="AV45" i="1"/>
  <c r="AV75" i="1"/>
  <c r="AV52" i="1"/>
  <c r="AV69" i="1"/>
  <c r="AV47" i="1"/>
  <c r="AV64" i="1"/>
</calcChain>
</file>

<file path=xl/sharedStrings.xml><?xml version="1.0" encoding="utf-8"?>
<sst xmlns="http://schemas.openxmlformats.org/spreadsheetml/2006/main" count="695" uniqueCount="186">
  <si>
    <t>$1.00</t>
  </si>
  <si>
    <t>$100,000.00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</si>
  <si>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</si>
  <si>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</si>
  <si>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</si>
  <si>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</si>
  <si>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</si>
  <si>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</si>
  <si>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</si>
  <si>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</si>
  <si>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</si>
  <si>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</si>
  <si>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</si>
  <si>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</si>
  <si>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</si>
  <si>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</si>
  <si>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</si>
  <si>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</si>
  <si>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</si>
  <si>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</si>
  <si>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</si>
  <si>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</si>
  <si>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</si>
  <si>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</si>
  <si>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</si>
  <si>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</si>
  <si>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</si>
  <si>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</si>
  <si>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</si>
  <si>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</si>
  <si>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</si>
  <si>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</si>
  <si>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</si>
  <si>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</si>
  <si>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</si>
  <si>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</si>
  <si>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</si>
  <si>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</si>
  <si>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</si>
  <si>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</si>
  <si>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</si>
  <si>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</si>
  <si>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</si>
  <si>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</si>
  <si>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</si>
  <si>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</si>
  <si>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</si>
  <si>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</si>
  <si>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120TH ST N</t>
  </si>
  <si>
    <t>NO ADDRESS</t>
  </si>
  <si>
    <t>SESE</t>
  </si>
  <si>
    <t>21</t>
  </si>
  <si>
    <t>116</t>
  </si>
  <si>
    <t>44</t>
  </si>
  <si>
    <t>SWSW</t>
  </si>
  <si>
    <t>22</t>
  </si>
  <si>
    <t>NWNW</t>
  </si>
  <si>
    <t>27</t>
  </si>
  <si>
    <t>NENE</t>
  </si>
  <si>
    <t>28</t>
  </si>
  <si>
    <t>120TH ST</t>
  </si>
  <si>
    <t>SWSE</t>
  </si>
  <si>
    <t>SESW</t>
  </si>
  <si>
    <t>NWNE</t>
  </si>
  <si>
    <t>NENW</t>
  </si>
  <si>
    <t>235TH AVE</t>
  </si>
  <si>
    <t>NWSW</t>
  </si>
  <si>
    <t>16</t>
  </si>
  <si>
    <t>17</t>
  </si>
  <si>
    <t>NESE</t>
  </si>
  <si>
    <t>245TH AVE</t>
  </si>
  <si>
    <t>15</t>
  </si>
  <si>
    <t>SWNW</t>
  </si>
  <si>
    <t>SENE</t>
  </si>
  <si>
    <t>36-0068-000</t>
  </si>
  <si>
    <t>BREBERG, LYLE &amp; LYNNE REV TRUSTS</t>
  </si>
  <si>
    <t>1769 281ST AVE</t>
  </si>
  <si>
    <t>DAWSON, MN 56232</t>
  </si>
  <si>
    <t>14</t>
  </si>
  <si>
    <t>NESW</t>
  </si>
  <si>
    <t>36-0068-010</t>
  </si>
  <si>
    <t>BREBERG, DOUGLAS &amp; JENNIFER</t>
  </si>
  <si>
    <t>2570 130TH ST</t>
  </si>
  <si>
    <t>36-0070-000</t>
  </si>
  <si>
    <t>SWNE</t>
  </si>
  <si>
    <t>36-0071-000</t>
  </si>
  <si>
    <t>BREBERG, PAUL &amp; CARNELLA L</t>
  </si>
  <si>
    <t>1451 265TH AVE</t>
  </si>
  <si>
    <t>NWSE</t>
  </si>
  <si>
    <t>36-0072-000</t>
  </si>
  <si>
    <t>AMBLE &amp; ASCHER ET AL</t>
  </si>
  <si>
    <t>2235 ULYSSES ST NE</t>
  </si>
  <si>
    <t>MINNEAPOLIS MN 55418</t>
  </si>
  <si>
    <t>36-0072-010</t>
  </si>
  <si>
    <t>LUND, DAVID, KAREN, ET AL</t>
  </si>
  <si>
    <t>PO BOX 58</t>
  </si>
  <si>
    <t>DAWSON MN 56232</t>
  </si>
  <si>
    <t>36-0072-020</t>
  </si>
  <si>
    <t>SHARAR, JOHN HOWARD JR</t>
  </si>
  <si>
    <t>1359 265TH AVE</t>
  </si>
  <si>
    <t>36-0074-000</t>
  </si>
  <si>
    <t>OLSON FARMS LIMITED PARTNERSHIP</t>
  </si>
  <si>
    <t>18 SYCAMORE CT</t>
  </si>
  <si>
    <t>PAOLI PA  1 P 19301</t>
  </si>
  <si>
    <t>SENW</t>
  </si>
  <si>
    <t>36-0075-000</t>
  </si>
  <si>
    <t>ROBERTSON, JAMES &amp; WENDY</t>
  </si>
  <si>
    <t>3072 130TH STREET</t>
  </si>
  <si>
    <t>36-0076-000</t>
  </si>
  <si>
    <t>36-0076-010</t>
  </si>
  <si>
    <t>36-0076-900</t>
  </si>
  <si>
    <t>UNITED STATES OF AMERICA</t>
  </si>
  <si>
    <t>0</t>
  </si>
  <si>
    <t>36-0077-000</t>
  </si>
  <si>
    <t>BOTHUN FARMS LLC</t>
  </si>
  <si>
    <t>3263 210TH ST</t>
  </si>
  <si>
    <t>36-0078-000</t>
  </si>
  <si>
    <t>LARSON, DAVID LIVING TRUST</t>
  </si>
  <si>
    <t>1265 235TH AVE N</t>
  </si>
  <si>
    <t>CANBY, MN 56220</t>
  </si>
  <si>
    <t>36-0079-020</t>
  </si>
  <si>
    <t>ANDERSON, MICHAEL</t>
  </si>
  <si>
    <t>2451 170TH ST</t>
  </si>
  <si>
    <t>36-0080-000</t>
  </si>
  <si>
    <t>LUND, ADAM</t>
  </si>
  <si>
    <t>1086 275TH AVE</t>
  </si>
  <si>
    <t>36-0096-000</t>
  </si>
  <si>
    <t>PETERSON, DALE &amp; KAY</t>
  </si>
  <si>
    <t>1258 235TH AVE N</t>
  </si>
  <si>
    <t>CANBY, MN  5 56220</t>
  </si>
  <si>
    <t>MILLER, ARLENE</t>
  </si>
  <si>
    <t>2925 130TH ST</t>
  </si>
  <si>
    <t>36-0099-010</t>
  </si>
  <si>
    <t>36-0100-000</t>
  </si>
  <si>
    <t>BUER, TROY &amp; NATALIE</t>
  </si>
  <si>
    <t>2631 301ST AVE</t>
  </si>
  <si>
    <t>MADISON, MN 56256</t>
  </si>
  <si>
    <t>36-0100-020</t>
  </si>
  <si>
    <t>BUER, TODD</t>
  </si>
  <si>
    <t>1257 245TH AVE</t>
  </si>
  <si>
    <t>36-0101-000</t>
  </si>
  <si>
    <t>36-0102-000</t>
  </si>
  <si>
    <t>NIKOLAISEN, DALE &amp; BOTHUN, TAMARA</t>
  </si>
  <si>
    <t>36-0102-010</t>
  </si>
  <si>
    <t>TOWNSHIP OF PROVIDENCE</t>
  </si>
  <si>
    <t>1549 265TH AVE</t>
  </si>
  <si>
    <t>36-0102-900</t>
  </si>
  <si>
    <t>36-0103-900</t>
  </si>
  <si>
    <t>PROV VALLEY LUTH CEMETERY ASSOC</t>
  </si>
  <si>
    <t>2526 120TH ST</t>
  </si>
  <si>
    <t>36-0103-901</t>
  </si>
  <si>
    <t>PROV VALLEY LUTH CHURCH</t>
  </si>
  <si>
    <t>2495 120TH ST</t>
  </si>
  <si>
    <t>36-0104-000</t>
  </si>
  <si>
    <t>36-0104-010</t>
  </si>
  <si>
    <t>36-0105-000</t>
  </si>
  <si>
    <t>LARSON, BARBARA LIVING TRUST</t>
  </si>
  <si>
    <t>36-0106-000</t>
  </si>
  <si>
    <t>LUND, BRUCE &amp; JEANETTE</t>
  </si>
  <si>
    <t>23</t>
  </si>
  <si>
    <t>36-0107-000</t>
  </si>
  <si>
    <t>36-0109-000</t>
  </si>
  <si>
    <t>36-0135-000</t>
  </si>
  <si>
    <t>NESS FARMS PARTNERSHIP</t>
  </si>
  <si>
    <t>1186 255TH AVE</t>
  </si>
  <si>
    <t>36-0140-000</t>
  </si>
  <si>
    <t>ANDERSON, CAROL &amp; GRIFFIS, RUTH</t>
  </si>
  <si>
    <t>8432 JEFFERY AVE S</t>
  </si>
  <si>
    <t>COTTAGE GROVE MN 55016</t>
  </si>
  <si>
    <t>36-0141-000</t>
  </si>
  <si>
    <t>CR 21</t>
  </si>
  <si>
    <t>CR 2</t>
  </si>
  <si>
    <t>TOTAL WATERSHED ACRES:</t>
  </si>
  <si>
    <t>422 5TH AVENUE SUITE 301</t>
  </si>
  <si>
    <t>MADISON MN 56256</t>
  </si>
  <si>
    <t>PROVIDENCE TWP C/O AMANDA BARTUNEK 1549 265TH AVE</t>
  </si>
  <si>
    <t>LAC QUI PARLE CO RDS</t>
  </si>
  <si>
    <t>PROVIDENCE TWP RDS</t>
  </si>
  <si>
    <t>`</t>
  </si>
  <si>
    <t>ANDERSON, LARSON ETAL C/O RAY ANDERSON</t>
  </si>
  <si>
    <t>1247 RIDGE CREST LN NW</t>
  </si>
  <si>
    <t>ROCHESTER MN 55901</t>
  </si>
  <si>
    <t>36-0103-000</t>
  </si>
  <si>
    <t>OUTLET BENEFITS</t>
  </si>
  <si>
    <t>CD 83</t>
  </si>
  <si>
    <t>TOTAL PARCEL WITH OUTLET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</si>
</sst>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9" sqref="C39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48.44140625" style="1" bestFit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customWidth="1"/>
    <col min="40" max="40" width="17.6640625" style="5" customWidth="1"/>
    <col min="41" max="41" width="17.6640625" style="2" customWidth="1"/>
    <col min="42" max="42" width="17.6640625" style="5" customWidth="1"/>
    <col min="43" max="44" width="17.6640625" style="2" customWidth="1"/>
    <col min="45" max="46" width="17.6640625" style="5" customWidth="1"/>
    <col min="47" max="47" width="17.6640625" style="11" customWidth="1"/>
    <col min="48" max="48" width="17.6640625" style="5" customWidth="1"/>
  </cols>
  <sheetData>
    <row r="1" spans="1:48" x14ac:dyDescent="0.3">
      <c r="AN1" s="5">
        <v>4753</v>
      </c>
      <c r="AP1" s="5" t="s">
        <v>0</v>
      </c>
      <c r="AV1" s="5" t="s">
        <v>1</v>
      </c>
    </row>
    <row r="2" spans="1:48" ht="68.099999999999994" customHeight="1" x14ac:dyDescent="0.3">
      <c r="A2" s="12" t="s">
        <v>178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3" t="s">
        <v>13</v>
      </c>
      <c r="N2" s="14" t="s">
        <v>14</v>
      </c>
      <c r="O2" s="12" t="s">
        <v>15</v>
      </c>
      <c r="P2" s="15" t="s">
        <v>16</v>
      </c>
      <c r="Q2" s="12" t="s">
        <v>17</v>
      </c>
      <c r="R2" s="16" t="s">
        <v>18</v>
      </c>
      <c r="S2" s="12" t="s">
        <v>19</v>
      </c>
      <c r="T2" s="17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8" t="s">
        <v>26</v>
      </c>
      <c r="AA2" s="12" t="s">
        <v>27</v>
      </c>
      <c r="AB2" s="19" t="s">
        <v>28</v>
      </c>
      <c r="AC2" s="12" t="s">
        <v>29</v>
      </c>
      <c r="AD2" s="12" t="s">
        <v>30</v>
      </c>
      <c r="AE2" s="12" t="s">
        <v>31</v>
      </c>
      <c r="AF2" s="12" t="s">
        <v>32</v>
      </c>
      <c r="AG2" s="18" t="s">
        <v>33</v>
      </c>
      <c r="AH2" s="12" t="s">
        <v>34</v>
      </c>
      <c r="AI2" s="12" t="s">
        <v>35</v>
      </c>
      <c r="AJ2" s="12" t="s">
        <v>36</v>
      </c>
      <c r="AK2" s="13" t="s">
        <v>37</v>
      </c>
      <c r="AL2" s="12" t="s">
        <v>38</v>
      </c>
      <c r="AM2" s="13" t="s">
        <v>39</v>
      </c>
      <c r="AN2" s="12" t="s">
        <v>40</v>
      </c>
      <c r="AO2" s="12" t="s">
        <v>41</v>
      </c>
      <c r="AP2" s="12" t="s">
        <v>42</v>
      </c>
      <c r="AQ2" s="12" t="s">
        <v>43</v>
      </c>
      <c r="AR2" s="12" t="s">
        <v>44</v>
      </c>
      <c r="AS2" s="12" t="s">
        <v>45</v>
      </c>
      <c r="AT2" s="12" t="s">
        <v>185</v>
      </c>
      <c r="AU2" s="12" t="s">
        <v>46</v>
      </c>
      <c r="AV2" s="12" t="s">
        <v>47</v>
      </c>
    </row>
    <row r="3" spans="1:48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62</v>
      </c>
      <c r="F3" s="1" t="s">
        <v>78</v>
      </c>
      <c r="G3" s="1" t="s">
        <v>52</v>
      </c>
      <c r="H3" s="1" t="s">
        <v>53</v>
      </c>
      <c r="I3" s="2">
        <v>147</v>
      </c>
      <c r="J3" s="2">
        <v>33.159999999999997</v>
      </c>
      <c r="K3" s="2">
        <f t="shared" ref="K3:K31" si="0">SUM(N3,P3,R3,T3,V3,X3,Z3,AB3,AE3,AG3,AI3)</f>
        <v>2.21</v>
      </c>
      <c r="L3" s="2">
        <f t="shared" ref="L3:L31" si="1">SUM(M3,AD3,AK3,AM3,AO3,AQ3,AR3)</f>
        <v>0</v>
      </c>
      <c r="R3" s="7">
        <v>1.88</v>
      </c>
      <c r="S3" s="5">
        <v>934.82999999999993</v>
      </c>
      <c r="T3" s="8">
        <v>0.33</v>
      </c>
      <c r="U3" s="5">
        <v>49.227750000000007</v>
      </c>
      <c r="AL3" s="5" t="str">
        <f t="shared" ref="AL3:AL31" si="2">IF(AK3&gt;0,AK3*$AL$1,"")</f>
        <v/>
      </c>
      <c r="AN3" s="5" t="str">
        <f t="shared" ref="AN3:AN31" si="3">IF(AM3&gt;0,AM3*$AN$1,"")</f>
        <v/>
      </c>
      <c r="AP3" s="5" t="str">
        <f t="shared" ref="AP3:AP31" si="4">IF(AO3&gt;0,AO3*$AP$1,"")</f>
        <v/>
      </c>
      <c r="AS3" s="5">
        <f t="shared" ref="AS3:AS31" si="5">SUM(O3,Q3,S3,U3,W3,Y3,AA3,AC3,AF3,AH3,AJ3)</f>
        <v>984.05774999999994</v>
      </c>
      <c r="AT3" s="5">
        <f t="shared" ref="AT3:AT66" si="6">$AS$87*(AU3/100)</f>
        <v>933.87080474999993</v>
      </c>
      <c r="AU3" s="11">
        <f t="shared" ref="AU3:AU66" si="7">(AS3/$AS$87)*(100-5.1)</f>
        <v>9.2054814763404547E-2</v>
      </c>
      <c r="AV3" s="5">
        <f t="shared" ref="AV3:AV31" si="8">(AU3/100)*$AV$1</f>
        <v>92.054814763404551</v>
      </c>
    </row>
    <row r="4" spans="1:48" x14ac:dyDescent="0.3">
      <c r="A4" s="1" t="s">
        <v>74</v>
      </c>
      <c r="B4" s="1" t="s">
        <v>75</v>
      </c>
      <c r="C4" s="1" t="s">
        <v>76</v>
      </c>
      <c r="D4" s="1" t="s">
        <v>77</v>
      </c>
      <c r="E4" s="1" t="s">
        <v>54</v>
      </c>
      <c r="F4" s="1" t="s">
        <v>78</v>
      </c>
      <c r="G4" s="1" t="s">
        <v>52</v>
      </c>
      <c r="H4" s="1" t="s">
        <v>53</v>
      </c>
      <c r="I4" s="2">
        <v>147</v>
      </c>
      <c r="J4" s="2">
        <v>29.51</v>
      </c>
      <c r="K4" s="2">
        <f t="shared" si="0"/>
        <v>23.970000000000002</v>
      </c>
      <c r="L4" s="2">
        <f t="shared" si="1"/>
        <v>1.23</v>
      </c>
      <c r="P4" s="6">
        <v>5.45</v>
      </c>
      <c r="Q4" s="5">
        <v>7067.2875000000004</v>
      </c>
      <c r="R4" s="7">
        <v>13.78</v>
      </c>
      <c r="S4" s="5">
        <v>6852.1049999999996</v>
      </c>
      <c r="T4" s="8">
        <v>4.55</v>
      </c>
      <c r="U4" s="5">
        <v>678.74625000000003</v>
      </c>
      <c r="Z4" s="9">
        <v>0.1</v>
      </c>
      <c r="AA4" s="5">
        <v>5.9737500000000008</v>
      </c>
      <c r="AB4" s="10">
        <v>0.09</v>
      </c>
      <c r="AC4" s="5">
        <v>4.8262499999999999</v>
      </c>
      <c r="AL4" s="5" t="str">
        <f t="shared" si="2"/>
        <v/>
      </c>
      <c r="AM4" s="3">
        <v>0.49</v>
      </c>
      <c r="AN4" s="5">
        <f t="shared" si="3"/>
        <v>2328.9699999999998</v>
      </c>
      <c r="AP4" s="5" t="str">
        <f t="shared" si="4"/>
        <v/>
      </c>
      <c r="AQ4" s="2">
        <v>0.74</v>
      </c>
      <c r="AS4" s="5">
        <f t="shared" si="5"/>
        <v>14608.938749999999</v>
      </c>
      <c r="AT4" s="5">
        <f t="shared" si="6"/>
        <v>13863.882873750001</v>
      </c>
      <c r="AU4" s="11">
        <f t="shared" si="7"/>
        <v>1.3666099886121246</v>
      </c>
      <c r="AV4" s="5">
        <f t="shared" si="8"/>
        <v>1366.6099886121244</v>
      </c>
    </row>
    <row r="5" spans="1:48" x14ac:dyDescent="0.3">
      <c r="A5" s="1" t="s">
        <v>74</v>
      </c>
      <c r="B5" s="1" t="s">
        <v>75</v>
      </c>
      <c r="C5" s="1" t="s">
        <v>76</v>
      </c>
      <c r="D5" s="1" t="s">
        <v>77</v>
      </c>
      <c r="E5" s="1" t="s">
        <v>79</v>
      </c>
      <c r="F5" s="1" t="s">
        <v>78</v>
      </c>
      <c r="G5" s="1" t="s">
        <v>52</v>
      </c>
      <c r="H5" s="1" t="s">
        <v>53</v>
      </c>
      <c r="I5" s="2">
        <v>147</v>
      </c>
      <c r="J5" s="2">
        <v>38.86</v>
      </c>
      <c r="K5" s="2">
        <f t="shared" si="0"/>
        <v>17.490000000000002</v>
      </c>
      <c r="L5" s="2">
        <f t="shared" si="1"/>
        <v>0</v>
      </c>
      <c r="R5" s="7">
        <v>4.18</v>
      </c>
      <c r="S5" s="5">
        <v>2078.5050000000001</v>
      </c>
      <c r="T5" s="8">
        <v>13.31</v>
      </c>
      <c r="U5" s="5">
        <v>1985.5192500000001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4064.0242500000004</v>
      </c>
      <c r="AT5" s="5">
        <f t="shared" si="6"/>
        <v>3856.7590132500009</v>
      </c>
      <c r="AU5" s="11">
        <f t="shared" si="7"/>
        <v>0.38017382570050812</v>
      </c>
      <c r="AV5" s="5">
        <f t="shared" si="8"/>
        <v>380.17382570050813</v>
      </c>
    </row>
    <row r="6" spans="1:48" x14ac:dyDescent="0.3">
      <c r="A6" s="1" t="s">
        <v>74</v>
      </c>
      <c r="B6" s="1" t="s">
        <v>75</v>
      </c>
      <c r="C6" s="1" t="s">
        <v>76</v>
      </c>
      <c r="D6" s="1" t="s">
        <v>77</v>
      </c>
      <c r="E6" s="1" t="s">
        <v>66</v>
      </c>
      <c r="F6" s="1" t="s">
        <v>78</v>
      </c>
      <c r="G6" s="1" t="s">
        <v>52</v>
      </c>
      <c r="H6" s="1" t="s">
        <v>53</v>
      </c>
      <c r="I6" s="2">
        <v>147</v>
      </c>
      <c r="J6" s="2">
        <v>38.29</v>
      </c>
      <c r="K6" s="2">
        <f t="shared" si="0"/>
        <v>29.410000000000004</v>
      </c>
      <c r="L6" s="2">
        <f t="shared" si="1"/>
        <v>0</v>
      </c>
      <c r="P6" s="6">
        <v>4.3899999999999997</v>
      </c>
      <c r="Q6" s="5">
        <v>5692.7324999999992</v>
      </c>
      <c r="R6" s="7">
        <v>18.28</v>
      </c>
      <c r="S6" s="5">
        <v>9089.7300000000014</v>
      </c>
      <c r="T6" s="8">
        <v>6.74</v>
      </c>
      <c r="U6" s="5">
        <v>1005.4395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15787.902000000002</v>
      </c>
      <c r="AT6" s="5">
        <f t="shared" si="6"/>
        <v>14982.718998000002</v>
      </c>
      <c r="AU6" s="11">
        <f t="shared" si="7"/>
        <v>1.4768974626873113</v>
      </c>
      <c r="AV6" s="5">
        <f t="shared" si="8"/>
        <v>1476.8974626873114</v>
      </c>
    </row>
    <row r="7" spans="1:48" x14ac:dyDescent="0.3">
      <c r="A7" s="1" t="s">
        <v>80</v>
      </c>
      <c r="B7" s="1" t="s">
        <v>81</v>
      </c>
      <c r="C7" s="1" t="s">
        <v>82</v>
      </c>
      <c r="D7" s="1" t="s">
        <v>77</v>
      </c>
      <c r="E7" s="1" t="s">
        <v>54</v>
      </c>
      <c r="F7" s="1" t="s">
        <v>78</v>
      </c>
      <c r="G7" s="1" t="s">
        <v>52</v>
      </c>
      <c r="H7" s="1" t="s">
        <v>53</v>
      </c>
      <c r="I7" s="2">
        <v>13</v>
      </c>
      <c r="J7" s="2">
        <v>7.58</v>
      </c>
      <c r="K7" s="2">
        <f t="shared" si="0"/>
        <v>4.12</v>
      </c>
      <c r="L7" s="2">
        <f t="shared" si="1"/>
        <v>0</v>
      </c>
      <c r="Z7" s="9">
        <v>0.9</v>
      </c>
      <c r="AA7" s="5">
        <v>53.763750000000002</v>
      </c>
      <c r="AB7" s="10">
        <v>3.22</v>
      </c>
      <c r="AC7" s="5">
        <v>172.67250000000001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226.43625000000003</v>
      </c>
      <c r="AT7" s="5">
        <f t="shared" si="6"/>
        <v>214.88800125000006</v>
      </c>
      <c r="AU7" s="11">
        <f t="shared" si="7"/>
        <v>2.118223960887455E-2</v>
      </c>
      <c r="AV7" s="5">
        <f t="shared" si="8"/>
        <v>21.18223960887455</v>
      </c>
    </row>
    <row r="8" spans="1:48" x14ac:dyDescent="0.3">
      <c r="A8" s="1" t="s">
        <v>83</v>
      </c>
      <c r="B8" s="1" t="s">
        <v>75</v>
      </c>
      <c r="C8" s="1" t="s">
        <v>76</v>
      </c>
      <c r="D8" s="1" t="s">
        <v>77</v>
      </c>
      <c r="E8" s="1" t="s">
        <v>73</v>
      </c>
      <c r="F8" s="1" t="s">
        <v>71</v>
      </c>
      <c r="G8" s="1" t="s">
        <v>52</v>
      </c>
      <c r="H8" s="1" t="s">
        <v>53</v>
      </c>
      <c r="I8" s="2">
        <v>150</v>
      </c>
      <c r="J8" s="2">
        <v>39.6</v>
      </c>
      <c r="K8" s="2">
        <f t="shared" si="0"/>
        <v>1.71</v>
      </c>
      <c r="L8" s="2">
        <f t="shared" si="1"/>
        <v>0</v>
      </c>
      <c r="T8" s="8">
        <v>1.71</v>
      </c>
      <c r="U8" s="5">
        <v>255.08924999999999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255.08924999999999</v>
      </c>
      <c r="AT8" s="5">
        <f t="shared" si="6"/>
        <v>242.07969825000001</v>
      </c>
      <c r="AU8" s="11">
        <f t="shared" si="7"/>
        <v>2.3862617470250903E-2</v>
      </c>
      <c r="AV8" s="5">
        <f t="shared" si="8"/>
        <v>23.862617470250903</v>
      </c>
    </row>
    <row r="9" spans="1:48" x14ac:dyDescent="0.3">
      <c r="A9" s="1" t="s">
        <v>83</v>
      </c>
      <c r="B9" s="1" t="s">
        <v>75</v>
      </c>
      <c r="C9" s="1" t="s">
        <v>76</v>
      </c>
      <c r="D9" s="1" t="s">
        <v>77</v>
      </c>
      <c r="E9" s="1" t="s">
        <v>84</v>
      </c>
      <c r="F9" s="1" t="s">
        <v>71</v>
      </c>
      <c r="G9" s="1" t="s">
        <v>52</v>
      </c>
      <c r="H9" s="1" t="s">
        <v>53</v>
      </c>
      <c r="I9" s="2">
        <v>150</v>
      </c>
      <c r="J9" s="2">
        <v>40.25</v>
      </c>
      <c r="K9" s="2">
        <f t="shared" si="0"/>
        <v>17.350000000000001</v>
      </c>
      <c r="L9" s="2">
        <f t="shared" si="1"/>
        <v>0</v>
      </c>
      <c r="R9" s="7">
        <v>11.91</v>
      </c>
      <c r="S9" s="5">
        <v>5922.2475000000004</v>
      </c>
      <c r="T9" s="8">
        <v>5.44</v>
      </c>
      <c r="U9" s="5">
        <v>811.51200000000017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6733.7595000000001</v>
      </c>
      <c r="AT9" s="5">
        <f t="shared" si="6"/>
        <v>6390.3377654999995</v>
      </c>
      <c r="AU9" s="11">
        <f t="shared" si="7"/>
        <v>0.62991728222638932</v>
      </c>
      <c r="AV9" s="5">
        <f t="shared" si="8"/>
        <v>629.91728222638926</v>
      </c>
    </row>
    <row r="10" spans="1:48" x14ac:dyDescent="0.3">
      <c r="A10" s="1" t="s">
        <v>85</v>
      </c>
      <c r="B10" s="1" t="s">
        <v>86</v>
      </c>
      <c r="C10" s="1" t="s">
        <v>87</v>
      </c>
      <c r="D10" s="1" t="s">
        <v>77</v>
      </c>
      <c r="E10" s="1" t="s">
        <v>69</v>
      </c>
      <c r="F10" s="1" t="s">
        <v>71</v>
      </c>
      <c r="G10" s="1" t="s">
        <v>52</v>
      </c>
      <c r="H10" s="1" t="s">
        <v>53</v>
      </c>
      <c r="I10" s="2">
        <v>80</v>
      </c>
      <c r="J10" s="2">
        <v>39.58</v>
      </c>
      <c r="K10" s="2">
        <f t="shared" si="0"/>
        <v>37.270000000000003</v>
      </c>
      <c r="L10" s="2">
        <f t="shared" si="1"/>
        <v>0</v>
      </c>
      <c r="N10" s="4">
        <v>0.84</v>
      </c>
      <c r="O10" s="5">
        <v>1600.2</v>
      </c>
      <c r="P10" s="6">
        <v>23.19</v>
      </c>
      <c r="Q10" s="5">
        <v>30071.6325</v>
      </c>
      <c r="R10" s="7">
        <v>10.029999999999999</v>
      </c>
      <c r="S10" s="5">
        <v>4987.4174999999996</v>
      </c>
      <c r="T10" s="8">
        <v>3.21</v>
      </c>
      <c r="U10" s="5">
        <v>478.85174999999998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37138.101750000002</v>
      </c>
      <c r="AT10" s="5">
        <f t="shared" si="6"/>
        <v>35244.058560749996</v>
      </c>
      <c r="AU10" s="11">
        <f t="shared" si="7"/>
        <v>3.4741264699767065</v>
      </c>
      <c r="AV10" s="5">
        <f t="shared" si="8"/>
        <v>3474.1264699767066</v>
      </c>
    </row>
    <row r="11" spans="1:48" x14ac:dyDescent="0.3">
      <c r="A11" s="1" t="s">
        <v>85</v>
      </c>
      <c r="B11" s="1" t="s">
        <v>86</v>
      </c>
      <c r="C11" s="1" t="s">
        <v>87</v>
      </c>
      <c r="D11" s="1" t="s">
        <v>77</v>
      </c>
      <c r="E11" s="1" t="s">
        <v>88</v>
      </c>
      <c r="F11" s="1" t="s">
        <v>71</v>
      </c>
      <c r="G11" s="1" t="s">
        <v>52</v>
      </c>
      <c r="H11" s="1" t="s">
        <v>53</v>
      </c>
      <c r="I11" s="2">
        <v>80</v>
      </c>
      <c r="J11" s="2">
        <v>40.28</v>
      </c>
      <c r="K11" s="2">
        <f t="shared" si="0"/>
        <v>38.31</v>
      </c>
      <c r="L11" s="2">
        <f t="shared" si="1"/>
        <v>1.69</v>
      </c>
      <c r="N11" s="4">
        <v>2.2400000000000002</v>
      </c>
      <c r="O11" s="5">
        <v>4260.8499999999995</v>
      </c>
      <c r="P11" s="6">
        <v>22.58</v>
      </c>
      <c r="Q11" s="5">
        <v>29271.97</v>
      </c>
      <c r="R11" s="7">
        <v>11.55</v>
      </c>
      <c r="S11" s="5">
        <v>5743.2375000000002</v>
      </c>
      <c r="T11" s="8">
        <v>1.94</v>
      </c>
      <c r="U11" s="5">
        <v>289.39949999999999</v>
      </c>
      <c r="AL11" s="5" t="str">
        <f t="shared" si="2"/>
        <v/>
      </c>
      <c r="AM11" s="3">
        <v>0.72</v>
      </c>
      <c r="AN11" s="5">
        <f t="shared" si="3"/>
        <v>3422.16</v>
      </c>
      <c r="AP11" s="5" t="str">
        <f t="shared" si="4"/>
        <v/>
      </c>
      <c r="AQ11" s="2">
        <v>0.97</v>
      </c>
      <c r="AS11" s="5">
        <f t="shared" si="5"/>
        <v>39565.457000000002</v>
      </c>
      <c r="AT11" s="5">
        <f t="shared" si="6"/>
        <v>37547.618693000004</v>
      </c>
      <c r="AU11" s="11">
        <f t="shared" si="7"/>
        <v>3.7011962104505027</v>
      </c>
      <c r="AV11" s="5">
        <f t="shared" si="8"/>
        <v>3701.1962104505023</v>
      </c>
    </row>
    <row r="12" spans="1:48" x14ac:dyDescent="0.3">
      <c r="A12" s="1" t="s">
        <v>89</v>
      </c>
      <c r="B12" s="1" t="s">
        <v>90</v>
      </c>
      <c r="C12" s="1" t="s">
        <v>91</v>
      </c>
      <c r="D12" s="1" t="s">
        <v>92</v>
      </c>
      <c r="E12" s="1" t="s">
        <v>79</v>
      </c>
      <c r="F12" s="1" t="s">
        <v>71</v>
      </c>
      <c r="G12" s="1" t="s">
        <v>52</v>
      </c>
      <c r="H12" s="1" t="s">
        <v>53</v>
      </c>
      <c r="I12" s="2">
        <v>150.18</v>
      </c>
      <c r="J12" s="2">
        <v>40.299999999999997</v>
      </c>
      <c r="K12" s="2">
        <f t="shared" si="0"/>
        <v>39.769999999999996</v>
      </c>
      <c r="L12" s="2">
        <f t="shared" si="1"/>
        <v>0.22999999999999998</v>
      </c>
      <c r="N12" s="4">
        <v>12.87</v>
      </c>
      <c r="O12" s="5">
        <v>23374.35</v>
      </c>
      <c r="P12" s="6">
        <v>15.76</v>
      </c>
      <c r="Q12" s="5">
        <v>18772.6175</v>
      </c>
      <c r="R12" s="7">
        <v>11.14</v>
      </c>
      <c r="S12" s="5">
        <v>4617.7950000000001</v>
      </c>
      <c r="AL12" s="5" t="str">
        <f t="shared" si="2"/>
        <v/>
      </c>
      <c r="AM12" s="3">
        <v>0.11</v>
      </c>
      <c r="AN12" s="5">
        <f t="shared" si="3"/>
        <v>522.83000000000004</v>
      </c>
      <c r="AP12" s="5" t="str">
        <f t="shared" si="4"/>
        <v/>
      </c>
      <c r="AQ12" s="2">
        <v>0.12</v>
      </c>
      <c r="AS12" s="5">
        <f t="shared" si="5"/>
        <v>46764.762499999997</v>
      </c>
      <c r="AT12" s="5">
        <f t="shared" si="6"/>
        <v>44379.759612499998</v>
      </c>
      <c r="AU12" s="11">
        <f t="shared" si="7"/>
        <v>4.3746635290379121</v>
      </c>
      <c r="AV12" s="5">
        <f t="shared" si="8"/>
        <v>4374.6635290379127</v>
      </c>
    </row>
    <row r="13" spans="1:48" x14ac:dyDescent="0.3">
      <c r="A13" s="1" t="s">
        <v>89</v>
      </c>
      <c r="B13" s="1" t="s">
        <v>90</v>
      </c>
      <c r="C13" s="1" t="s">
        <v>91</v>
      </c>
      <c r="D13" s="1" t="s">
        <v>92</v>
      </c>
      <c r="E13" s="1" t="s">
        <v>66</v>
      </c>
      <c r="F13" s="1" t="s">
        <v>71</v>
      </c>
      <c r="G13" s="1" t="s">
        <v>52</v>
      </c>
      <c r="H13" s="1" t="s">
        <v>53</v>
      </c>
      <c r="I13" s="2">
        <v>150.18</v>
      </c>
      <c r="J13" s="2">
        <v>39.840000000000003</v>
      </c>
      <c r="K13" s="2">
        <f t="shared" si="0"/>
        <v>39.840000000000003</v>
      </c>
      <c r="L13" s="2">
        <f t="shared" si="1"/>
        <v>0</v>
      </c>
      <c r="P13" s="6">
        <v>33.46</v>
      </c>
      <c r="Q13" s="5">
        <v>28991.0075</v>
      </c>
      <c r="R13" s="7">
        <v>6.379999999999999</v>
      </c>
      <c r="S13" s="5">
        <v>2424.9225000000001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31415.93</v>
      </c>
      <c r="AT13" s="5">
        <f t="shared" si="6"/>
        <v>29813.717570000004</v>
      </c>
      <c r="AU13" s="11">
        <f t="shared" si="7"/>
        <v>2.9388393280476519</v>
      </c>
      <c r="AV13" s="5">
        <f t="shared" si="8"/>
        <v>2938.8393280476521</v>
      </c>
    </row>
    <row r="14" spans="1:48" x14ac:dyDescent="0.3">
      <c r="A14" s="1" t="s">
        <v>89</v>
      </c>
      <c r="B14" s="1" t="s">
        <v>90</v>
      </c>
      <c r="C14" s="1" t="s">
        <v>91</v>
      </c>
      <c r="D14" s="1" t="s">
        <v>92</v>
      </c>
      <c r="E14" s="1" t="s">
        <v>54</v>
      </c>
      <c r="F14" s="1" t="s">
        <v>71</v>
      </c>
      <c r="G14" s="1" t="s">
        <v>52</v>
      </c>
      <c r="H14" s="1" t="s">
        <v>53</v>
      </c>
      <c r="I14" s="2">
        <v>150.18</v>
      </c>
      <c r="J14" s="2">
        <v>28.85</v>
      </c>
      <c r="K14" s="2">
        <f t="shared" si="0"/>
        <v>28.83</v>
      </c>
      <c r="L14" s="2">
        <f t="shared" si="1"/>
        <v>0</v>
      </c>
      <c r="P14" s="6">
        <v>9.81</v>
      </c>
      <c r="Q14" s="5">
        <v>8569.3562500000007</v>
      </c>
      <c r="R14" s="7">
        <v>13.66</v>
      </c>
      <c r="S14" s="5">
        <v>4694.04</v>
      </c>
      <c r="T14" s="8">
        <v>4.7</v>
      </c>
      <c r="U14" s="5">
        <v>638.46900000000005</v>
      </c>
      <c r="Z14" s="9">
        <v>0.43</v>
      </c>
      <c r="AA14" s="5">
        <v>17.124749999999999</v>
      </c>
      <c r="AB14" s="10">
        <v>0.23</v>
      </c>
      <c r="AC14" s="5">
        <v>8.2225000000000001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13927.212500000003</v>
      </c>
      <c r="AT14" s="5">
        <f t="shared" si="6"/>
        <v>13216.924662500003</v>
      </c>
      <c r="AU14" s="11">
        <f t="shared" si="7"/>
        <v>1.3028371219657309</v>
      </c>
      <c r="AV14" s="5">
        <f t="shared" si="8"/>
        <v>1302.8371219657308</v>
      </c>
    </row>
    <row r="15" spans="1:48" x14ac:dyDescent="0.3">
      <c r="A15" s="1" t="s">
        <v>89</v>
      </c>
      <c r="B15" s="1" t="s">
        <v>90</v>
      </c>
      <c r="C15" s="1" t="s">
        <v>91</v>
      </c>
      <c r="D15" s="1" t="s">
        <v>92</v>
      </c>
      <c r="E15" s="1" t="s">
        <v>62</v>
      </c>
      <c r="F15" s="1" t="s">
        <v>71</v>
      </c>
      <c r="G15" s="1" t="s">
        <v>52</v>
      </c>
      <c r="H15" s="1" t="s">
        <v>53</v>
      </c>
      <c r="I15" s="2">
        <v>150.18</v>
      </c>
      <c r="J15" s="2">
        <v>38.85</v>
      </c>
      <c r="K15" s="2">
        <f t="shared" si="0"/>
        <v>38.849999999999994</v>
      </c>
      <c r="L15" s="2">
        <f t="shared" si="1"/>
        <v>0</v>
      </c>
      <c r="P15" s="6">
        <v>14.37</v>
      </c>
      <c r="Q15" s="5">
        <v>16269.89</v>
      </c>
      <c r="R15" s="7">
        <v>24.32</v>
      </c>
      <c r="S15" s="5">
        <v>10601.37</v>
      </c>
      <c r="T15" s="8">
        <v>0.16</v>
      </c>
      <c r="U15" s="5">
        <v>23.867999999999999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26895.128000000001</v>
      </c>
      <c r="AT15" s="5">
        <f t="shared" si="6"/>
        <v>25523.476472000002</v>
      </c>
      <c r="AU15" s="11">
        <f t="shared" si="7"/>
        <v>2.5159357020236417</v>
      </c>
      <c r="AV15" s="5">
        <f t="shared" si="8"/>
        <v>2515.9357020236416</v>
      </c>
    </row>
    <row r="16" spans="1:48" x14ac:dyDescent="0.3">
      <c r="A16" s="1" t="s">
        <v>93</v>
      </c>
      <c r="B16" s="1" t="s">
        <v>94</v>
      </c>
      <c r="C16" s="1" t="s">
        <v>95</v>
      </c>
      <c r="D16" s="1" t="s">
        <v>96</v>
      </c>
      <c r="E16" s="1" t="s">
        <v>61</v>
      </c>
      <c r="F16" s="1" t="s">
        <v>71</v>
      </c>
      <c r="G16" s="1" t="s">
        <v>52</v>
      </c>
      <c r="H16" s="1" t="s">
        <v>53</v>
      </c>
      <c r="I16" s="2">
        <v>80</v>
      </c>
      <c r="J16" s="2">
        <v>38.81</v>
      </c>
      <c r="K16" s="2">
        <f t="shared" si="0"/>
        <v>37.83</v>
      </c>
      <c r="L16" s="2">
        <f t="shared" si="1"/>
        <v>0.97</v>
      </c>
      <c r="P16" s="6">
        <v>32.85</v>
      </c>
      <c r="Q16" s="5">
        <v>42598.237500000003</v>
      </c>
      <c r="R16" s="7">
        <v>4.9800000000000004</v>
      </c>
      <c r="S16" s="5">
        <v>2476.3049999999998</v>
      </c>
      <c r="AL16" s="5" t="str">
        <f t="shared" si="2"/>
        <v/>
      </c>
      <c r="AM16" s="3">
        <v>0.35</v>
      </c>
      <c r="AN16" s="5">
        <f t="shared" si="3"/>
        <v>1663.55</v>
      </c>
      <c r="AP16" s="5" t="str">
        <f t="shared" si="4"/>
        <v/>
      </c>
      <c r="AQ16" s="2">
        <v>0.62</v>
      </c>
      <c r="AS16" s="5">
        <f t="shared" si="5"/>
        <v>45074.542500000003</v>
      </c>
      <c r="AT16" s="5">
        <f t="shared" si="6"/>
        <v>42775.740832500007</v>
      </c>
      <c r="AU16" s="11">
        <f t="shared" si="7"/>
        <v>4.2165499538850302</v>
      </c>
      <c r="AV16" s="5">
        <f t="shared" si="8"/>
        <v>4216.5499538850299</v>
      </c>
    </row>
    <row r="17" spans="1:48" x14ac:dyDescent="0.3">
      <c r="A17" s="1" t="s">
        <v>93</v>
      </c>
      <c r="B17" s="1" t="s">
        <v>94</v>
      </c>
      <c r="C17" s="1" t="s">
        <v>95</v>
      </c>
      <c r="D17" s="1" t="s">
        <v>96</v>
      </c>
      <c r="E17" s="1" t="s">
        <v>50</v>
      </c>
      <c r="F17" s="1" t="s">
        <v>71</v>
      </c>
      <c r="G17" s="1" t="s">
        <v>52</v>
      </c>
      <c r="H17" s="1" t="s">
        <v>53</v>
      </c>
      <c r="I17" s="2">
        <v>80</v>
      </c>
      <c r="J17" s="2">
        <v>37.590000000000003</v>
      </c>
      <c r="K17" s="2">
        <f t="shared" si="0"/>
        <v>34.71</v>
      </c>
      <c r="L17" s="2">
        <f t="shared" si="1"/>
        <v>2.88</v>
      </c>
      <c r="N17" s="4">
        <v>0.65</v>
      </c>
      <c r="O17" s="5">
        <v>1238.25</v>
      </c>
      <c r="P17" s="6">
        <v>28.64</v>
      </c>
      <c r="Q17" s="5">
        <v>37138.92</v>
      </c>
      <c r="R17" s="7">
        <v>5.42</v>
      </c>
      <c r="S17" s="5">
        <v>2695.0949999999998</v>
      </c>
      <c r="AL17" s="5" t="str">
        <f t="shared" si="2"/>
        <v/>
      </c>
      <c r="AM17" s="3">
        <v>1.1599999999999999</v>
      </c>
      <c r="AN17" s="5">
        <f t="shared" si="3"/>
        <v>5513.48</v>
      </c>
      <c r="AP17" s="5" t="str">
        <f t="shared" si="4"/>
        <v/>
      </c>
      <c r="AQ17" s="2">
        <v>1.72</v>
      </c>
      <c r="AS17" s="5">
        <f t="shared" si="5"/>
        <v>41072.264999999999</v>
      </c>
      <c r="AT17" s="5">
        <f t="shared" si="6"/>
        <v>38977.579485000002</v>
      </c>
      <c r="AU17" s="11">
        <f t="shared" si="7"/>
        <v>3.8421522989768273</v>
      </c>
      <c r="AV17" s="5">
        <f t="shared" si="8"/>
        <v>3842.1522989768273</v>
      </c>
    </row>
    <row r="18" spans="1:48" x14ac:dyDescent="0.3">
      <c r="A18" s="1" t="s">
        <v>97</v>
      </c>
      <c r="B18" s="1" t="s">
        <v>98</v>
      </c>
      <c r="C18" s="1" t="s">
        <v>99</v>
      </c>
      <c r="D18" s="1" t="s">
        <v>96</v>
      </c>
      <c r="E18" s="1" t="s">
        <v>54</v>
      </c>
      <c r="F18" s="1" t="s">
        <v>71</v>
      </c>
      <c r="G18" s="1" t="s">
        <v>52</v>
      </c>
      <c r="H18" s="1" t="s">
        <v>53</v>
      </c>
      <c r="I18" s="2">
        <v>9.82</v>
      </c>
      <c r="J18" s="2">
        <v>9.25</v>
      </c>
      <c r="K18" s="2">
        <f t="shared" si="0"/>
        <v>9.25</v>
      </c>
      <c r="L18" s="2">
        <f t="shared" si="1"/>
        <v>0</v>
      </c>
      <c r="T18" s="8">
        <v>3.15</v>
      </c>
      <c r="U18" s="5">
        <v>427.13774999999998</v>
      </c>
      <c r="Z18" s="9">
        <v>2.25</v>
      </c>
      <c r="AA18" s="5">
        <v>100.75725</v>
      </c>
      <c r="AB18" s="10">
        <v>3.85</v>
      </c>
      <c r="AC18" s="5">
        <v>139.7825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667.67750000000001</v>
      </c>
      <c r="AT18" s="5">
        <f t="shared" si="6"/>
        <v>633.62594750000005</v>
      </c>
      <c r="AU18" s="11">
        <f t="shared" si="7"/>
        <v>6.2458660159114693E-2</v>
      </c>
      <c r="AV18" s="5">
        <f t="shared" si="8"/>
        <v>62.458660159114693</v>
      </c>
    </row>
    <row r="19" spans="1:48" x14ac:dyDescent="0.3">
      <c r="A19" s="1" t="s">
        <v>100</v>
      </c>
      <c r="B19" s="1" t="s">
        <v>101</v>
      </c>
      <c r="C19" s="1" t="s">
        <v>102</v>
      </c>
      <c r="D19" s="1" t="s">
        <v>103</v>
      </c>
      <c r="E19" s="1" t="s">
        <v>56</v>
      </c>
      <c r="F19" s="1" t="s">
        <v>71</v>
      </c>
      <c r="G19" s="1" t="s">
        <v>52</v>
      </c>
      <c r="H19" s="1" t="s">
        <v>53</v>
      </c>
      <c r="I19" s="2">
        <v>160</v>
      </c>
      <c r="J19" s="2">
        <v>39.24</v>
      </c>
      <c r="K19" s="2">
        <f t="shared" si="0"/>
        <v>24.84</v>
      </c>
      <c r="L19" s="2">
        <f t="shared" si="1"/>
        <v>0</v>
      </c>
      <c r="R19" s="7">
        <v>22.13</v>
      </c>
      <c r="S19" s="5">
        <v>11004.1425</v>
      </c>
      <c r="T19" s="8">
        <v>2.71</v>
      </c>
      <c r="U19" s="5">
        <v>404.26425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11408.40675</v>
      </c>
      <c r="AT19" s="5">
        <f t="shared" si="6"/>
        <v>10826.578005750001</v>
      </c>
      <c r="AU19" s="11">
        <f t="shared" si="7"/>
        <v>1.0672125392202076</v>
      </c>
      <c r="AV19" s="5">
        <f t="shared" si="8"/>
        <v>1067.2125392202076</v>
      </c>
    </row>
    <row r="20" spans="1:48" x14ac:dyDescent="0.3">
      <c r="A20" s="1" t="s">
        <v>100</v>
      </c>
      <c r="B20" s="1" t="s">
        <v>101</v>
      </c>
      <c r="C20" s="1" t="s">
        <v>102</v>
      </c>
      <c r="D20" s="1" t="s">
        <v>103</v>
      </c>
      <c r="E20" s="1" t="s">
        <v>104</v>
      </c>
      <c r="F20" s="1" t="s">
        <v>71</v>
      </c>
      <c r="G20" s="1" t="s">
        <v>52</v>
      </c>
      <c r="H20" s="1" t="s">
        <v>53</v>
      </c>
      <c r="I20" s="2">
        <v>160</v>
      </c>
      <c r="J20" s="2">
        <v>40.200000000000003</v>
      </c>
      <c r="K20" s="2">
        <f t="shared" si="0"/>
        <v>27.42</v>
      </c>
      <c r="L20" s="2">
        <f t="shared" si="1"/>
        <v>0</v>
      </c>
      <c r="P20" s="6">
        <v>5.18</v>
      </c>
      <c r="Q20" s="5">
        <v>6717.165</v>
      </c>
      <c r="R20" s="7">
        <v>19.600000000000001</v>
      </c>
      <c r="S20" s="5">
        <v>9746.1</v>
      </c>
      <c r="T20" s="8">
        <v>2.64</v>
      </c>
      <c r="U20" s="5">
        <v>393.82200000000012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16857.087</v>
      </c>
      <c r="AT20" s="5">
        <f t="shared" si="6"/>
        <v>15997.375563</v>
      </c>
      <c r="AU20" s="11">
        <f t="shared" si="7"/>
        <v>1.5769156040238441</v>
      </c>
      <c r="AV20" s="5">
        <f t="shared" si="8"/>
        <v>1576.915604023844</v>
      </c>
    </row>
    <row r="21" spans="1:48" x14ac:dyDescent="0.3">
      <c r="A21" s="1" t="s">
        <v>100</v>
      </c>
      <c r="B21" s="1" t="s">
        <v>101</v>
      </c>
      <c r="C21" s="1" t="s">
        <v>102</v>
      </c>
      <c r="D21" s="1" t="s">
        <v>103</v>
      </c>
      <c r="E21" s="1" t="s">
        <v>72</v>
      </c>
      <c r="F21" s="1" t="s">
        <v>71</v>
      </c>
      <c r="G21" s="1" t="s">
        <v>52</v>
      </c>
      <c r="H21" s="1" t="s">
        <v>53</v>
      </c>
      <c r="I21" s="2">
        <v>160</v>
      </c>
      <c r="J21" s="2">
        <v>39.69</v>
      </c>
      <c r="K21" s="2">
        <f t="shared" si="0"/>
        <v>38.349999999999987</v>
      </c>
      <c r="L21" s="2">
        <f t="shared" si="1"/>
        <v>0</v>
      </c>
      <c r="P21" s="6">
        <v>4.3600000000000003</v>
      </c>
      <c r="Q21" s="5">
        <v>5640.8625000000002</v>
      </c>
      <c r="R21" s="7">
        <v>33.989999999999988</v>
      </c>
      <c r="S21" s="5">
        <v>16851.802500000002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22492.665000000001</v>
      </c>
      <c r="AT21" s="5">
        <f t="shared" si="6"/>
        <v>21345.539085</v>
      </c>
      <c r="AU21" s="11">
        <f t="shared" si="7"/>
        <v>2.1041022339494941</v>
      </c>
      <c r="AV21" s="5">
        <f t="shared" si="8"/>
        <v>2104.1022339494943</v>
      </c>
    </row>
    <row r="22" spans="1:48" x14ac:dyDescent="0.3">
      <c r="A22" s="1" t="s">
        <v>105</v>
      </c>
      <c r="B22" s="1" t="s">
        <v>106</v>
      </c>
      <c r="C22" s="1" t="s">
        <v>107</v>
      </c>
      <c r="D22" s="1" t="s">
        <v>77</v>
      </c>
      <c r="E22" s="1" t="s">
        <v>58</v>
      </c>
      <c r="F22" s="1" t="s">
        <v>67</v>
      </c>
      <c r="G22" s="1" t="s">
        <v>52</v>
      </c>
      <c r="H22" s="1" t="s">
        <v>53</v>
      </c>
      <c r="I22" s="2">
        <v>160.29</v>
      </c>
      <c r="J22" s="2">
        <v>39.08</v>
      </c>
      <c r="K22" s="2">
        <f t="shared" si="0"/>
        <v>13.64</v>
      </c>
      <c r="L22" s="2">
        <f t="shared" si="1"/>
        <v>0</v>
      </c>
      <c r="R22" s="7">
        <v>13.64</v>
      </c>
      <c r="S22" s="5">
        <v>6782.4900000000007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6782.4900000000007</v>
      </c>
      <c r="AT22" s="5">
        <f t="shared" si="6"/>
        <v>6436.5830100000012</v>
      </c>
      <c r="AU22" s="11">
        <f t="shared" si="7"/>
        <v>0.63447583293220733</v>
      </c>
      <c r="AV22" s="5">
        <f t="shared" si="8"/>
        <v>634.47583293220725</v>
      </c>
    </row>
    <row r="23" spans="1:48" x14ac:dyDescent="0.3">
      <c r="A23" s="1" t="s">
        <v>105</v>
      </c>
      <c r="B23" s="1" t="s">
        <v>106</v>
      </c>
      <c r="C23" s="1" t="s">
        <v>107</v>
      </c>
      <c r="D23" s="1" t="s">
        <v>77</v>
      </c>
      <c r="E23" s="1" t="s">
        <v>63</v>
      </c>
      <c r="F23" s="1" t="s">
        <v>67</v>
      </c>
      <c r="G23" s="1" t="s">
        <v>52</v>
      </c>
      <c r="H23" s="1" t="s">
        <v>53</v>
      </c>
      <c r="I23" s="2">
        <v>160.29</v>
      </c>
      <c r="J23" s="2">
        <v>40.17</v>
      </c>
      <c r="K23" s="2">
        <f t="shared" si="0"/>
        <v>0.64</v>
      </c>
      <c r="L23" s="2">
        <f t="shared" si="1"/>
        <v>0</v>
      </c>
      <c r="R23" s="7">
        <v>0.64</v>
      </c>
      <c r="S23" s="5">
        <v>318.24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318.24</v>
      </c>
      <c r="AT23" s="5">
        <f t="shared" si="6"/>
        <v>302.00976000000003</v>
      </c>
      <c r="AU23" s="11">
        <f t="shared" si="7"/>
        <v>2.9770127058402686E-2</v>
      </c>
      <c r="AV23" s="5">
        <f t="shared" si="8"/>
        <v>29.770127058402686</v>
      </c>
    </row>
    <row r="24" spans="1:48" x14ac:dyDescent="0.3">
      <c r="A24" s="1" t="s">
        <v>105</v>
      </c>
      <c r="B24" s="1" t="s">
        <v>106</v>
      </c>
      <c r="C24" s="1" t="s">
        <v>107</v>
      </c>
      <c r="D24" s="1" t="s">
        <v>77</v>
      </c>
      <c r="E24" s="1" t="s">
        <v>73</v>
      </c>
      <c r="F24" s="1" t="s">
        <v>67</v>
      </c>
      <c r="G24" s="1" t="s">
        <v>52</v>
      </c>
      <c r="H24" s="1" t="s">
        <v>53</v>
      </c>
      <c r="I24" s="2">
        <v>160.29</v>
      </c>
      <c r="J24" s="2">
        <v>38.909999999999997</v>
      </c>
      <c r="K24" s="2">
        <f t="shared" si="0"/>
        <v>38.909999999999997</v>
      </c>
      <c r="L24" s="2">
        <f t="shared" si="1"/>
        <v>0</v>
      </c>
      <c r="P24" s="6">
        <v>4.0199999999999996</v>
      </c>
      <c r="Q24" s="5">
        <v>4603.4624999999996</v>
      </c>
      <c r="R24" s="7">
        <v>34.89</v>
      </c>
      <c r="S24" s="5">
        <v>15651.772499999999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20255.235000000001</v>
      </c>
      <c r="AT24" s="5">
        <f t="shared" si="6"/>
        <v>19222.218015000002</v>
      </c>
      <c r="AU24" s="11">
        <f t="shared" si="7"/>
        <v>1.8947992695695235</v>
      </c>
      <c r="AV24" s="5">
        <f t="shared" si="8"/>
        <v>1894.7992695695234</v>
      </c>
    </row>
    <row r="25" spans="1:48" x14ac:dyDescent="0.3">
      <c r="A25" s="1" t="s">
        <v>105</v>
      </c>
      <c r="B25" s="1" t="s">
        <v>106</v>
      </c>
      <c r="C25" s="1" t="s">
        <v>107</v>
      </c>
      <c r="D25" s="1" t="s">
        <v>77</v>
      </c>
      <c r="E25" s="1" t="s">
        <v>84</v>
      </c>
      <c r="F25" s="1" t="s">
        <v>67</v>
      </c>
      <c r="G25" s="1" t="s">
        <v>52</v>
      </c>
      <c r="H25" s="1" t="s">
        <v>53</v>
      </c>
      <c r="I25" s="2">
        <v>160.29</v>
      </c>
      <c r="J25" s="2">
        <v>40.42</v>
      </c>
      <c r="K25" s="2">
        <f t="shared" si="0"/>
        <v>26.53</v>
      </c>
      <c r="L25" s="2">
        <f t="shared" si="1"/>
        <v>0</v>
      </c>
      <c r="R25" s="7">
        <v>26.53</v>
      </c>
      <c r="S25" s="5">
        <v>13192.0425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13192.0425</v>
      </c>
      <c r="AT25" s="5">
        <f t="shared" si="6"/>
        <v>12519.248332499999</v>
      </c>
      <c r="AU25" s="11">
        <f t="shared" si="7"/>
        <v>1.2340647982178488</v>
      </c>
      <c r="AV25" s="5">
        <f t="shared" si="8"/>
        <v>1234.0647982178486</v>
      </c>
    </row>
    <row r="26" spans="1:48" x14ac:dyDescent="0.3">
      <c r="A26" s="1" t="s">
        <v>108</v>
      </c>
      <c r="B26" s="1" t="s">
        <v>90</v>
      </c>
      <c r="C26" s="1" t="s">
        <v>91</v>
      </c>
      <c r="D26" s="1" t="s">
        <v>92</v>
      </c>
      <c r="E26" s="1" t="s">
        <v>61</v>
      </c>
      <c r="F26" s="1" t="s">
        <v>67</v>
      </c>
      <c r="G26" s="1" t="s">
        <v>52</v>
      </c>
      <c r="H26" s="1" t="s">
        <v>53</v>
      </c>
      <c r="I26" s="2">
        <v>111.79</v>
      </c>
      <c r="J26" s="2">
        <v>39.18</v>
      </c>
      <c r="K26" s="2">
        <f t="shared" si="0"/>
        <v>39.190000000000005</v>
      </c>
      <c r="L26" s="2">
        <f t="shared" si="1"/>
        <v>0</v>
      </c>
      <c r="N26" s="4">
        <v>2.12</v>
      </c>
      <c r="O26" s="5">
        <v>3568.7</v>
      </c>
      <c r="P26" s="6">
        <v>26.67</v>
      </c>
      <c r="Q26" s="5">
        <v>24888.955000000002</v>
      </c>
      <c r="R26" s="7">
        <v>8.8699999999999992</v>
      </c>
      <c r="S26" s="5">
        <v>3238.7550000000001</v>
      </c>
      <c r="T26" s="8">
        <v>1.53</v>
      </c>
      <c r="U26" s="5">
        <v>179.50725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31875.917250000002</v>
      </c>
      <c r="AT26" s="5">
        <f t="shared" si="6"/>
        <v>30250.245470250004</v>
      </c>
      <c r="AU26" s="11">
        <f t="shared" si="7"/>
        <v>2.981869364742427</v>
      </c>
      <c r="AV26" s="5">
        <f t="shared" si="8"/>
        <v>2981.869364742427</v>
      </c>
    </row>
    <row r="27" spans="1:48" x14ac:dyDescent="0.3">
      <c r="A27" s="1" t="s">
        <v>108</v>
      </c>
      <c r="B27" s="1" t="s">
        <v>90</v>
      </c>
      <c r="C27" s="1" t="s">
        <v>91</v>
      </c>
      <c r="D27" s="1" t="s">
        <v>92</v>
      </c>
      <c r="E27" s="1" t="s">
        <v>69</v>
      </c>
      <c r="F27" s="1" t="s">
        <v>67</v>
      </c>
      <c r="G27" s="1" t="s">
        <v>52</v>
      </c>
      <c r="H27" s="1" t="s">
        <v>53</v>
      </c>
      <c r="I27" s="2">
        <v>111.79</v>
      </c>
      <c r="J27" s="2">
        <v>34.130000000000003</v>
      </c>
      <c r="K27" s="2">
        <f t="shared" si="0"/>
        <v>34.129999999999995</v>
      </c>
      <c r="L27" s="2">
        <f t="shared" si="1"/>
        <v>0</v>
      </c>
      <c r="P27" s="6">
        <v>19.54</v>
      </c>
      <c r="Q27" s="5">
        <v>16892.330000000002</v>
      </c>
      <c r="R27" s="7">
        <v>12.26</v>
      </c>
      <c r="S27" s="5">
        <v>4064.19</v>
      </c>
      <c r="T27" s="8">
        <v>1.73</v>
      </c>
      <c r="U27" s="5">
        <v>172.04849999999999</v>
      </c>
      <c r="AB27" s="10">
        <v>0.6</v>
      </c>
      <c r="AC27" s="5">
        <v>21.45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21150.018500000002</v>
      </c>
      <c r="AT27" s="5">
        <f t="shared" si="6"/>
        <v>20071.367556500001</v>
      </c>
      <c r="AU27" s="11">
        <f t="shared" si="7"/>
        <v>1.9785028218720695</v>
      </c>
      <c r="AV27" s="5">
        <f t="shared" si="8"/>
        <v>1978.5028218720695</v>
      </c>
    </row>
    <row r="28" spans="1:48" x14ac:dyDescent="0.3">
      <c r="A28" s="1" t="s">
        <v>108</v>
      </c>
      <c r="B28" s="1" t="s">
        <v>90</v>
      </c>
      <c r="C28" s="1" t="s">
        <v>91</v>
      </c>
      <c r="D28" s="1" t="s">
        <v>92</v>
      </c>
      <c r="E28" s="1" t="s">
        <v>88</v>
      </c>
      <c r="F28" s="1" t="s">
        <v>67</v>
      </c>
      <c r="G28" s="1" t="s">
        <v>52</v>
      </c>
      <c r="H28" s="1" t="s">
        <v>53</v>
      </c>
      <c r="I28" s="2">
        <v>111.79</v>
      </c>
      <c r="J28" s="2">
        <v>37.36</v>
      </c>
      <c r="K28" s="2">
        <f t="shared" si="0"/>
        <v>37.360000000000014</v>
      </c>
      <c r="L28" s="2">
        <f t="shared" si="1"/>
        <v>0</v>
      </c>
      <c r="R28" s="7">
        <v>34.970000000000013</v>
      </c>
      <c r="S28" s="5">
        <v>17231.37</v>
      </c>
      <c r="T28" s="8">
        <v>2.21</v>
      </c>
      <c r="U28" s="5">
        <v>305.80874999999997</v>
      </c>
      <c r="AB28" s="10">
        <v>0.18</v>
      </c>
      <c r="AC28" s="5">
        <v>9.6524999999999999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17546.831249999999</v>
      </c>
      <c r="AT28" s="5">
        <f t="shared" si="6"/>
        <v>16651.94285625</v>
      </c>
      <c r="AU28" s="11">
        <f t="shared" si="7"/>
        <v>1.6414385237080529</v>
      </c>
      <c r="AV28" s="5">
        <f t="shared" si="8"/>
        <v>1641.4385237080528</v>
      </c>
    </row>
    <row r="29" spans="1:48" x14ac:dyDescent="0.3">
      <c r="A29" s="1" t="s">
        <v>109</v>
      </c>
      <c r="B29" s="1" t="s">
        <v>98</v>
      </c>
      <c r="C29" s="1" t="s">
        <v>99</v>
      </c>
      <c r="D29" s="1" t="s">
        <v>96</v>
      </c>
      <c r="E29" s="1" t="s">
        <v>69</v>
      </c>
      <c r="F29" s="1" t="s">
        <v>67</v>
      </c>
      <c r="G29" s="1" t="s">
        <v>52</v>
      </c>
      <c r="H29" s="1" t="s">
        <v>53</v>
      </c>
      <c r="I29" s="2">
        <v>7.49</v>
      </c>
      <c r="J29" s="2">
        <v>4.97</v>
      </c>
      <c r="K29" s="2">
        <f t="shared" si="0"/>
        <v>4.96</v>
      </c>
      <c r="L29" s="2">
        <f t="shared" si="1"/>
        <v>0</v>
      </c>
      <c r="R29" s="7">
        <v>0.04</v>
      </c>
      <c r="S29" s="5">
        <v>16.574999999999999</v>
      </c>
      <c r="AB29" s="10">
        <v>4.92</v>
      </c>
      <c r="AC29" s="5">
        <v>194.48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211.05499999999998</v>
      </c>
      <c r="AT29" s="5">
        <f t="shared" si="6"/>
        <v>200.29119499999999</v>
      </c>
      <c r="AU29" s="11">
        <f t="shared" si="7"/>
        <v>1.9743382875537889E-2</v>
      </c>
      <c r="AV29" s="5">
        <f t="shared" si="8"/>
        <v>19.74338287553789</v>
      </c>
    </row>
    <row r="30" spans="1:48" x14ac:dyDescent="0.3">
      <c r="A30" s="1" t="s">
        <v>109</v>
      </c>
      <c r="B30" s="1" t="s">
        <v>98</v>
      </c>
      <c r="C30" s="1" t="s">
        <v>99</v>
      </c>
      <c r="D30" s="1" t="s">
        <v>96</v>
      </c>
      <c r="E30" s="1" t="s">
        <v>88</v>
      </c>
      <c r="F30" s="1" t="s">
        <v>67</v>
      </c>
      <c r="G30" s="1" t="s">
        <v>52</v>
      </c>
      <c r="H30" s="1" t="s">
        <v>53</v>
      </c>
      <c r="I30" s="2">
        <v>7.49</v>
      </c>
      <c r="J30" s="2">
        <v>2.52</v>
      </c>
      <c r="K30" s="2">
        <f t="shared" si="0"/>
        <v>2.5199999999999996</v>
      </c>
      <c r="L30" s="2">
        <f t="shared" si="1"/>
        <v>0</v>
      </c>
      <c r="R30" s="7">
        <v>0.01</v>
      </c>
      <c r="S30" s="5">
        <v>4.9725000000000001</v>
      </c>
      <c r="AB30" s="10">
        <v>2.5099999999999998</v>
      </c>
      <c r="AC30" s="5">
        <v>134.0625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139.035</v>
      </c>
      <c r="AT30" s="5">
        <f t="shared" si="6"/>
        <v>131.94421500000001</v>
      </c>
      <c r="AU30" s="11">
        <f t="shared" si="7"/>
        <v>1.3006189088628136E-2</v>
      </c>
      <c r="AV30" s="5">
        <f t="shared" si="8"/>
        <v>13.006189088628135</v>
      </c>
    </row>
    <row r="31" spans="1:48" x14ac:dyDescent="0.3">
      <c r="A31" s="1" t="s">
        <v>110</v>
      </c>
      <c r="B31" s="1" t="s">
        <v>111</v>
      </c>
      <c r="C31" s="1" t="s">
        <v>49</v>
      </c>
      <c r="D31" s="1" t="s">
        <v>112</v>
      </c>
      <c r="E31" s="1" t="s">
        <v>88</v>
      </c>
      <c r="F31" s="1" t="s">
        <v>67</v>
      </c>
      <c r="G31" s="1" t="s">
        <v>52</v>
      </c>
      <c r="H31" s="1" t="s">
        <v>53</v>
      </c>
      <c r="I31" s="2">
        <v>0.72</v>
      </c>
      <c r="J31" s="2">
        <v>0.72</v>
      </c>
      <c r="K31" s="2">
        <f t="shared" si="0"/>
        <v>0</v>
      </c>
      <c r="L31" s="2">
        <f t="shared" si="1"/>
        <v>0.72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R31" s="2">
        <v>0.72</v>
      </c>
      <c r="AS31" s="5">
        <f t="shared" si="5"/>
        <v>0</v>
      </c>
      <c r="AT31" s="5">
        <f t="shared" si="6"/>
        <v>0</v>
      </c>
      <c r="AU31" s="11">
        <f t="shared" si="7"/>
        <v>0</v>
      </c>
      <c r="AV31" s="5">
        <f t="shared" si="8"/>
        <v>0</v>
      </c>
    </row>
    <row r="32" spans="1:48" x14ac:dyDescent="0.3">
      <c r="A32" s="1" t="s">
        <v>113</v>
      </c>
      <c r="B32" s="1" t="s">
        <v>114</v>
      </c>
      <c r="C32" s="1" t="s">
        <v>115</v>
      </c>
      <c r="D32" s="1" t="s">
        <v>77</v>
      </c>
      <c r="E32" s="1" t="s">
        <v>50</v>
      </c>
      <c r="F32" s="1" t="s">
        <v>67</v>
      </c>
      <c r="G32" s="1" t="s">
        <v>52</v>
      </c>
      <c r="H32" s="1" t="s">
        <v>53</v>
      </c>
      <c r="I32" s="2">
        <v>40</v>
      </c>
      <c r="J32" s="2">
        <v>38.06</v>
      </c>
      <c r="K32" s="2">
        <f t="shared" ref="K32:K61" si="9">SUM(N32,P32,R32,T32,V32,X32,Z32,AB32,AE32,AG32,AI32)</f>
        <v>38.060000000000009</v>
      </c>
      <c r="L32" s="2">
        <f t="shared" ref="L32:L61" si="10">SUM(M32,AD32,AK32,AM32,AO32,AQ32,AR32)</f>
        <v>0</v>
      </c>
      <c r="P32" s="6">
        <v>36.520000000000003</v>
      </c>
      <c r="Q32" s="5">
        <v>35342.921249999999</v>
      </c>
      <c r="R32" s="7">
        <v>1.52</v>
      </c>
      <c r="S32" s="5">
        <v>629.85</v>
      </c>
      <c r="T32" s="8">
        <v>0.02</v>
      </c>
      <c r="U32" s="5">
        <v>2.4862500000000001</v>
      </c>
      <c r="AL32" s="5" t="str">
        <f t="shared" ref="AL32:AL76" si="11">IF(AK32&gt;0,AK32*$AL$1,"")</f>
        <v/>
      </c>
      <c r="AN32" s="5" t="str">
        <f t="shared" ref="AN32:AN76" si="12">IF(AM32&gt;0,AM32*$AN$1,"")</f>
        <v/>
      </c>
      <c r="AP32" s="5" t="str">
        <f t="shared" ref="AP32:AP76" si="13">IF(AO32&gt;0,AO32*$AP$1,"")</f>
        <v/>
      </c>
      <c r="AS32" s="5">
        <f t="shared" ref="AS32:AS61" si="14">SUM(O32,Q32,S32,U32,W32,Y32,AA32,AC32,AF32,AH32,AJ32)</f>
        <v>35975.2575</v>
      </c>
      <c r="AT32" s="5">
        <f t="shared" si="6"/>
        <v>34140.519367500005</v>
      </c>
      <c r="AU32" s="11">
        <f t="shared" si="7"/>
        <v>3.3653468663076742</v>
      </c>
      <c r="AV32" s="5">
        <f t="shared" ref="AV32:AV76" si="15">(AU32/100)*$AV$1</f>
        <v>3365.3468663076746</v>
      </c>
    </row>
    <row r="33" spans="1:48" x14ac:dyDescent="0.3">
      <c r="A33" s="1" t="s">
        <v>116</v>
      </c>
      <c r="B33" s="1" t="s">
        <v>117</v>
      </c>
      <c r="C33" s="1" t="s">
        <v>118</v>
      </c>
      <c r="D33" s="1" t="s">
        <v>119</v>
      </c>
      <c r="E33" s="1" t="s">
        <v>66</v>
      </c>
      <c r="F33" s="1" t="s">
        <v>67</v>
      </c>
      <c r="G33" s="1" t="s">
        <v>52</v>
      </c>
      <c r="H33" s="1" t="s">
        <v>53</v>
      </c>
      <c r="I33" s="2">
        <v>160</v>
      </c>
      <c r="J33" s="2">
        <v>39.53</v>
      </c>
      <c r="K33" s="2">
        <f t="shared" si="9"/>
        <v>28.62</v>
      </c>
      <c r="L33" s="2">
        <f t="shared" si="10"/>
        <v>0</v>
      </c>
      <c r="N33" s="4">
        <v>2.44</v>
      </c>
      <c r="O33" s="5">
        <v>3098.8</v>
      </c>
      <c r="P33" s="6">
        <v>14.41</v>
      </c>
      <c r="Q33" s="5">
        <v>12457.445</v>
      </c>
      <c r="R33" s="7">
        <v>10.46</v>
      </c>
      <c r="S33" s="5">
        <v>3467.49</v>
      </c>
      <c r="T33" s="8">
        <v>1.31</v>
      </c>
      <c r="U33" s="5">
        <v>130.27950000000001</v>
      </c>
      <c r="AL33" s="5" t="str">
        <f t="shared" si="11"/>
        <v/>
      </c>
      <c r="AN33" s="5" t="str">
        <f t="shared" si="12"/>
        <v/>
      </c>
      <c r="AP33" s="5" t="str">
        <f t="shared" si="13"/>
        <v/>
      </c>
      <c r="AS33" s="5">
        <f t="shared" si="14"/>
        <v>19154.014500000001</v>
      </c>
      <c r="AT33" s="5">
        <f t="shared" si="6"/>
        <v>18177.159760500002</v>
      </c>
      <c r="AU33" s="11">
        <f t="shared" si="7"/>
        <v>1.7917843305162378</v>
      </c>
      <c r="AV33" s="5">
        <f t="shared" si="15"/>
        <v>1791.7843305162378</v>
      </c>
    </row>
    <row r="34" spans="1:48" x14ac:dyDescent="0.3">
      <c r="A34" s="1" t="s">
        <v>116</v>
      </c>
      <c r="B34" s="1" t="s">
        <v>117</v>
      </c>
      <c r="C34" s="1" t="s">
        <v>118</v>
      </c>
      <c r="D34" s="1" t="s">
        <v>119</v>
      </c>
      <c r="E34" s="1" t="s">
        <v>79</v>
      </c>
      <c r="F34" s="1" t="s">
        <v>67</v>
      </c>
      <c r="G34" s="1" t="s">
        <v>52</v>
      </c>
      <c r="H34" s="1" t="s">
        <v>53</v>
      </c>
      <c r="I34" s="2">
        <v>160</v>
      </c>
      <c r="J34" s="2">
        <v>40.549999999999997</v>
      </c>
      <c r="K34" s="2">
        <f t="shared" si="9"/>
        <v>38.46</v>
      </c>
      <c r="L34" s="2">
        <f t="shared" si="10"/>
        <v>0</v>
      </c>
      <c r="N34" s="4">
        <v>4.6100000000000003</v>
      </c>
      <c r="O34" s="5">
        <v>5854.7000000000007</v>
      </c>
      <c r="P34" s="6">
        <v>7.78</v>
      </c>
      <c r="Q34" s="5">
        <v>6760.39</v>
      </c>
      <c r="R34" s="7">
        <v>21.36</v>
      </c>
      <c r="S34" s="5">
        <v>10160.475</v>
      </c>
      <c r="T34" s="8">
        <v>4.71</v>
      </c>
      <c r="U34" s="5">
        <v>694.65825000000007</v>
      </c>
      <c r="AL34" s="5" t="str">
        <f t="shared" si="11"/>
        <v/>
      </c>
      <c r="AN34" s="5" t="str">
        <f t="shared" si="12"/>
        <v/>
      </c>
      <c r="AP34" s="5" t="str">
        <f t="shared" si="13"/>
        <v/>
      </c>
      <c r="AS34" s="5">
        <f t="shared" si="14"/>
        <v>23470.223250000003</v>
      </c>
      <c r="AT34" s="5">
        <f t="shared" si="6"/>
        <v>22273.241864250002</v>
      </c>
      <c r="AU34" s="11">
        <f t="shared" si="7"/>
        <v>2.1955490455052065</v>
      </c>
      <c r="AV34" s="5">
        <f t="shared" si="15"/>
        <v>2195.5490455052063</v>
      </c>
    </row>
    <row r="35" spans="1:48" x14ac:dyDescent="0.3">
      <c r="A35" s="1" t="s">
        <v>116</v>
      </c>
      <c r="B35" s="1" t="s">
        <v>117</v>
      </c>
      <c r="C35" s="1" t="s">
        <v>118</v>
      </c>
      <c r="D35" s="1" t="s">
        <v>119</v>
      </c>
      <c r="E35" s="1" t="s">
        <v>54</v>
      </c>
      <c r="F35" s="1" t="s">
        <v>67</v>
      </c>
      <c r="G35" s="1" t="s">
        <v>52</v>
      </c>
      <c r="H35" s="1" t="s">
        <v>53</v>
      </c>
      <c r="I35" s="2">
        <v>160</v>
      </c>
      <c r="J35" s="2">
        <v>38.15</v>
      </c>
      <c r="K35" s="2">
        <f t="shared" si="9"/>
        <v>20.930000000000003</v>
      </c>
      <c r="L35" s="2">
        <f t="shared" si="10"/>
        <v>0</v>
      </c>
      <c r="P35" s="6">
        <v>2.19</v>
      </c>
      <c r="Q35" s="5">
        <v>1893.2550000000001</v>
      </c>
      <c r="R35" s="7">
        <v>12.65</v>
      </c>
      <c r="S35" s="5">
        <v>4193.4750000000004</v>
      </c>
      <c r="T35" s="8">
        <v>5.55</v>
      </c>
      <c r="U35" s="5">
        <v>551.94749999999999</v>
      </c>
      <c r="Z35" s="9">
        <v>0.12</v>
      </c>
      <c r="AA35" s="5">
        <v>4.7789999999999999</v>
      </c>
      <c r="AB35" s="10">
        <v>0.42</v>
      </c>
      <c r="AC35" s="5">
        <v>15.015000000000001</v>
      </c>
      <c r="AL35" s="5" t="str">
        <f t="shared" si="11"/>
        <v/>
      </c>
      <c r="AN35" s="5" t="str">
        <f t="shared" si="12"/>
        <v/>
      </c>
      <c r="AP35" s="5" t="str">
        <f t="shared" si="13"/>
        <v/>
      </c>
      <c r="AS35" s="5">
        <f t="shared" si="14"/>
        <v>6658.4715000000015</v>
      </c>
      <c r="AT35" s="5">
        <f t="shared" si="6"/>
        <v>6318.8894535000018</v>
      </c>
      <c r="AU35" s="11">
        <f t="shared" si="7"/>
        <v>0.62287437961837966</v>
      </c>
      <c r="AV35" s="5">
        <f t="shared" si="15"/>
        <v>622.87437961837975</v>
      </c>
    </row>
    <row r="36" spans="1:48" x14ac:dyDescent="0.3">
      <c r="A36" s="1" t="s">
        <v>116</v>
      </c>
      <c r="B36" s="1" t="s">
        <v>117</v>
      </c>
      <c r="C36" s="1" t="s">
        <v>118</v>
      </c>
      <c r="D36" s="1" t="s">
        <v>119</v>
      </c>
      <c r="E36" s="1" t="s">
        <v>62</v>
      </c>
      <c r="F36" s="1" t="s">
        <v>67</v>
      </c>
      <c r="G36" s="1" t="s">
        <v>52</v>
      </c>
      <c r="H36" s="1" t="s">
        <v>53</v>
      </c>
      <c r="I36" s="2">
        <v>160</v>
      </c>
      <c r="J36" s="2">
        <v>39.130000000000003</v>
      </c>
      <c r="K36" s="2">
        <f t="shared" si="9"/>
        <v>38.420000000000009</v>
      </c>
      <c r="L36" s="2">
        <f t="shared" si="10"/>
        <v>0</v>
      </c>
      <c r="N36" s="4">
        <v>3.53</v>
      </c>
      <c r="O36" s="5">
        <v>4483.0999999999995</v>
      </c>
      <c r="P36" s="6">
        <v>22.21</v>
      </c>
      <c r="Q36" s="5">
        <v>19624.150000000001</v>
      </c>
      <c r="R36" s="7">
        <v>7.5</v>
      </c>
      <c r="S36" s="5">
        <v>2814.4349999999999</v>
      </c>
      <c r="T36" s="8">
        <v>0.34</v>
      </c>
      <c r="U36" s="5">
        <v>49.725000000000001</v>
      </c>
      <c r="Z36" s="9">
        <v>1.32</v>
      </c>
      <c r="AA36" s="5">
        <v>55.954124999999998</v>
      </c>
      <c r="AB36" s="10">
        <v>3.52</v>
      </c>
      <c r="AC36" s="5">
        <v>129.0575</v>
      </c>
      <c r="AL36" s="5" t="str">
        <f t="shared" si="11"/>
        <v/>
      </c>
      <c r="AN36" s="5" t="str">
        <f t="shared" si="12"/>
        <v/>
      </c>
      <c r="AP36" s="5" t="str">
        <f t="shared" si="13"/>
        <v/>
      </c>
      <c r="AS36" s="5">
        <f t="shared" si="14"/>
        <v>27156.421624999999</v>
      </c>
      <c r="AT36" s="5">
        <f t="shared" si="6"/>
        <v>25771.444122125002</v>
      </c>
      <c r="AU36" s="11">
        <f t="shared" si="7"/>
        <v>2.5403787148938046</v>
      </c>
      <c r="AV36" s="5">
        <f t="shared" si="15"/>
        <v>2540.3787148938045</v>
      </c>
    </row>
    <row r="37" spans="1:48" x14ac:dyDescent="0.3">
      <c r="A37" s="1" t="s">
        <v>105</v>
      </c>
      <c r="B37" s="1" t="s">
        <v>106</v>
      </c>
      <c r="C37" s="1" t="s">
        <v>107</v>
      </c>
      <c r="D37" s="1" t="s">
        <v>77</v>
      </c>
      <c r="E37" s="1" t="s">
        <v>104</v>
      </c>
      <c r="F37" s="1" t="s">
        <v>67</v>
      </c>
      <c r="G37" s="1" t="s">
        <v>52</v>
      </c>
      <c r="H37" s="1" t="s">
        <v>53</v>
      </c>
      <c r="J37" s="2">
        <v>0.22</v>
      </c>
      <c r="K37" s="2">
        <f t="shared" si="9"/>
        <v>0.1</v>
      </c>
      <c r="L37" s="2">
        <f t="shared" si="10"/>
        <v>0</v>
      </c>
      <c r="R37" s="7">
        <v>0.1</v>
      </c>
      <c r="S37" s="5">
        <v>49.725000000000001</v>
      </c>
      <c r="AL37" s="5" t="str">
        <f t="shared" si="11"/>
        <v/>
      </c>
      <c r="AN37" s="5" t="str">
        <f t="shared" si="12"/>
        <v/>
      </c>
      <c r="AP37" s="5" t="str">
        <f t="shared" si="13"/>
        <v/>
      </c>
      <c r="AS37" s="5">
        <f t="shared" si="14"/>
        <v>49.725000000000001</v>
      </c>
      <c r="AT37" s="5">
        <f t="shared" si="6"/>
        <v>47.189025000000001</v>
      </c>
      <c r="AU37" s="11">
        <f t="shared" si="7"/>
        <v>4.6515823528754194E-3</v>
      </c>
      <c r="AV37" s="5">
        <f t="shared" si="15"/>
        <v>4.651582352875419</v>
      </c>
    </row>
    <row r="38" spans="1:48" x14ac:dyDescent="0.3">
      <c r="A38" s="1" t="s">
        <v>120</v>
      </c>
      <c r="B38" s="1" t="s">
        <v>121</v>
      </c>
      <c r="C38" s="1" t="s">
        <v>122</v>
      </c>
      <c r="D38" s="1" t="s">
        <v>77</v>
      </c>
      <c r="E38" s="1" t="s">
        <v>104</v>
      </c>
      <c r="F38" s="1" t="s">
        <v>67</v>
      </c>
      <c r="G38" s="1" t="s">
        <v>52</v>
      </c>
      <c r="H38" s="1" t="s">
        <v>53</v>
      </c>
      <c r="I38" s="2">
        <v>148.69</v>
      </c>
      <c r="J38" s="2">
        <v>40.19</v>
      </c>
      <c r="K38" s="2">
        <f t="shared" si="9"/>
        <v>6.67</v>
      </c>
      <c r="L38" s="2">
        <f t="shared" si="10"/>
        <v>0</v>
      </c>
      <c r="R38" s="7">
        <v>5.87</v>
      </c>
      <c r="S38" s="5">
        <v>2918.8575000000001</v>
      </c>
      <c r="T38" s="8">
        <v>0.8</v>
      </c>
      <c r="U38" s="5">
        <v>119.34</v>
      </c>
      <c r="AL38" s="5" t="str">
        <f t="shared" si="11"/>
        <v/>
      </c>
      <c r="AN38" s="5" t="str">
        <f t="shared" si="12"/>
        <v/>
      </c>
      <c r="AP38" s="5" t="str">
        <f t="shared" si="13"/>
        <v/>
      </c>
      <c r="AS38" s="5">
        <f t="shared" si="14"/>
        <v>3038.1975000000002</v>
      </c>
      <c r="AT38" s="5">
        <f t="shared" si="6"/>
        <v>2883.2494275000008</v>
      </c>
      <c r="AU38" s="11">
        <f t="shared" si="7"/>
        <v>0.28421168176068817</v>
      </c>
      <c r="AV38" s="5">
        <f t="shared" si="15"/>
        <v>284.21168176068818</v>
      </c>
    </row>
    <row r="39" spans="1:48" x14ac:dyDescent="0.3">
      <c r="A39" s="1" t="s">
        <v>123</v>
      </c>
      <c r="B39" s="1" t="s">
        <v>124</v>
      </c>
      <c r="C39" s="1" t="s">
        <v>125</v>
      </c>
      <c r="D39" s="1" t="s">
        <v>77</v>
      </c>
      <c r="E39" s="1" t="s">
        <v>50</v>
      </c>
      <c r="F39" s="1" t="s">
        <v>68</v>
      </c>
      <c r="G39" s="1" t="s">
        <v>52</v>
      </c>
      <c r="H39" s="1" t="s">
        <v>53</v>
      </c>
      <c r="I39" s="2">
        <v>182.4</v>
      </c>
      <c r="J39" s="2">
        <v>22.68</v>
      </c>
      <c r="K39" s="2">
        <f t="shared" si="9"/>
        <v>1.55</v>
      </c>
      <c r="L39" s="2">
        <f t="shared" si="10"/>
        <v>0</v>
      </c>
      <c r="T39" s="8">
        <v>1.55</v>
      </c>
      <c r="U39" s="5">
        <v>154.14750000000001</v>
      </c>
      <c r="AL39" s="5" t="str">
        <f t="shared" si="11"/>
        <v/>
      </c>
      <c r="AN39" s="5" t="str">
        <f t="shared" si="12"/>
        <v/>
      </c>
      <c r="AP39" s="5" t="str">
        <f t="shared" si="13"/>
        <v/>
      </c>
      <c r="AS39" s="5">
        <f t="shared" si="14"/>
        <v>154.14750000000001</v>
      </c>
      <c r="AT39" s="5">
        <f t="shared" si="6"/>
        <v>146.2859775</v>
      </c>
      <c r="AU39" s="11">
        <f t="shared" si="7"/>
        <v>1.4419905293913802E-2</v>
      </c>
      <c r="AV39" s="5">
        <f t="shared" si="15"/>
        <v>14.419905293913802</v>
      </c>
    </row>
    <row r="40" spans="1:48" x14ac:dyDescent="0.3">
      <c r="A40" s="1" t="s">
        <v>123</v>
      </c>
      <c r="B40" s="1" t="s">
        <v>124</v>
      </c>
      <c r="C40" s="1" t="s">
        <v>125</v>
      </c>
      <c r="D40" s="1" t="s">
        <v>77</v>
      </c>
      <c r="E40" s="1" t="s">
        <v>69</v>
      </c>
      <c r="F40" s="1" t="s">
        <v>68</v>
      </c>
      <c r="G40" s="1" t="s">
        <v>52</v>
      </c>
      <c r="H40" s="1" t="s">
        <v>53</v>
      </c>
      <c r="I40" s="2">
        <v>182.4</v>
      </c>
      <c r="J40" s="2">
        <v>39.49</v>
      </c>
      <c r="K40" s="2">
        <f t="shared" si="9"/>
        <v>3.38</v>
      </c>
      <c r="L40" s="2">
        <f t="shared" si="10"/>
        <v>0</v>
      </c>
      <c r="R40" s="7">
        <v>0.08</v>
      </c>
      <c r="S40" s="5">
        <v>26.52</v>
      </c>
      <c r="T40" s="8">
        <v>3.3</v>
      </c>
      <c r="U40" s="5">
        <v>328.185</v>
      </c>
      <c r="AL40" s="5" t="str">
        <f t="shared" si="11"/>
        <v/>
      </c>
      <c r="AN40" s="5" t="str">
        <f t="shared" si="12"/>
        <v/>
      </c>
      <c r="AP40" s="5" t="str">
        <f t="shared" si="13"/>
        <v/>
      </c>
      <c r="AS40" s="5">
        <f t="shared" si="14"/>
        <v>354.70499999999998</v>
      </c>
      <c r="AT40" s="5">
        <f t="shared" si="6"/>
        <v>336.61504500000001</v>
      </c>
      <c r="AU40" s="11">
        <f t="shared" si="7"/>
        <v>3.3181287450511326E-2</v>
      </c>
      <c r="AV40" s="5">
        <f t="shared" si="15"/>
        <v>33.181287450511327</v>
      </c>
    </row>
    <row r="41" spans="1:48" x14ac:dyDescent="0.3">
      <c r="A41" s="1" t="s">
        <v>126</v>
      </c>
      <c r="B41" s="1" t="s">
        <v>127</v>
      </c>
      <c r="C41" s="1" t="s">
        <v>128</v>
      </c>
      <c r="D41" s="1" t="s">
        <v>129</v>
      </c>
      <c r="E41" s="1" t="s">
        <v>64</v>
      </c>
      <c r="F41" s="1" t="s">
        <v>51</v>
      </c>
      <c r="G41" s="1" t="s">
        <v>52</v>
      </c>
      <c r="H41" s="1" t="s">
        <v>53</v>
      </c>
      <c r="I41" s="2">
        <v>160</v>
      </c>
      <c r="J41" s="2">
        <v>39.07</v>
      </c>
      <c r="K41" s="2">
        <f t="shared" si="9"/>
        <v>23.15</v>
      </c>
      <c r="L41" s="2">
        <f t="shared" si="10"/>
        <v>0</v>
      </c>
      <c r="P41" s="6">
        <v>9.76</v>
      </c>
      <c r="Q41" s="5">
        <v>12656.28</v>
      </c>
      <c r="R41" s="7">
        <v>11.9</v>
      </c>
      <c r="S41" s="5">
        <v>5917.2750000000005</v>
      </c>
      <c r="T41" s="8">
        <v>1.49</v>
      </c>
      <c r="U41" s="5">
        <v>222.27074999999999</v>
      </c>
      <c r="AL41" s="5" t="str">
        <f t="shared" si="11"/>
        <v/>
      </c>
      <c r="AN41" s="5" t="str">
        <f t="shared" si="12"/>
        <v/>
      </c>
      <c r="AP41" s="5" t="str">
        <f t="shared" si="13"/>
        <v/>
      </c>
      <c r="AS41" s="5">
        <f t="shared" si="14"/>
        <v>18795.82575</v>
      </c>
      <c r="AT41" s="5">
        <f t="shared" si="6"/>
        <v>17837.23863675</v>
      </c>
      <c r="AU41" s="11">
        <f t="shared" si="7"/>
        <v>1.7582771516625721</v>
      </c>
      <c r="AV41" s="5">
        <f t="shared" si="15"/>
        <v>1758.2771516625721</v>
      </c>
    </row>
    <row r="42" spans="1:48" x14ac:dyDescent="0.3">
      <c r="A42" s="1" t="s">
        <v>126</v>
      </c>
      <c r="B42" s="1" t="s">
        <v>127</v>
      </c>
      <c r="C42" s="1" t="s">
        <v>128</v>
      </c>
      <c r="D42" s="1" t="s">
        <v>129</v>
      </c>
      <c r="E42" s="1" t="s">
        <v>104</v>
      </c>
      <c r="F42" s="1" t="s">
        <v>51</v>
      </c>
      <c r="G42" s="1" t="s">
        <v>52</v>
      </c>
      <c r="H42" s="1" t="s">
        <v>53</v>
      </c>
      <c r="I42" s="2">
        <v>160</v>
      </c>
      <c r="J42" s="2">
        <v>40.6</v>
      </c>
      <c r="K42" s="2">
        <f t="shared" si="9"/>
        <v>4.58</v>
      </c>
      <c r="L42" s="2">
        <f t="shared" si="10"/>
        <v>0</v>
      </c>
      <c r="R42" s="7">
        <v>0.57999999999999996</v>
      </c>
      <c r="S42" s="5">
        <v>288.40499999999997</v>
      </c>
      <c r="T42" s="8">
        <v>4</v>
      </c>
      <c r="U42" s="5">
        <v>596.70000000000005</v>
      </c>
      <c r="AL42" s="5" t="str">
        <f t="shared" si="11"/>
        <v/>
      </c>
      <c r="AN42" s="5" t="str">
        <f t="shared" si="12"/>
        <v/>
      </c>
      <c r="AP42" s="5" t="str">
        <f t="shared" si="13"/>
        <v/>
      </c>
      <c r="AS42" s="5">
        <f t="shared" si="14"/>
        <v>885.10500000000002</v>
      </c>
      <c r="AT42" s="5">
        <f t="shared" si="6"/>
        <v>839.96464500000002</v>
      </c>
      <c r="AU42" s="11">
        <f t="shared" si="7"/>
        <v>8.2798165881182467E-2</v>
      </c>
      <c r="AV42" s="5">
        <f t="shared" si="15"/>
        <v>82.79816588118247</v>
      </c>
    </row>
    <row r="43" spans="1:48" x14ac:dyDescent="0.3">
      <c r="A43" s="1" t="s">
        <v>132</v>
      </c>
      <c r="B43" s="1" t="s">
        <v>130</v>
      </c>
      <c r="C43" s="1" t="s">
        <v>131</v>
      </c>
      <c r="D43" s="1" t="s">
        <v>77</v>
      </c>
      <c r="E43" s="1" t="s">
        <v>69</v>
      </c>
      <c r="F43" s="1" t="s">
        <v>51</v>
      </c>
      <c r="G43" s="1" t="s">
        <v>52</v>
      </c>
      <c r="H43" s="1" t="s">
        <v>53</v>
      </c>
      <c r="I43" s="2">
        <v>18.399999999999999</v>
      </c>
      <c r="J43" s="2">
        <v>2.35</v>
      </c>
      <c r="K43" s="2">
        <f t="shared" si="9"/>
        <v>2.35</v>
      </c>
      <c r="L43" s="2">
        <f t="shared" si="10"/>
        <v>0</v>
      </c>
      <c r="T43" s="8">
        <v>2.35</v>
      </c>
      <c r="U43" s="5">
        <v>350.56124999999997</v>
      </c>
      <c r="AL43" s="5" t="str">
        <f t="shared" si="11"/>
        <v/>
      </c>
      <c r="AN43" s="5" t="str">
        <f t="shared" si="12"/>
        <v/>
      </c>
      <c r="AP43" s="5" t="str">
        <f t="shared" si="13"/>
        <v/>
      </c>
      <c r="AS43" s="5">
        <f t="shared" si="14"/>
        <v>350.56124999999997</v>
      </c>
      <c r="AT43" s="5">
        <f t="shared" si="6"/>
        <v>332.68262624999994</v>
      </c>
      <c r="AU43" s="11">
        <f t="shared" si="7"/>
        <v>3.2793655587771704E-2</v>
      </c>
      <c r="AV43" s="5">
        <f t="shared" si="15"/>
        <v>32.793655587771703</v>
      </c>
    </row>
    <row r="44" spans="1:48" x14ac:dyDescent="0.3">
      <c r="A44" s="1" t="s">
        <v>133</v>
      </c>
      <c r="B44" s="1" t="s">
        <v>134</v>
      </c>
      <c r="C44" s="1" t="s">
        <v>135</v>
      </c>
      <c r="D44" s="1" t="s">
        <v>136</v>
      </c>
      <c r="E44" s="1" t="s">
        <v>73</v>
      </c>
      <c r="F44" s="1" t="s">
        <v>51</v>
      </c>
      <c r="G44" s="1" t="s">
        <v>52</v>
      </c>
      <c r="H44" s="1" t="s">
        <v>53</v>
      </c>
      <c r="I44" s="2">
        <v>120.1</v>
      </c>
      <c r="J44" s="2">
        <v>20.36</v>
      </c>
      <c r="K44" s="2">
        <f t="shared" si="9"/>
        <v>14.450000000000001</v>
      </c>
      <c r="L44" s="2">
        <f t="shared" si="10"/>
        <v>0</v>
      </c>
      <c r="R44" s="7">
        <v>7.03</v>
      </c>
      <c r="S44" s="5">
        <v>3495.6675</v>
      </c>
      <c r="T44" s="8">
        <v>6.93</v>
      </c>
      <c r="U44" s="5">
        <v>1033.7827500000001</v>
      </c>
      <c r="Z44" s="9">
        <v>0.16</v>
      </c>
      <c r="AA44" s="5">
        <v>9.5580000000000016</v>
      </c>
      <c r="AB44" s="10">
        <v>0.33</v>
      </c>
      <c r="AC44" s="5">
        <v>17.696249999999999</v>
      </c>
      <c r="AL44" s="5" t="str">
        <f t="shared" si="11"/>
        <v/>
      </c>
      <c r="AN44" s="5" t="str">
        <f t="shared" si="12"/>
        <v/>
      </c>
      <c r="AP44" s="5" t="str">
        <f t="shared" si="13"/>
        <v/>
      </c>
      <c r="AS44" s="5">
        <f t="shared" si="14"/>
        <v>4556.7044999999998</v>
      </c>
      <c r="AT44" s="5">
        <f t="shared" si="6"/>
        <v>4324.3125705000002</v>
      </c>
      <c r="AU44" s="11">
        <f t="shared" si="7"/>
        <v>0.42626216670624462</v>
      </c>
      <c r="AV44" s="5">
        <f t="shared" si="15"/>
        <v>426.26216670624461</v>
      </c>
    </row>
    <row r="45" spans="1:48" x14ac:dyDescent="0.3">
      <c r="A45" s="1" t="s">
        <v>133</v>
      </c>
      <c r="B45" s="1" t="s">
        <v>134</v>
      </c>
      <c r="C45" s="1" t="s">
        <v>135</v>
      </c>
      <c r="D45" s="1" t="s">
        <v>136</v>
      </c>
      <c r="E45" s="1" t="s">
        <v>84</v>
      </c>
      <c r="F45" s="1" t="s">
        <v>51</v>
      </c>
      <c r="G45" s="1" t="s">
        <v>52</v>
      </c>
      <c r="H45" s="1" t="s">
        <v>53</v>
      </c>
      <c r="I45" s="2">
        <v>120.1</v>
      </c>
      <c r="J45" s="2">
        <v>40.76</v>
      </c>
      <c r="K45" s="2">
        <f t="shared" si="9"/>
        <v>20.18</v>
      </c>
      <c r="L45" s="2">
        <f t="shared" si="10"/>
        <v>0</v>
      </c>
      <c r="R45" s="7">
        <v>9.58</v>
      </c>
      <c r="S45" s="5">
        <v>4763.6550000000007</v>
      </c>
      <c r="T45" s="8">
        <v>10.6</v>
      </c>
      <c r="U45" s="5">
        <v>1524.78</v>
      </c>
      <c r="AL45" s="5" t="str">
        <f t="shared" si="11"/>
        <v/>
      </c>
      <c r="AN45" s="5" t="str">
        <f t="shared" si="12"/>
        <v/>
      </c>
      <c r="AP45" s="5" t="str">
        <f t="shared" si="13"/>
        <v/>
      </c>
      <c r="AS45" s="5">
        <f t="shared" si="14"/>
        <v>6288.4350000000004</v>
      </c>
      <c r="AT45" s="5">
        <f t="shared" si="6"/>
        <v>5967.7248150000005</v>
      </c>
      <c r="AU45" s="11">
        <f t="shared" si="7"/>
        <v>0.58825888935553827</v>
      </c>
      <c r="AV45" s="5">
        <f t="shared" si="15"/>
        <v>588.25888935553826</v>
      </c>
    </row>
    <row r="46" spans="1:48" x14ac:dyDescent="0.3">
      <c r="A46" s="1" t="s">
        <v>133</v>
      </c>
      <c r="B46" s="1" t="s">
        <v>134</v>
      </c>
      <c r="C46" s="1" t="s">
        <v>135</v>
      </c>
      <c r="D46" s="1" t="s">
        <v>136</v>
      </c>
      <c r="E46" s="1" t="s">
        <v>69</v>
      </c>
      <c r="F46" s="1" t="s">
        <v>51</v>
      </c>
      <c r="G46" s="1" t="s">
        <v>52</v>
      </c>
      <c r="H46" s="1" t="s">
        <v>53</v>
      </c>
      <c r="I46" s="2">
        <v>120.1</v>
      </c>
      <c r="J46" s="2">
        <v>19.899999999999999</v>
      </c>
      <c r="K46" s="2">
        <f t="shared" si="9"/>
        <v>2.6999999999999997</v>
      </c>
      <c r="L46" s="2">
        <f t="shared" si="10"/>
        <v>0</v>
      </c>
      <c r="T46" s="8">
        <v>2.21</v>
      </c>
      <c r="U46" s="5">
        <v>329.67675000000003</v>
      </c>
      <c r="Z46" s="9">
        <v>0.03</v>
      </c>
      <c r="AA46" s="5">
        <v>1.792125</v>
      </c>
      <c r="AB46" s="10">
        <v>0.46</v>
      </c>
      <c r="AC46" s="5">
        <v>24.6675</v>
      </c>
      <c r="AL46" s="5" t="str">
        <f t="shared" si="11"/>
        <v/>
      </c>
      <c r="AN46" s="5" t="str">
        <f t="shared" si="12"/>
        <v/>
      </c>
      <c r="AP46" s="5" t="str">
        <f t="shared" si="13"/>
        <v/>
      </c>
      <c r="AS46" s="5">
        <f t="shared" si="14"/>
        <v>356.13637500000004</v>
      </c>
      <c r="AT46" s="5">
        <f t="shared" si="6"/>
        <v>337.97341987500005</v>
      </c>
      <c r="AU46" s="11">
        <f t="shared" si="7"/>
        <v>3.3315187072237767E-2</v>
      </c>
      <c r="AV46" s="5">
        <f t="shared" si="15"/>
        <v>33.315187072237769</v>
      </c>
    </row>
    <row r="47" spans="1:48" x14ac:dyDescent="0.3">
      <c r="A47" s="1" t="s">
        <v>137</v>
      </c>
      <c r="B47" s="1" t="s">
        <v>138</v>
      </c>
      <c r="C47" s="1" t="s">
        <v>139</v>
      </c>
      <c r="D47" s="1" t="s">
        <v>77</v>
      </c>
      <c r="E47" s="1" t="s">
        <v>73</v>
      </c>
      <c r="F47" s="1" t="s">
        <v>51</v>
      </c>
      <c r="G47" s="1" t="s">
        <v>52</v>
      </c>
      <c r="H47" s="1" t="s">
        <v>53</v>
      </c>
      <c r="I47" s="2">
        <v>19.899999999999999</v>
      </c>
      <c r="J47" s="2">
        <v>19.36</v>
      </c>
      <c r="K47" s="2">
        <f t="shared" si="9"/>
        <v>9.9499999999999993</v>
      </c>
      <c r="L47" s="2">
        <f t="shared" si="10"/>
        <v>0</v>
      </c>
      <c r="T47" s="8">
        <v>1.22</v>
      </c>
      <c r="U47" s="5">
        <v>181.99350000000001</v>
      </c>
      <c r="Z47" s="9">
        <v>3.84</v>
      </c>
      <c r="AA47" s="5">
        <v>229.392</v>
      </c>
      <c r="AB47" s="10">
        <v>4.8899999999999997</v>
      </c>
      <c r="AC47" s="5">
        <v>262.22624999999999</v>
      </c>
      <c r="AL47" s="5" t="str">
        <f t="shared" si="11"/>
        <v/>
      </c>
      <c r="AN47" s="5" t="str">
        <f t="shared" si="12"/>
        <v/>
      </c>
      <c r="AP47" s="5" t="str">
        <f t="shared" si="13"/>
        <v/>
      </c>
      <c r="AS47" s="5">
        <f t="shared" si="14"/>
        <v>673.61175000000003</v>
      </c>
      <c r="AT47" s="5">
        <f t="shared" si="6"/>
        <v>639.25755075000018</v>
      </c>
      <c r="AU47" s="11">
        <f t="shared" si="7"/>
        <v>6.3013786405018188E-2</v>
      </c>
      <c r="AV47" s="5">
        <f t="shared" si="15"/>
        <v>63.013786405018188</v>
      </c>
    </row>
    <row r="48" spans="1:48" x14ac:dyDescent="0.3">
      <c r="A48" s="1" t="s">
        <v>140</v>
      </c>
      <c r="B48" s="1" t="s">
        <v>90</v>
      </c>
      <c r="C48" s="1" t="s">
        <v>91</v>
      </c>
      <c r="D48" s="1" t="s">
        <v>92</v>
      </c>
      <c r="E48" s="1" t="s">
        <v>58</v>
      </c>
      <c r="F48" s="1" t="s">
        <v>51</v>
      </c>
      <c r="G48" s="1" t="s">
        <v>52</v>
      </c>
      <c r="H48" s="1" t="s">
        <v>53</v>
      </c>
      <c r="I48" s="2">
        <v>80</v>
      </c>
      <c r="J48" s="2">
        <v>38.130000000000003</v>
      </c>
      <c r="K48" s="2">
        <f t="shared" si="9"/>
        <v>38.130000000000003</v>
      </c>
      <c r="L48" s="2">
        <f t="shared" si="10"/>
        <v>0</v>
      </c>
      <c r="P48" s="6">
        <v>1.23</v>
      </c>
      <c r="Q48" s="5">
        <v>1329.16875</v>
      </c>
      <c r="R48" s="7">
        <v>18.46</v>
      </c>
      <c r="S48" s="5">
        <v>8650.4925000000003</v>
      </c>
      <c r="T48" s="8">
        <v>18.440000000000001</v>
      </c>
      <c r="U48" s="5">
        <v>2544.6768750000001</v>
      </c>
      <c r="AL48" s="5" t="str">
        <f t="shared" si="11"/>
        <v/>
      </c>
      <c r="AN48" s="5" t="str">
        <f t="shared" si="12"/>
        <v/>
      </c>
      <c r="AP48" s="5" t="str">
        <f t="shared" si="13"/>
        <v/>
      </c>
      <c r="AS48" s="5">
        <f t="shared" si="14"/>
        <v>12524.338125000002</v>
      </c>
      <c r="AT48" s="5">
        <f t="shared" si="6"/>
        <v>11885.596880625</v>
      </c>
      <c r="AU48" s="11">
        <f t="shared" si="7"/>
        <v>1.1716036240059291</v>
      </c>
      <c r="AV48" s="5">
        <f t="shared" si="15"/>
        <v>1171.6036240059291</v>
      </c>
    </row>
    <row r="49" spans="1:48" x14ac:dyDescent="0.3">
      <c r="A49" s="1" t="s">
        <v>140</v>
      </c>
      <c r="B49" s="1" t="s">
        <v>90</v>
      </c>
      <c r="C49" s="1" t="s">
        <v>91</v>
      </c>
      <c r="D49" s="1" t="s">
        <v>92</v>
      </c>
      <c r="E49" s="1" t="s">
        <v>63</v>
      </c>
      <c r="F49" s="1" t="s">
        <v>51</v>
      </c>
      <c r="G49" s="1" t="s">
        <v>52</v>
      </c>
      <c r="H49" s="1" t="s">
        <v>53</v>
      </c>
      <c r="I49" s="2">
        <v>80</v>
      </c>
      <c r="J49" s="2">
        <v>39.119999999999997</v>
      </c>
      <c r="K49" s="2">
        <f t="shared" si="9"/>
        <v>39.120000000000005</v>
      </c>
      <c r="L49" s="2">
        <f t="shared" si="10"/>
        <v>0</v>
      </c>
      <c r="P49" s="6">
        <v>2.73</v>
      </c>
      <c r="Q49" s="5">
        <v>3503.38625</v>
      </c>
      <c r="R49" s="7">
        <v>22.37</v>
      </c>
      <c r="S49" s="5">
        <v>10934.5275</v>
      </c>
      <c r="T49" s="8">
        <v>14.02</v>
      </c>
      <c r="U49" s="5">
        <v>1966.8723749999999</v>
      </c>
      <c r="AL49" s="5" t="str">
        <f t="shared" si="11"/>
        <v/>
      </c>
      <c r="AN49" s="5" t="str">
        <f t="shared" si="12"/>
        <v/>
      </c>
      <c r="AP49" s="5" t="str">
        <f t="shared" si="13"/>
        <v/>
      </c>
      <c r="AS49" s="5">
        <f t="shared" si="14"/>
        <v>16404.786124999999</v>
      </c>
      <c r="AT49" s="5">
        <f t="shared" si="6"/>
        <v>15568.142032624999</v>
      </c>
      <c r="AU49" s="11">
        <f t="shared" si="7"/>
        <v>1.5346045981245959</v>
      </c>
      <c r="AV49" s="5">
        <f t="shared" si="15"/>
        <v>1534.6045981245959</v>
      </c>
    </row>
    <row r="50" spans="1:48" x14ac:dyDescent="0.3">
      <c r="A50" s="1" t="s">
        <v>141</v>
      </c>
      <c r="B50" s="1" t="s">
        <v>142</v>
      </c>
      <c r="C50" s="1" t="s">
        <v>115</v>
      </c>
      <c r="D50" s="1" t="s">
        <v>96</v>
      </c>
      <c r="E50" s="1" t="s">
        <v>56</v>
      </c>
      <c r="F50" s="1" t="s">
        <v>55</v>
      </c>
      <c r="G50" s="1" t="s">
        <v>52</v>
      </c>
      <c r="H50" s="1" t="s">
        <v>53</v>
      </c>
      <c r="I50" s="2">
        <v>159.38</v>
      </c>
      <c r="J50" s="2">
        <v>37.119999999999997</v>
      </c>
      <c r="K50" s="2">
        <f t="shared" si="9"/>
        <v>37.119999999999997</v>
      </c>
      <c r="L50" s="2">
        <f t="shared" si="10"/>
        <v>0</v>
      </c>
      <c r="R50" s="7">
        <v>36.82</v>
      </c>
      <c r="S50" s="5">
        <v>18308.744999999999</v>
      </c>
      <c r="T50" s="8">
        <v>0.3</v>
      </c>
      <c r="U50" s="5">
        <v>44.752499999999998</v>
      </c>
      <c r="AL50" s="5" t="str">
        <f t="shared" si="11"/>
        <v/>
      </c>
      <c r="AN50" s="5" t="str">
        <f t="shared" si="12"/>
        <v/>
      </c>
      <c r="AP50" s="5" t="str">
        <f t="shared" si="13"/>
        <v/>
      </c>
      <c r="AS50" s="5">
        <f t="shared" si="14"/>
        <v>18353.497499999998</v>
      </c>
      <c r="AT50" s="5">
        <f t="shared" si="6"/>
        <v>17417.469127499997</v>
      </c>
      <c r="AU50" s="11">
        <f t="shared" si="7"/>
        <v>1.7168990464463172</v>
      </c>
      <c r="AV50" s="5">
        <f t="shared" si="15"/>
        <v>1716.8990464463172</v>
      </c>
    </row>
    <row r="51" spans="1:48" x14ac:dyDescent="0.3">
      <c r="A51" s="1" t="s">
        <v>141</v>
      </c>
      <c r="B51" s="1" t="s">
        <v>142</v>
      </c>
      <c r="C51" s="1" t="s">
        <v>115</v>
      </c>
      <c r="D51" s="1" t="s">
        <v>96</v>
      </c>
      <c r="E51" s="1" t="s">
        <v>64</v>
      </c>
      <c r="F51" s="1" t="s">
        <v>55</v>
      </c>
      <c r="G51" s="1" t="s">
        <v>52</v>
      </c>
      <c r="H51" s="1" t="s">
        <v>53</v>
      </c>
      <c r="I51" s="2">
        <v>159.38</v>
      </c>
      <c r="J51" s="2">
        <v>37.840000000000003</v>
      </c>
      <c r="K51" s="2">
        <f t="shared" si="9"/>
        <v>37.839999999999996</v>
      </c>
      <c r="L51" s="2">
        <f t="shared" si="10"/>
        <v>0</v>
      </c>
      <c r="P51" s="6">
        <v>12.69</v>
      </c>
      <c r="Q51" s="5">
        <v>16455.7575</v>
      </c>
      <c r="R51" s="7">
        <v>25.15</v>
      </c>
      <c r="S51" s="5">
        <v>12505.8375</v>
      </c>
      <c r="AL51" s="5" t="str">
        <f t="shared" si="11"/>
        <v/>
      </c>
      <c r="AN51" s="5" t="str">
        <f t="shared" si="12"/>
        <v/>
      </c>
      <c r="AP51" s="5" t="str">
        <f t="shared" si="13"/>
        <v/>
      </c>
      <c r="AS51" s="5">
        <f t="shared" si="14"/>
        <v>28961.595000000001</v>
      </c>
      <c r="AT51" s="5">
        <f t="shared" si="6"/>
        <v>27484.553655</v>
      </c>
      <c r="AU51" s="11">
        <f t="shared" si="7"/>
        <v>2.7092457358094517</v>
      </c>
      <c r="AV51" s="5">
        <f t="shared" si="15"/>
        <v>2709.2457358094516</v>
      </c>
    </row>
    <row r="52" spans="1:48" x14ac:dyDescent="0.3">
      <c r="A52" s="1" t="s">
        <v>141</v>
      </c>
      <c r="B52" s="1" t="s">
        <v>142</v>
      </c>
      <c r="C52" s="1" t="s">
        <v>115</v>
      </c>
      <c r="D52" s="1" t="s">
        <v>96</v>
      </c>
      <c r="E52" s="1" t="s">
        <v>104</v>
      </c>
      <c r="F52" s="1" t="s">
        <v>55</v>
      </c>
      <c r="G52" s="1" t="s">
        <v>52</v>
      </c>
      <c r="H52" s="1" t="s">
        <v>53</v>
      </c>
      <c r="I52" s="2">
        <v>159.38</v>
      </c>
      <c r="J52" s="2">
        <v>39.409999999999997</v>
      </c>
      <c r="K52" s="2">
        <f t="shared" si="9"/>
        <v>39.4</v>
      </c>
      <c r="L52" s="2">
        <f t="shared" si="10"/>
        <v>0</v>
      </c>
      <c r="R52" s="7">
        <v>39.4</v>
      </c>
      <c r="S52" s="5">
        <v>19591.650000000001</v>
      </c>
      <c r="AL52" s="5" t="str">
        <f t="shared" si="11"/>
        <v/>
      </c>
      <c r="AN52" s="5" t="str">
        <f t="shared" si="12"/>
        <v/>
      </c>
      <c r="AP52" s="5" t="str">
        <f t="shared" si="13"/>
        <v/>
      </c>
      <c r="AS52" s="5">
        <f t="shared" si="14"/>
        <v>19591.650000000001</v>
      </c>
      <c r="AT52" s="5">
        <f t="shared" si="6"/>
        <v>18592.475850000003</v>
      </c>
      <c r="AU52" s="11">
        <f t="shared" si="7"/>
        <v>1.8327234470329155</v>
      </c>
      <c r="AV52" s="5">
        <f t="shared" si="15"/>
        <v>1832.7234470329156</v>
      </c>
    </row>
    <row r="53" spans="1:48" x14ac:dyDescent="0.3">
      <c r="A53" s="1" t="s">
        <v>141</v>
      </c>
      <c r="B53" s="1" t="s">
        <v>142</v>
      </c>
      <c r="C53" s="1" t="s">
        <v>115</v>
      </c>
      <c r="D53" s="1" t="s">
        <v>96</v>
      </c>
      <c r="E53" s="1" t="s">
        <v>72</v>
      </c>
      <c r="F53" s="1" t="s">
        <v>55</v>
      </c>
      <c r="G53" s="1" t="s">
        <v>52</v>
      </c>
      <c r="H53" s="1" t="s">
        <v>53</v>
      </c>
      <c r="I53" s="2">
        <v>159.38</v>
      </c>
      <c r="J53" s="2">
        <v>39</v>
      </c>
      <c r="K53" s="2">
        <f t="shared" si="9"/>
        <v>39</v>
      </c>
      <c r="L53" s="2">
        <f t="shared" si="10"/>
        <v>0</v>
      </c>
      <c r="R53" s="7">
        <v>32.700000000000003</v>
      </c>
      <c r="S53" s="5">
        <v>16260.075000000001</v>
      </c>
      <c r="T53" s="8">
        <v>6.3</v>
      </c>
      <c r="U53" s="5">
        <v>939.80250000000001</v>
      </c>
      <c r="AL53" s="5" t="str">
        <f t="shared" si="11"/>
        <v/>
      </c>
      <c r="AN53" s="5" t="str">
        <f t="shared" si="12"/>
        <v/>
      </c>
      <c r="AP53" s="5" t="str">
        <f t="shared" si="13"/>
        <v/>
      </c>
      <c r="AS53" s="5">
        <f t="shared" si="14"/>
        <v>17199.877500000002</v>
      </c>
      <c r="AT53" s="5">
        <f t="shared" si="6"/>
        <v>16322.683747500003</v>
      </c>
      <c r="AU53" s="11">
        <f t="shared" si="7"/>
        <v>1.6089823358596078</v>
      </c>
      <c r="AV53" s="5">
        <f t="shared" si="15"/>
        <v>1608.9823358596079</v>
      </c>
    </row>
    <row r="54" spans="1:48" x14ac:dyDescent="0.3">
      <c r="A54" s="1" t="s">
        <v>143</v>
      </c>
      <c r="B54" s="1" t="s">
        <v>144</v>
      </c>
      <c r="C54" s="1" t="s">
        <v>145</v>
      </c>
      <c r="D54" s="1" t="s">
        <v>77</v>
      </c>
      <c r="E54" s="1" t="s">
        <v>56</v>
      </c>
      <c r="F54" s="1" t="s">
        <v>55</v>
      </c>
      <c r="G54" s="1" t="s">
        <v>52</v>
      </c>
      <c r="H54" s="1" t="s">
        <v>53</v>
      </c>
      <c r="I54" s="2">
        <v>0.12</v>
      </c>
      <c r="J54" s="2">
        <v>0.09</v>
      </c>
      <c r="K54" s="2">
        <f t="shared" si="9"/>
        <v>0.09</v>
      </c>
      <c r="L54" s="2">
        <f t="shared" si="10"/>
        <v>0</v>
      </c>
      <c r="T54" s="8">
        <v>0.09</v>
      </c>
      <c r="U54" s="5">
        <v>13.425750000000001</v>
      </c>
      <c r="AL54" s="5" t="str">
        <f t="shared" si="11"/>
        <v/>
      </c>
      <c r="AN54" s="5" t="str">
        <f t="shared" si="12"/>
        <v/>
      </c>
      <c r="AP54" s="5" t="str">
        <f t="shared" si="13"/>
        <v/>
      </c>
      <c r="AS54" s="5">
        <f t="shared" si="14"/>
        <v>13.425750000000001</v>
      </c>
      <c r="AT54" s="5">
        <f t="shared" si="6"/>
        <v>12.741036749999999</v>
      </c>
      <c r="AU54" s="11">
        <f t="shared" si="7"/>
        <v>1.2559272352763633E-3</v>
      </c>
      <c r="AV54" s="5">
        <f t="shared" si="15"/>
        <v>1.2559272352763633</v>
      </c>
    </row>
    <row r="55" spans="1:48" x14ac:dyDescent="0.3">
      <c r="A55" s="1" t="s">
        <v>146</v>
      </c>
      <c r="B55" s="1" t="s">
        <v>144</v>
      </c>
      <c r="C55" s="1" t="s">
        <v>145</v>
      </c>
      <c r="D55" s="1" t="s">
        <v>77</v>
      </c>
      <c r="E55" s="1" t="s">
        <v>56</v>
      </c>
      <c r="F55" s="1" t="s">
        <v>55</v>
      </c>
      <c r="G55" s="1" t="s">
        <v>52</v>
      </c>
      <c r="H55" s="1" t="s">
        <v>53</v>
      </c>
      <c r="I55" s="2">
        <v>0.5</v>
      </c>
      <c r="J55" s="2">
        <v>0.26</v>
      </c>
      <c r="K55" s="2">
        <f t="shared" si="9"/>
        <v>0.26</v>
      </c>
      <c r="L55" s="2">
        <f t="shared" si="10"/>
        <v>0</v>
      </c>
      <c r="T55" s="8">
        <v>0.26</v>
      </c>
      <c r="U55" s="5">
        <v>36.050624999999997</v>
      </c>
      <c r="AL55" s="5" t="str">
        <f t="shared" si="11"/>
        <v/>
      </c>
      <c r="AN55" s="5" t="str">
        <f t="shared" si="12"/>
        <v/>
      </c>
      <c r="AP55" s="5" t="str">
        <f t="shared" si="13"/>
        <v/>
      </c>
      <c r="AS55" s="5">
        <f t="shared" si="14"/>
        <v>36.050624999999997</v>
      </c>
      <c r="AT55" s="5">
        <f t="shared" si="6"/>
        <v>34.212043125000001</v>
      </c>
      <c r="AU55" s="11">
        <f t="shared" si="7"/>
        <v>3.3723972058346792E-3</v>
      </c>
      <c r="AV55" s="5">
        <f t="shared" si="15"/>
        <v>3.3723972058346794</v>
      </c>
    </row>
    <row r="56" spans="1:48" x14ac:dyDescent="0.3">
      <c r="A56" s="1" t="s">
        <v>147</v>
      </c>
      <c r="B56" s="1" t="s">
        <v>148</v>
      </c>
      <c r="C56" s="1" t="s">
        <v>149</v>
      </c>
      <c r="D56" s="1" t="s">
        <v>96</v>
      </c>
      <c r="E56" s="1" t="s">
        <v>62</v>
      </c>
      <c r="F56" s="1" t="s">
        <v>55</v>
      </c>
      <c r="G56" s="1" t="s">
        <v>52</v>
      </c>
      <c r="H56" s="1" t="s">
        <v>53</v>
      </c>
      <c r="I56" s="2">
        <v>6.05</v>
      </c>
      <c r="J56" s="2">
        <v>4.66</v>
      </c>
      <c r="K56" s="2">
        <f t="shared" si="9"/>
        <v>4.66</v>
      </c>
      <c r="L56" s="2">
        <f t="shared" si="10"/>
        <v>0</v>
      </c>
      <c r="T56" s="8">
        <v>0.09</v>
      </c>
      <c r="U56" s="5">
        <v>13.425750000000001</v>
      </c>
      <c r="Z56" s="9">
        <v>2.57</v>
      </c>
      <c r="AA56" s="5">
        <v>153.525375</v>
      </c>
      <c r="AB56" s="10">
        <v>2</v>
      </c>
      <c r="AC56" s="5">
        <v>107.25</v>
      </c>
      <c r="AL56" s="5" t="str">
        <f t="shared" si="11"/>
        <v/>
      </c>
      <c r="AN56" s="5" t="str">
        <f t="shared" si="12"/>
        <v/>
      </c>
      <c r="AP56" s="5" t="str">
        <f t="shared" si="13"/>
        <v/>
      </c>
      <c r="AS56" s="5">
        <f t="shared" si="14"/>
        <v>274.20112499999999</v>
      </c>
      <c r="AT56" s="5">
        <f t="shared" si="6"/>
        <v>260.21686762500002</v>
      </c>
      <c r="AU56" s="11">
        <f t="shared" si="7"/>
        <v>2.5650459812741819E-2</v>
      </c>
      <c r="AV56" s="5">
        <f t="shared" si="15"/>
        <v>25.650459812741822</v>
      </c>
    </row>
    <row r="57" spans="1:48" x14ac:dyDescent="0.3">
      <c r="A57" s="1" t="s">
        <v>150</v>
      </c>
      <c r="B57" s="1" t="s">
        <v>151</v>
      </c>
      <c r="C57" s="1" t="s">
        <v>152</v>
      </c>
      <c r="D57" s="1" t="s">
        <v>77</v>
      </c>
      <c r="E57" s="1" t="s">
        <v>62</v>
      </c>
      <c r="F57" s="1" t="s">
        <v>55</v>
      </c>
      <c r="G57" s="1" t="s">
        <v>52</v>
      </c>
      <c r="H57" s="1" t="s">
        <v>53</v>
      </c>
      <c r="I57" s="2">
        <v>0.65</v>
      </c>
      <c r="J57" s="2">
        <v>0.53</v>
      </c>
      <c r="K57" s="2">
        <f t="shared" si="9"/>
        <v>0.53</v>
      </c>
      <c r="L57" s="2">
        <f t="shared" si="10"/>
        <v>0</v>
      </c>
      <c r="Z57" s="9">
        <v>0.39</v>
      </c>
      <c r="AA57" s="5">
        <v>23.297625</v>
      </c>
      <c r="AB57" s="10">
        <v>0.14000000000000001</v>
      </c>
      <c r="AC57" s="5">
        <v>7.5075000000000003</v>
      </c>
      <c r="AL57" s="5" t="str">
        <f t="shared" si="11"/>
        <v/>
      </c>
      <c r="AN57" s="5" t="str">
        <f t="shared" si="12"/>
        <v/>
      </c>
      <c r="AP57" s="5" t="str">
        <f t="shared" si="13"/>
        <v/>
      </c>
      <c r="AS57" s="5">
        <f t="shared" si="14"/>
        <v>30.805125</v>
      </c>
      <c r="AT57" s="5">
        <f t="shared" si="6"/>
        <v>29.234063625000001</v>
      </c>
      <c r="AU57" s="11">
        <f t="shared" si="7"/>
        <v>2.8817008713548802E-3</v>
      </c>
      <c r="AV57" s="5">
        <f t="shared" si="15"/>
        <v>2.8817008713548802</v>
      </c>
    </row>
    <row r="58" spans="1:48" x14ac:dyDescent="0.3">
      <c r="A58" s="1" t="s">
        <v>153</v>
      </c>
      <c r="B58" s="1" t="s">
        <v>94</v>
      </c>
      <c r="C58" s="1" t="s">
        <v>95</v>
      </c>
      <c r="D58" s="1" t="s">
        <v>96</v>
      </c>
      <c r="E58" s="1" t="s">
        <v>69</v>
      </c>
      <c r="F58" s="1" t="s">
        <v>55</v>
      </c>
      <c r="G58" s="1" t="s">
        <v>52</v>
      </c>
      <c r="H58" s="1" t="s">
        <v>53</v>
      </c>
      <c r="I58" s="2">
        <v>158.71</v>
      </c>
      <c r="J58" s="2">
        <v>42.38</v>
      </c>
      <c r="K58" s="2">
        <f t="shared" si="9"/>
        <v>8.98</v>
      </c>
      <c r="L58" s="2">
        <f t="shared" si="10"/>
        <v>2.15</v>
      </c>
      <c r="M58" s="3">
        <v>2.15</v>
      </c>
      <c r="R58" s="7">
        <v>3.32</v>
      </c>
      <c r="S58" s="5">
        <v>1650.87</v>
      </c>
      <c r="T58" s="8">
        <v>5.66</v>
      </c>
      <c r="U58" s="5">
        <v>844.33050000000003</v>
      </c>
      <c r="AL58" s="5" t="str">
        <f t="shared" si="11"/>
        <v/>
      </c>
      <c r="AN58" s="5" t="str">
        <f t="shared" si="12"/>
        <v/>
      </c>
      <c r="AP58" s="5" t="str">
        <f t="shared" si="13"/>
        <v/>
      </c>
      <c r="AS58" s="5">
        <f t="shared" si="14"/>
        <v>2495.2004999999999</v>
      </c>
      <c r="AT58" s="5">
        <f t="shared" si="6"/>
        <v>2367.9452745000003</v>
      </c>
      <c r="AU58" s="11">
        <f t="shared" si="7"/>
        <v>0.23341640246728856</v>
      </c>
      <c r="AV58" s="5">
        <f t="shared" si="15"/>
        <v>233.41640246728858</v>
      </c>
    </row>
    <row r="59" spans="1:48" x14ac:dyDescent="0.3">
      <c r="A59" s="1" t="s">
        <v>153</v>
      </c>
      <c r="B59" s="1" t="s">
        <v>94</v>
      </c>
      <c r="C59" s="1" t="s">
        <v>95</v>
      </c>
      <c r="D59" s="1" t="s">
        <v>96</v>
      </c>
      <c r="E59" s="1" t="s">
        <v>88</v>
      </c>
      <c r="F59" s="1" t="s">
        <v>55</v>
      </c>
      <c r="G59" s="1" t="s">
        <v>52</v>
      </c>
      <c r="H59" s="1" t="s">
        <v>53</v>
      </c>
      <c r="I59" s="2">
        <v>158.71</v>
      </c>
      <c r="J59" s="2">
        <v>41.8</v>
      </c>
      <c r="K59" s="2">
        <f t="shared" si="9"/>
        <v>32.019999999999996</v>
      </c>
      <c r="L59" s="2">
        <f t="shared" si="10"/>
        <v>7.98</v>
      </c>
      <c r="M59" s="3">
        <v>7.98</v>
      </c>
      <c r="R59" s="7">
        <v>3.91</v>
      </c>
      <c r="S59" s="5">
        <v>1944.2474999999999</v>
      </c>
      <c r="T59" s="8">
        <v>28.11</v>
      </c>
      <c r="U59" s="5">
        <v>4193.3092500000002</v>
      </c>
      <c r="AL59" s="5" t="str">
        <f t="shared" si="11"/>
        <v/>
      </c>
      <c r="AN59" s="5" t="str">
        <f t="shared" si="12"/>
        <v/>
      </c>
      <c r="AP59" s="5" t="str">
        <f t="shared" si="13"/>
        <v/>
      </c>
      <c r="AS59" s="5">
        <f t="shared" si="14"/>
        <v>6137.5567499999997</v>
      </c>
      <c r="AT59" s="5">
        <f t="shared" si="6"/>
        <v>5824.5413557499996</v>
      </c>
      <c r="AU59" s="11">
        <f t="shared" si="7"/>
        <v>0.57414480981541305</v>
      </c>
      <c r="AV59" s="5">
        <f t="shared" si="15"/>
        <v>574.14480981541305</v>
      </c>
    </row>
    <row r="60" spans="1:48" x14ac:dyDescent="0.3">
      <c r="A60" s="1" t="s">
        <v>153</v>
      </c>
      <c r="B60" s="1" t="s">
        <v>94</v>
      </c>
      <c r="C60" s="1" t="s">
        <v>95</v>
      </c>
      <c r="D60" s="1" t="s">
        <v>96</v>
      </c>
      <c r="E60" s="1" t="s">
        <v>61</v>
      </c>
      <c r="F60" s="1" t="s">
        <v>55</v>
      </c>
      <c r="G60" s="1" t="s">
        <v>52</v>
      </c>
      <c r="H60" s="1" t="s">
        <v>53</v>
      </c>
      <c r="I60" s="2">
        <v>158.71</v>
      </c>
      <c r="J60" s="2">
        <v>39.67</v>
      </c>
      <c r="K60" s="2">
        <f t="shared" si="9"/>
        <v>34.08</v>
      </c>
      <c r="L60" s="2">
        <f t="shared" si="10"/>
        <v>0</v>
      </c>
      <c r="R60" s="7">
        <v>18.3</v>
      </c>
      <c r="S60" s="5">
        <v>9099.6750000000011</v>
      </c>
      <c r="T60" s="8">
        <v>12.41</v>
      </c>
      <c r="U60" s="5">
        <v>1851.2617499999999</v>
      </c>
      <c r="AB60" s="10">
        <v>3.37</v>
      </c>
      <c r="AC60" s="5">
        <v>180.71625</v>
      </c>
      <c r="AL60" s="5" t="str">
        <f t="shared" si="11"/>
        <v/>
      </c>
      <c r="AN60" s="5" t="str">
        <f t="shared" si="12"/>
        <v/>
      </c>
      <c r="AP60" s="5" t="str">
        <f t="shared" si="13"/>
        <v/>
      </c>
      <c r="AS60" s="5">
        <f t="shared" si="14"/>
        <v>11131.653</v>
      </c>
      <c r="AT60" s="5">
        <f t="shared" si="6"/>
        <v>10563.938697000001</v>
      </c>
      <c r="AU60" s="11">
        <f t="shared" si="7"/>
        <v>1.0413232911640569</v>
      </c>
      <c r="AV60" s="5">
        <f t="shared" si="15"/>
        <v>1041.3232911640569</v>
      </c>
    </row>
    <row r="61" spans="1:48" x14ac:dyDescent="0.3">
      <c r="A61" s="1" t="s">
        <v>154</v>
      </c>
      <c r="B61" s="1" t="s">
        <v>148</v>
      </c>
      <c r="C61" s="1" t="s">
        <v>149</v>
      </c>
      <c r="D61" s="1" t="s">
        <v>96</v>
      </c>
      <c r="E61" s="1" t="s">
        <v>61</v>
      </c>
      <c r="F61" s="1" t="s">
        <v>55</v>
      </c>
      <c r="G61" s="1" t="s">
        <v>52</v>
      </c>
      <c r="H61" s="1" t="s">
        <v>53</v>
      </c>
      <c r="I61" s="2">
        <v>0.28999999999999998</v>
      </c>
      <c r="J61" s="2">
        <v>0.28999999999999998</v>
      </c>
      <c r="K61" s="2">
        <f t="shared" si="9"/>
        <v>0.28999999999999998</v>
      </c>
      <c r="L61" s="2">
        <f t="shared" si="10"/>
        <v>0</v>
      </c>
      <c r="AB61" s="10">
        <v>0.28999999999999998</v>
      </c>
      <c r="AC61" s="5">
        <v>15.55125</v>
      </c>
      <c r="AL61" s="5" t="str">
        <f t="shared" si="11"/>
        <v/>
      </c>
      <c r="AN61" s="5" t="str">
        <f t="shared" si="12"/>
        <v/>
      </c>
      <c r="AP61" s="5" t="str">
        <f t="shared" si="13"/>
        <v/>
      </c>
      <c r="AS61" s="5">
        <f t="shared" si="14"/>
        <v>15.55125</v>
      </c>
      <c r="AT61" s="5">
        <f t="shared" si="6"/>
        <v>14.75813625</v>
      </c>
      <c r="AU61" s="11">
        <f t="shared" si="7"/>
        <v>1.4547595789875087E-3</v>
      </c>
      <c r="AV61" s="5">
        <f t="shared" si="15"/>
        <v>1.4547595789875087</v>
      </c>
    </row>
    <row r="62" spans="1:48" x14ac:dyDescent="0.3">
      <c r="A62" s="1" t="s">
        <v>155</v>
      </c>
      <c r="B62" s="1" t="s">
        <v>156</v>
      </c>
      <c r="C62" s="1" t="s">
        <v>118</v>
      </c>
      <c r="D62" s="1" t="s">
        <v>119</v>
      </c>
      <c r="E62" s="1" t="s">
        <v>58</v>
      </c>
      <c r="F62" s="1" t="s">
        <v>55</v>
      </c>
      <c r="G62" s="1" t="s">
        <v>52</v>
      </c>
      <c r="H62" s="1" t="s">
        <v>53</v>
      </c>
      <c r="I62" s="2">
        <v>160</v>
      </c>
      <c r="J62" s="2">
        <v>35.74</v>
      </c>
      <c r="K62" s="2">
        <f t="shared" ref="K62:K78" si="16">SUM(N62,P62,R62,T62,V62,X62,Z62,AB62,AE62,AG62,AI62)</f>
        <v>27.12</v>
      </c>
      <c r="L62" s="2">
        <f t="shared" ref="L62:L78" si="17">SUM(M62,AD62,AK62,AM62,AO62,AQ62,AR62)</f>
        <v>0</v>
      </c>
      <c r="P62" s="6">
        <v>13.77</v>
      </c>
      <c r="Q62" s="5">
        <v>17856.247500000001</v>
      </c>
      <c r="R62" s="7">
        <v>12.64</v>
      </c>
      <c r="S62" s="5">
        <v>6285.2400000000007</v>
      </c>
      <c r="T62" s="8">
        <v>0.71</v>
      </c>
      <c r="U62" s="5">
        <v>105.91425</v>
      </c>
      <c r="AL62" s="5" t="str">
        <f t="shared" si="11"/>
        <v/>
      </c>
      <c r="AN62" s="5" t="str">
        <f t="shared" si="12"/>
        <v/>
      </c>
      <c r="AP62" s="5" t="str">
        <f t="shared" si="13"/>
        <v/>
      </c>
      <c r="AS62" s="5">
        <f t="shared" ref="AS62:AS78" si="18">SUM(O62,Q62,S62,U62,W62,Y62,AA62,AC62,AF62,AH62,AJ62)</f>
        <v>24247.401750000005</v>
      </c>
      <c r="AT62" s="5">
        <f t="shared" si="6"/>
        <v>23010.784260750006</v>
      </c>
      <c r="AU62" s="11">
        <f t="shared" si="7"/>
        <v>2.2682511027326413</v>
      </c>
      <c r="AV62" s="5">
        <f t="shared" si="15"/>
        <v>2268.2511027326414</v>
      </c>
    </row>
    <row r="63" spans="1:48" x14ac:dyDescent="0.3">
      <c r="A63" s="1" t="s">
        <v>155</v>
      </c>
      <c r="B63" s="1" t="s">
        <v>156</v>
      </c>
      <c r="C63" s="1" t="s">
        <v>118</v>
      </c>
      <c r="D63" s="1" t="s">
        <v>119</v>
      </c>
      <c r="E63" s="1" t="s">
        <v>63</v>
      </c>
      <c r="F63" s="1" t="s">
        <v>55</v>
      </c>
      <c r="G63" s="1" t="s">
        <v>52</v>
      </c>
      <c r="H63" s="1" t="s">
        <v>53</v>
      </c>
      <c r="I63" s="2">
        <v>160</v>
      </c>
      <c r="J63" s="2">
        <v>37.229999999999997</v>
      </c>
      <c r="K63" s="2">
        <f t="shared" si="16"/>
        <v>37.229999999999997</v>
      </c>
      <c r="L63" s="2">
        <f t="shared" si="17"/>
        <v>0</v>
      </c>
      <c r="P63" s="6">
        <v>31.33</v>
      </c>
      <c r="Q63" s="5">
        <v>40627.177499999998</v>
      </c>
      <c r="R63" s="7">
        <v>5.9</v>
      </c>
      <c r="S63" s="5">
        <v>2933.7750000000001</v>
      </c>
      <c r="AL63" s="5" t="str">
        <f t="shared" si="11"/>
        <v/>
      </c>
      <c r="AN63" s="5" t="str">
        <f t="shared" si="12"/>
        <v/>
      </c>
      <c r="AP63" s="5" t="str">
        <f t="shared" si="13"/>
        <v/>
      </c>
      <c r="AS63" s="5">
        <f t="shared" si="18"/>
        <v>43560.952499999999</v>
      </c>
      <c r="AT63" s="5">
        <f t="shared" si="6"/>
        <v>41339.343922499997</v>
      </c>
      <c r="AU63" s="11">
        <f t="shared" si="7"/>
        <v>4.074959435363386</v>
      </c>
      <c r="AV63" s="5">
        <f t="shared" si="15"/>
        <v>4074.9594353633856</v>
      </c>
    </row>
    <row r="64" spans="1:48" x14ac:dyDescent="0.3">
      <c r="A64" s="1" t="s">
        <v>155</v>
      </c>
      <c r="B64" s="1" t="s">
        <v>156</v>
      </c>
      <c r="C64" s="1" t="s">
        <v>118</v>
      </c>
      <c r="D64" s="1" t="s">
        <v>119</v>
      </c>
      <c r="E64" s="1" t="s">
        <v>73</v>
      </c>
      <c r="F64" s="1" t="s">
        <v>55</v>
      </c>
      <c r="G64" s="1" t="s">
        <v>52</v>
      </c>
      <c r="H64" s="1" t="s">
        <v>53</v>
      </c>
      <c r="I64" s="2">
        <v>160</v>
      </c>
      <c r="J64" s="2">
        <v>38.22</v>
      </c>
      <c r="K64" s="2">
        <f t="shared" si="16"/>
        <v>5.85</v>
      </c>
      <c r="L64" s="2">
        <f t="shared" si="17"/>
        <v>0</v>
      </c>
      <c r="R64" s="7">
        <v>5.85</v>
      </c>
      <c r="S64" s="5">
        <v>2908.9124999999999</v>
      </c>
      <c r="AL64" s="5" t="str">
        <f t="shared" si="11"/>
        <v/>
      </c>
      <c r="AN64" s="5" t="str">
        <f t="shared" si="12"/>
        <v/>
      </c>
      <c r="AP64" s="5" t="str">
        <f t="shared" si="13"/>
        <v/>
      </c>
      <c r="AS64" s="5">
        <f t="shared" si="18"/>
        <v>2908.9124999999999</v>
      </c>
      <c r="AT64" s="5">
        <f t="shared" si="6"/>
        <v>2760.5579625</v>
      </c>
      <c r="AU64" s="11">
        <f t="shared" si="7"/>
        <v>0.27211756764321204</v>
      </c>
      <c r="AV64" s="5">
        <f t="shared" si="15"/>
        <v>272.11756764321206</v>
      </c>
    </row>
    <row r="65" spans="1:48" x14ac:dyDescent="0.3">
      <c r="A65" s="1" t="s">
        <v>155</v>
      </c>
      <c r="B65" s="1" t="s">
        <v>156</v>
      </c>
      <c r="C65" s="1" t="s">
        <v>118</v>
      </c>
      <c r="D65" s="1" t="s">
        <v>119</v>
      </c>
      <c r="E65" s="1" t="s">
        <v>84</v>
      </c>
      <c r="F65" s="1" t="s">
        <v>55</v>
      </c>
      <c r="G65" s="1" t="s">
        <v>52</v>
      </c>
      <c r="H65" s="1" t="s">
        <v>53</v>
      </c>
      <c r="I65" s="2">
        <v>160</v>
      </c>
      <c r="J65" s="2">
        <v>38.81</v>
      </c>
      <c r="K65" s="2">
        <f t="shared" si="16"/>
        <v>36.910000000000004</v>
      </c>
      <c r="L65" s="2">
        <f t="shared" si="17"/>
        <v>0</v>
      </c>
      <c r="R65" s="7">
        <v>35.96</v>
      </c>
      <c r="S65" s="5">
        <v>17881.11</v>
      </c>
      <c r="T65" s="8">
        <v>0.95</v>
      </c>
      <c r="U65" s="5">
        <v>141.71625</v>
      </c>
      <c r="AL65" s="5" t="str">
        <f t="shared" si="11"/>
        <v/>
      </c>
      <c r="AN65" s="5" t="str">
        <f t="shared" si="12"/>
        <v/>
      </c>
      <c r="AP65" s="5" t="str">
        <f t="shared" si="13"/>
        <v/>
      </c>
      <c r="AS65" s="5">
        <f t="shared" si="18"/>
        <v>18022.826250000002</v>
      </c>
      <c r="AT65" s="5">
        <f t="shared" si="6"/>
        <v>17103.662111250003</v>
      </c>
      <c r="AU65" s="11">
        <f t="shared" si="7"/>
        <v>1.6859660237996961</v>
      </c>
      <c r="AV65" s="5">
        <f t="shared" si="15"/>
        <v>1685.9660237996961</v>
      </c>
    </row>
    <row r="66" spans="1:48" x14ac:dyDescent="0.3">
      <c r="A66" s="1" t="s">
        <v>157</v>
      </c>
      <c r="B66" s="1" t="s">
        <v>158</v>
      </c>
      <c r="C66" s="1" t="s">
        <v>149</v>
      </c>
      <c r="D66" s="1" t="s">
        <v>77</v>
      </c>
      <c r="E66" s="1" t="s">
        <v>56</v>
      </c>
      <c r="F66" s="1" t="s">
        <v>159</v>
      </c>
      <c r="G66" s="1" t="s">
        <v>52</v>
      </c>
      <c r="H66" s="1" t="s">
        <v>53</v>
      </c>
      <c r="I66" s="2">
        <v>40</v>
      </c>
      <c r="J66" s="2">
        <v>35.17</v>
      </c>
      <c r="K66" s="2">
        <f t="shared" si="16"/>
        <v>29.660000000000004</v>
      </c>
      <c r="L66" s="2">
        <f t="shared" si="17"/>
        <v>3.2299999999999995</v>
      </c>
      <c r="M66" s="3">
        <v>1.2</v>
      </c>
      <c r="P66" s="6">
        <v>23.92</v>
      </c>
      <c r="Q66" s="5">
        <v>31018.26</v>
      </c>
      <c r="R66" s="7">
        <v>5.74</v>
      </c>
      <c r="S66" s="5">
        <v>2854.2150000000001</v>
      </c>
      <c r="AL66" s="5" t="str">
        <f t="shared" si="11"/>
        <v/>
      </c>
      <c r="AM66" s="3">
        <v>0.64</v>
      </c>
      <c r="AN66" s="5">
        <f t="shared" si="12"/>
        <v>3041.92</v>
      </c>
      <c r="AO66" s="2">
        <v>0.19</v>
      </c>
      <c r="AP66" s="5">
        <f t="shared" si="13"/>
        <v>0.19</v>
      </c>
      <c r="AQ66" s="2">
        <v>1.2</v>
      </c>
      <c r="AS66" s="5">
        <f t="shared" si="18"/>
        <v>33872.474999999999</v>
      </c>
      <c r="AT66" s="5">
        <f t="shared" si="6"/>
        <v>32144.978775000003</v>
      </c>
      <c r="AU66" s="11">
        <f t="shared" si="7"/>
        <v>3.168639657279313</v>
      </c>
      <c r="AV66" s="5">
        <f t="shared" si="15"/>
        <v>3168.6396572793133</v>
      </c>
    </row>
    <row r="67" spans="1:48" x14ac:dyDescent="0.3">
      <c r="A67" s="1" t="s">
        <v>160</v>
      </c>
      <c r="B67" s="1" t="s">
        <v>124</v>
      </c>
      <c r="C67" s="1" t="s">
        <v>125</v>
      </c>
      <c r="D67" s="1" t="s">
        <v>77</v>
      </c>
      <c r="E67" s="1" t="s">
        <v>104</v>
      </c>
      <c r="F67" s="1" t="s">
        <v>159</v>
      </c>
      <c r="G67" s="1" t="s">
        <v>52</v>
      </c>
      <c r="H67" s="1" t="s">
        <v>53</v>
      </c>
      <c r="I67" s="2">
        <v>170.92</v>
      </c>
      <c r="J67" s="2">
        <v>38.700000000000003</v>
      </c>
      <c r="K67" s="2">
        <f t="shared" si="16"/>
        <v>0.21000000000000002</v>
      </c>
      <c r="L67" s="2">
        <f t="shared" si="17"/>
        <v>0</v>
      </c>
      <c r="R67" s="7">
        <v>7.0000000000000007E-2</v>
      </c>
      <c r="S67" s="5">
        <v>34.807499999999997</v>
      </c>
      <c r="T67" s="8">
        <v>0.14000000000000001</v>
      </c>
      <c r="U67" s="5">
        <v>20.884499999999999</v>
      </c>
      <c r="AL67" s="5" t="str">
        <f t="shared" si="11"/>
        <v/>
      </c>
      <c r="AN67" s="5" t="str">
        <f t="shared" si="12"/>
        <v/>
      </c>
      <c r="AP67" s="5" t="str">
        <f t="shared" si="13"/>
        <v/>
      </c>
      <c r="AS67" s="5">
        <f t="shared" si="18"/>
        <v>55.691999999999993</v>
      </c>
      <c r="AT67" s="5">
        <f t="shared" ref="AT67:AT84" si="19">$AS$87*(AU67/100)</f>
        <v>52.851707999999995</v>
      </c>
      <c r="AU67" s="11">
        <f t="shared" ref="AU67:AU83" si="20">(AS67/$AS$87)*(100-5.1)</f>
        <v>5.2097722352204695E-3</v>
      </c>
      <c r="AV67" s="5">
        <f t="shared" si="15"/>
        <v>5.2097722352204698</v>
      </c>
    </row>
    <row r="68" spans="1:48" x14ac:dyDescent="0.3">
      <c r="A68" s="1" t="s">
        <v>160</v>
      </c>
      <c r="B68" s="1" t="s">
        <v>124</v>
      </c>
      <c r="C68" s="1" t="s">
        <v>125</v>
      </c>
      <c r="D68" s="1" t="s">
        <v>77</v>
      </c>
      <c r="E68" s="1" t="s">
        <v>64</v>
      </c>
      <c r="F68" s="1" t="s">
        <v>159</v>
      </c>
      <c r="G68" s="1" t="s">
        <v>52</v>
      </c>
      <c r="H68" s="1" t="s">
        <v>53</v>
      </c>
      <c r="I68" s="2">
        <v>170.92</v>
      </c>
      <c r="J68" s="2">
        <v>37.28</v>
      </c>
      <c r="K68" s="2">
        <f t="shared" si="16"/>
        <v>4.6100000000000003</v>
      </c>
      <c r="L68" s="2">
        <f t="shared" si="17"/>
        <v>1.45</v>
      </c>
      <c r="M68" s="3">
        <v>1.45</v>
      </c>
      <c r="P68" s="6">
        <v>2.1800000000000002</v>
      </c>
      <c r="Q68" s="5">
        <v>2826.915</v>
      </c>
      <c r="R68" s="7">
        <v>2.35</v>
      </c>
      <c r="S68" s="5">
        <v>1168.5374999999999</v>
      </c>
      <c r="T68" s="8">
        <v>0.08</v>
      </c>
      <c r="U68" s="5">
        <v>11.933999999999999</v>
      </c>
      <c r="AL68" s="5" t="str">
        <f t="shared" si="11"/>
        <v/>
      </c>
      <c r="AN68" s="5" t="str">
        <f t="shared" si="12"/>
        <v/>
      </c>
      <c r="AP68" s="5" t="str">
        <f t="shared" si="13"/>
        <v/>
      </c>
      <c r="AS68" s="5">
        <f t="shared" si="18"/>
        <v>4007.3865000000001</v>
      </c>
      <c r="AT68" s="5">
        <f t="shared" si="19"/>
        <v>3803.0097884999996</v>
      </c>
      <c r="AU68" s="11">
        <f t="shared" si="20"/>
        <v>0.37487558219308581</v>
      </c>
      <c r="AV68" s="5">
        <f t="shared" si="15"/>
        <v>374.87558219308579</v>
      </c>
    </row>
    <row r="69" spans="1:48" x14ac:dyDescent="0.3">
      <c r="A69" s="1" t="s">
        <v>161</v>
      </c>
      <c r="B69" s="1" t="s">
        <v>156</v>
      </c>
      <c r="C69" s="1" t="s">
        <v>118</v>
      </c>
      <c r="D69" s="1" t="s">
        <v>119</v>
      </c>
      <c r="E69" s="1" t="s">
        <v>72</v>
      </c>
      <c r="F69" s="1" t="s">
        <v>159</v>
      </c>
      <c r="G69" s="1" t="s">
        <v>52</v>
      </c>
      <c r="H69" s="1" t="s">
        <v>53</v>
      </c>
      <c r="I69" s="2">
        <v>80</v>
      </c>
      <c r="J69" s="2">
        <v>36.53</v>
      </c>
      <c r="K69" s="2">
        <f t="shared" si="16"/>
        <v>0.35</v>
      </c>
      <c r="L69" s="2">
        <f t="shared" si="17"/>
        <v>0</v>
      </c>
      <c r="P69" s="6">
        <v>0.35</v>
      </c>
      <c r="Q69" s="5">
        <v>453.86250000000001</v>
      </c>
      <c r="AL69" s="5" t="str">
        <f t="shared" si="11"/>
        <v/>
      </c>
      <c r="AN69" s="5" t="str">
        <f t="shared" si="12"/>
        <v/>
      </c>
      <c r="AP69" s="5" t="str">
        <f t="shared" si="13"/>
        <v/>
      </c>
      <c r="AS69" s="5">
        <f t="shared" si="18"/>
        <v>453.86250000000001</v>
      </c>
      <c r="AT69" s="5">
        <f t="shared" si="19"/>
        <v>430.71551250000005</v>
      </c>
      <c r="AU69" s="11">
        <f t="shared" si="20"/>
        <v>4.2457089907127606E-2</v>
      </c>
      <c r="AV69" s="5">
        <f t="shared" si="15"/>
        <v>42.45708990712761</v>
      </c>
    </row>
    <row r="70" spans="1:48" x14ac:dyDescent="0.3">
      <c r="A70" s="1" t="s">
        <v>162</v>
      </c>
      <c r="B70" s="1" t="s">
        <v>163</v>
      </c>
      <c r="C70" s="1" t="s">
        <v>164</v>
      </c>
      <c r="D70" s="1" t="s">
        <v>96</v>
      </c>
      <c r="E70" s="1" t="s">
        <v>63</v>
      </c>
      <c r="F70" s="1" t="s">
        <v>57</v>
      </c>
      <c r="G70" s="1" t="s">
        <v>52</v>
      </c>
      <c r="H70" s="1" t="s">
        <v>53</v>
      </c>
      <c r="I70" s="2">
        <v>120</v>
      </c>
      <c r="J70" s="2">
        <v>39.6</v>
      </c>
      <c r="K70" s="2">
        <f t="shared" si="16"/>
        <v>7.34</v>
      </c>
      <c r="L70" s="2">
        <f t="shared" si="17"/>
        <v>0</v>
      </c>
      <c r="R70" s="7">
        <v>2.41</v>
      </c>
      <c r="S70" s="5">
        <v>1198.3724999999999</v>
      </c>
      <c r="T70" s="8">
        <v>4.93</v>
      </c>
      <c r="U70" s="5">
        <v>735.43275000000006</v>
      </c>
      <c r="AL70" s="5" t="str">
        <f t="shared" si="11"/>
        <v/>
      </c>
      <c r="AN70" s="5" t="str">
        <f t="shared" si="12"/>
        <v/>
      </c>
      <c r="AP70" s="5" t="str">
        <f t="shared" si="13"/>
        <v/>
      </c>
      <c r="AS70" s="5">
        <f t="shared" si="18"/>
        <v>1933.8052499999999</v>
      </c>
      <c r="AT70" s="5">
        <f t="shared" si="19"/>
        <v>1835.1811822500001</v>
      </c>
      <c r="AU70" s="11">
        <f t="shared" si="20"/>
        <v>0.18090003770332508</v>
      </c>
      <c r="AV70" s="5">
        <f t="shared" si="15"/>
        <v>180.90003770332507</v>
      </c>
    </row>
    <row r="71" spans="1:48" x14ac:dyDescent="0.3">
      <c r="A71" s="1" t="s">
        <v>165</v>
      </c>
      <c r="B71" s="1" t="s">
        <v>166</v>
      </c>
      <c r="C71" s="1" t="s">
        <v>167</v>
      </c>
      <c r="D71" s="1" t="s">
        <v>168</v>
      </c>
      <c r="E71" s="1" t="s">
        <v>56</v>
      </c>
      <c r="F71" s="1" t="s">
        <v>57</v>
      </c>
      <c r="G71" s="1" t="s">
        <v>52</v>
      </c>
      <c r="H71" s="1" t="s">
        <v>53</v>
      </c>
      <c r="I71" s="2">
        <v>80</v>
      </c>
      <c r="J71" s="2">
        <v>38.64</v>
      </c>
      <c r="K71" s="2">
        <f t="shared" si="16"/>
        <v>3.9499999999999997</v>
      </c>
      <c r="L71" s="2">
        <f t="shared" si="17"/>
        <v>0</v>
      </c>
      <c r="R71" s="7">
        <v>3.01</v>
      </c>
      <c r="S71" s="5">
        <v>1496.7225000000001</v>
      </c>
      <c r="T71" s="8">
        <v>0.94</v>
      </c>
      <c r="U71" s="5">
        <v>140.22450000000001</v>
      </c>
      <c r="AL71" s="5" t="str">
        <f t="shared" si="11"/>
        <v/>
      </c>
      <c r="AN71" s="5" t="str">
        <f t="shared" si="12"/>
        <v/>
      </c>
      <c r="AP71" s="5" t="str">
        <f t="shared" si="13"/>
        <v/>
      </c>
      <c r="AS71" s="5">
        <f t="shared" si="18"/>
        <v>1636.9470000000001</v>
      </c>
      <c r="AT71" s="5">
        <f t="shared" si="19"/>
        <v>1553.4627030000004</v>
      </c>
      <c r="AU71" s="11">
        <f t="shared" si="20"/>
        <v>0.15313009105665884</v>
      </c>
      <c r="AV71" s="5">
        <f t="shared" si="15"/>
        <v>153.13009105665884</v>
      </c>
    </row>
    <row r="72" spans="1:48" x14ac:dyDescent="0.3">
      <c r="A72" s="1" t="s">
        <v>169</v>
      </c>
      <c r="B72" s="1" t="s">
        <v>166</v>
      </c>
      <c r="C72" s="1" t="s">
        <v>167</v>
      </c>
      <c r="D72" s="1" t="s">
        <v>168</v>
      </c>
      <c r="E72" s="1" t="s">
        <v>58</v>
      </c>
      <c r="F72" s="1" t="s">
        <v>59</v>
      </c>
      <c r="G72" s="1" t="s">
        <v>52</v>
      </c>
      <c r="H72" s="1" t="s">
        <v>53</v>
      </c>
      <c r="I72" s="2">
        <v>160</v>
      </c>
      <c r="J72" s="2">
        <v>39.18</v>
      </c>
      <c r="K72" s="2">
        <f t="shared" si="16"/>
        <v>4.21</v>
      </c>
      <c r="L72" s="2">
        <f t="shared" si="17"/>
        <v>0</v>
      </c>
      <c r="R72" s="7">
        <v>1.57</v>
      </c>
      <c r="S72" s="5">
        <v>780.6825</v>
      </c>
      <c r="T72" s="8">
        <v>0.17</v>
      </c>
      <c r="U72" s="5">
        <v>25.359750000000009</v>
      </c>
      <c r="AB72" s="10">
        <v>2.4700000000000002</v>
      </c>
      <c r="AC72" s="5">
        <v>132.45375000000001</v>
      </c>
      <c r="AL72" s="5" t="str">
        <f t="shared" si="11"/>
        <v/>
      </c>
      <c r="AN72" s="5" t="str">
        <f t="shared" si="12"/>
        <v/>
      </c>
      <c r="AP72" s="5" t="str">
        <f t="shared" si="13"/>
        <v/>
      </c>
      <c r="AS72" s="5">
        <f t="shared" si="18"/>
        <v>938.49599999999998</v>
      </c>
      <c r="AT72" s="5">
        <f t="shared" si="19"/>
        <v>890.6327040000001</v>
      </c>
      <c r="AU72" s="11">
        <f t="shared" si="20"/>
        <v>8.7792688423211057E-2</v>
      </c>
      <c r="AV72" s="5">
        <f t="shared" si="15"/>
        <v>87.792688423211061</v>
      </c>
    </row>
    <row r="73" spans="1:48" x14ac:dyDescent="0.3">
      <c r="A73" s="1" t="s">
        <v>182</v>
      </c>
      <c r="B73" s="1" t="s">
        <v>179</v>
      </c>
      <c r="C73" s="1" t="s">
        <v>180</v>
      </c>
      <c r="D73" s="1" t="s">
        <v>181</v>
      </c>
      <c r="E73" s="1" t="s">
        <v>54</v>
      </c>
      <c r="F73" s="1" t="s">
        <v>55</v>
      </c>
      <c r="G73" s="1" t="s">
        <v>52</v>
      </c>
      <c r="H73" s="1" t="s">
        <v>53</v>
      </c>
      <c r="J73" s="2">
        <v>38.69</v>
      </c>
      <c r="K73" s="2">
        <f>SUM(N73,P73,R73,T73,V73,X73,Z73,AB73,AE73,AG73,AI73)</f>
        <v>38.64</v>
      </c>
      <c r="L73" s="2">
        <f>SUM(M73,AD73,AK73,AM73,AO73,AQ73,AR73)</f>
        <v>0</v>
      </c>
      <c r="R73" s="7">
        <v>29.42</v>
      </c>
      <c r="S73" s="5">
        <v>14629.1</v>
      </c>
      <c r="T73" s="8">
        <v>9.2200000000000006</v>
      </c>
      <c r="U73" s="5">
        <v>1356.95</v>
      </c>
      <c r="AL73" s="5" t="str">
        <f t="shared" si="11"/>
        <v/>
      </c>
      <c r="AN73" s="5" t="str">
        <f t="shared" si="12"/>
        <v/>
      </c>
      <c r="AP73" s="5" t="str">
        <f t="shared" si="13"/>
        <v/>
      </c>
      <c r="AS73" s="5">
        <f>SUM(O73,Q73,S73,U73,W73,Y73,AA73,AC73,AF73,AH73,AJ73)</f>
        <v>15986.050000000001</v>
      </c>
      <c r="AT73" s="5">
        <f t="shared" si="19"/>
        <v>15170.76145</v>
      </c>
      <c r="AU73" s="11">
        <f t="shared" si="20"/>
        <v>1.4954334453933456</v>
      </c>
      <c r="AV73" s="5">
        <f t="shared" si="15"/>
        <v>1495.4334453933454</v>
      </c>
    </row>
    <row r="74" spans="1:48" x14ac:dyDescent="0.3">
      <c r="A74" s="1" t="s">
        <v>182</v>
      </c>
      <c r="B74" s="1" t="s">
        <v>179</v>
      </c>
      <c r="C74" s="1" t="s">
        <v>180</v>
      </c>
      <c r="D74" s="1" t="s">
        <v>181</v>
      </c>
      <c r="E74" s="1" t="s">
        <v>79</v>
      </c>
      <c r="F74" s="1" t="s">
        <v>55</v>
      </c>
      <c r="G74" s="1" t="s">
        <v>52</v>
      </c>
      <c r="H74" s="1" t="s">
        <v>53</v>
      </c>
      <c r="J74" s="2">
        <v>41.21</v>
      </c>
      <c r="K74" s="2">
        <f>SUM(N74,P74,R74,T74,V74,X74,Z74,AB74,AE74,AG74,AI74)</f>
        <v>40</v>
      </c>
      <c r="L74" s="2">
        <f>SUM(M74,AD74,AK74,AM74,AO74,AQ74,AR74)</f>
        <v>0</v>
      </c>
      <c r="R74" s="7">
        <v>36.229999999999997</v>
      </c>
      <c r="S74" s="5">
        <v>18015.3675</v>
      </c>
      <c r="T74" s="8">
        <v>3.77</v>
      </c>
      <c r="U74" s="5">
        <v>562.38975000000005</v>
      </c>
      <c r="AL74" s="5" t="str">
        <f t="shared" si="11"/>
        <v/>
      </c>
      <c r="AN74" s="5" t="str">
        <f t="shared" si="12"/>
        <v/>
      </c>
      <c r="AP74" s="5" t="str">
        <f t="shared" si="13"/>
        <v/>
      </c>
      <c r="AS74" s="5">
        <f>SUM(O74,Q74,S74,U74,W74,Y74,AA74,AC74,AF74,AH74,AJ74)</f>
        <v>18577.757249999999</v>
      </c>
      <c r="AT74" s="5">
        <f t="shared" si="19"/>
        <v>17630.291630249998</v>
      </c>
      <c r="AU74" s="11">
        <f t="shared" si="20"/>
        <v>1.7378776828577855</v>
      </c>
      <c r="AV74" s="5">
        <f t="shared" si="15"/>
        <v>1737.8776828577854</v>
      </c>
    </row>
    <row r="75" spans="1:48" x14ac:dyDescent="0.3">
      <c r="A75" s="1" t="s">
        <v>182</v>
      </c>
      <c r="B75" s="1" t="s">
        <v>179</v>
      </c>
      <c r="C75" s="1" t="s">
        <v>180</v>
      </c>
      <c r="D75" s="1" t="s">
        <v>181</v>
      </c>
      <c r="E75" s="1" t="s">
        <v>66</v>
      </c>
      <c r="F75" s="1" t="s">
        <v>55</v>
      </c>
      <c r="G75" s="1" t="s">
        <v>52</v>
      </c>
      <c r="H75" s="1" t="s">
        <v>53</v>
      </c>
      <c r="J75" s="2">
        <v>39.630000000000003</v>
      </c>
      <c r="K75" s="2">
        <f>SUM(N75,P75,R75,T75,V75,X75,Z75,AB75,AE75,AG75,AI75)</f>
        <v>39.619999999999997</v>
      </c>
      <c r="L75" s="2">
        <f>SUM(M75,AD75,AK75,AM75,AO75,AQ75,AR75)</f>
        <v>0</v>
      </c>
      <c r="R75" s="7">
        <v>29.97</v>
      </c>
      <c r="S75" s="5">
        <v>14902.5825</v>
      </c>
      <c r="T75" s="8">
        <v>9.65</v>
      </c>
      <c r="U75" s="5">
        <v>1439.53</v>
      </c>
      <c r="AL75" s="5" t="str">
        <f t="shared" si="11"/>
        <v/>
      </c>
      <c r="AN75" s="5" t="str">
        <f t="shared" si="12"/>
        <v/>
      </c>
      <c r="AP75" s="5" t="str">
        <f t="shared" si="13"/>
        <v/>
      </c>
      <c r="AS75" s="5">
        <f>SUM(O75,Q75,S75,U75,W75,Y75,AA75,AC75,AF75,AH75,AJ75)</f>
        <v>16342.112500000001</v>
      </c>
      <c r="AT75" s="5">
        <f t="shared" si="19"/>
        <v>15508.664762500001</v>
      </c>
      <c r="AU75" s="11">
        <f t="shared" si="20"/>
        <v>1.5287417217436865</v>
      </c>
      <c r="AV75" s="5">
        <f t="shared" si="15"/>
        <v>1528.7417217436864</v>
      </c>
    </row>
    <row r="76" spans="1:48" x14ac:dyDescent="0.3">
      <c r="A76" s="1" t="s">
        <v>182</v>
      </c>
      <c r="B76" s="1" t="s">
        <v>179</v>
      </c>
      <c r="C76" s="1" t="s">
        <v>180</v>
      </c>
      <c r="D76" s="1" t="s">
        <v>181</v>
      </c>
      <c r="E76" s="1" t="s">
        <v>62</v>
      </c>
      <c r="F76" s="1" t="s">
        <v>55</v>
      </c>
      <c r="G76" s="1" t="s">
        <v>52</v>
      </c>
      <c r="H76" s="1" t="s">
        <v>53</v>
      </c>
      <c r="J76" s="2">
        <v>35.06</v>
      </c>
      <c r="K76" s="2">
        <f>SUM(N76,P76,R76,T76,V76,X76,Z76,AB76,AE76,AG76,AI76)</f>
        <v>35.049999999999997</v>
      </c>
      <c r="L76" s="2">
        <f>SUM(M76,AD76,AK76,AM76,AO76,AQ76,AR76)</f>
        <v>0</v>
      </c>
      <c r="R76" s="7">
        <v>20.29</v>
      </c>
      <c r="S76" s="5">
        <v>10089.202499999999</v>
      </c>
      <c r="T76" s="8">
        <v>14.56</v>
      </c>
      <c r="U76" s="5">
        <v>2171.9879999999998</v>
      </c>
      <c r="Z76" s="9">
        <v>0.04</v>
      </c>
      <c r="AA76" s="5">
        <v>2.3895</v>
      </c>
      <c r="AB76" s="10">
        <v>0.16</v>
      </c>
      <c r="AC76" s="5">
        <v>8.58</v>
      </c>
      <c r="AL76" s="5" t="str">
        <f t="shared" si="11"/>
        <v/>
      </c>
      <c r="AN76" s="5" t="str">
        <f t="shared" si="12"/>
        <v/>
      </c>
      <c r="AP76" s="5" t="str">
        <f t="shared" si="13"/>
        <v/>
      </c>
      <c r="AS76" s="5">
        <f>SUM(O76,Q76,S76,U76,W76,Y76,AA76,AC76,AF76,AH76,AJ76)</f>
        <v>12272.159999999998</v>
      </c>
      <c r="AT76" s="5">
        <f t="shared" si="19"/>
        <v>11646.279839999999</v>
      </c>
      <c r="AU76" s="11">
        <f t="shared" si="20"/>
        <v>1.14801333107418</v>
      </c>
      <c r="AV76" s="5">
        <f t="shared" si="15"/>
        <v>1148.0133310741801</v>
      </c>
    </row>
    <row r="77" spans="1:48" x14ac:dyDescent="0.3">
      <c r="B77" s="29" t="s">
        <v>176</v>
      </c>
    </row>
    <row r="78" spans="1:48" x14ac:dyDescent="0.3">
      <c r="A78" s="1" t="s">
        <v>170</v>
      </c>
      <c r="B78" s="1" t="s">
        <v>170</v>
      </c>
      <c r="C78" s="1" t="s">
        <v>173</v>
      </c>
      <c r="D78" s="1" t="s">
        <v>174</v>
      </c>
      <c r="E78" s="1" t="s">
        <v>56</v>
      </c>
      <c r="F78" s="1" t="s">
        <v>159</v>
      </c>
      <c r="G78" s="1" t="s">
        <v>52</v>
      </c>
      <c r="H78" s="1" t="s">
        <v>53</v>
      </c>
      <c r="J78" s="2">
        <v>1.37</v>
      </c>
      <c r="K78" s="2">
        <f t="shared" si="16"/>
        <v>7.77</v>
      </c>
      <c r="L78" s="2">
        <f t="shared" si="17"/>
        <v>0</v>
      </c>
      <c r="AG78" s="9">
        <v>7.77</v>
      </c>
      <c r="AH78" s="5">
        <v>8060.6</v>
      </c>
      <c r="AL78" s="5" t="str">
        <f t="shared" ref="AL78" si="21">IF(AK78&gt;0,AK78*$AL$1,"")</f>
        <v/>
      </c>
      <c r="AN78" s="5" t="str">
        <f t="shared" ref="AN78" si="22">IF(AM78&gt;0,AM78*$AN$1,"")</f>
        <v/>
      </c>
      <c r="AP78" s="5" t="str">
        <f t="shared" ref="AP78" si="23">IF(AO78&gt;0,AO78*$AP$1,"")</f>
        <v/>
      </c>
      <c r="AS78" s="5">
        <f t="shared" si="18"/>
        <v>8060.6</v>
      </c>
      <c r="AT78" s="5">
        <f t="shared" si="19"/>
        <v>7649.5093999999999</v>
      </c>
      <c r="AU78" s="11">
        <f t="shared" si="20"/>
        <v>0.75403810384288805</v>
      </c>
      <c r="AV78" s="5">
        <f>(AU78/100)*$AV$1</f>
        <v>754.03810384288806</v>
      </c>
    </row>
    <row r="79" spans="1:48" x14ac:dyDescent="0.3">
      <c r="A79" s="1" t="s">
        <v>171</v>
      </c>
      <c r="B79" s="1" t="s">
        <v>171</v>
      </c>
      <c r="C79" s="1" t="s">
        <v>173</v>
      </c>
      <c r="D79" s="1" t="s">
        <v>174</v>
      </c>
      <c r="E79" s="1" t="s">
        <v>56</v>
      </c>
      <c r="F79" s="1" t="s">
        <v>159</v>
      </c>
      <c r="G79" s="1" t="s">
        <v>52</v>
      </c>
      <c r="H79" s="1" t="s">
        <v>53</v>
      </c>
      <c r="J79" s="2">
        <v>1.45</v>
      </c>
      <c r="K79" s="2">
        <f t="shared" ref="K79" si="24">SUM(N79,P79,R79,T79,V79,X79,Z79,AB79,AE79,AG79,AI79)</f>
        <v>23.95</v>
      </c>
      <c r="L79" s="2">
        <f t="shared" ref="L79" si="25">SUM(M79,AD79,AK79,AM79,AO79,AQ79,AR79)</f>
        <v>0</v>
      </c>
      <c r="AG79" s="9">
        <v>23.95</v>
      </c>
      <c r="AH79" s="5">
        <v>23628.51</v>
      </c>
      <c r="AL79" s="5" t="str">
        <f t="shared" ref="AL79" si="26">IF(AK79&gt;0,AK79*$AL$1,"")</f>
        <v/>
      </c>
      <c r="AN79" s="5" t="str">
        <f t="shared" ref="AN79" si="27">IF(AM79&gt;0,AM79*$AN$1,"")</f>
        <v/>
      </c>
      <c r="AP79" s="5" t="str">
        <f t="shared" ref="AP79" si="28">IF(AO79&gt;0,AO79*$AP$1,"")</f>
        <v/>
      </c>
      <c r="AS79" s="5">
        <f t="shared" ref="AS79" si="29">SUM(O79,Q79,S79,U79,W79,Y79,AA79,AC79,AF79,AH79,AJ79)</f>
        <v>23628.51</v>
      </c>
      <c r="AT79" s="5">
        <f t="shared" si="19"/>
        <v>22423.455990000002</v>
      </c>
      <c r="AU79" s="11">
        <f t="shared" si="20"/>
        <v>2.2103561617041807</v>
      </c>
      <c r="AV79" s="5">
        <f>(AU79/100)*$AV$1</f>
        <v>2210.3561617041805</v>
      </c>
    </row>
    <row r="80" spans="1:48" x14ac:dyDescent="0.3">
      <c r="B80" s="29" t="s">
        <v>177</v>
      </c>
    </row>
    <row r="81" spans="1:48" x14ac:dyDescent="0.3">
      <c r="A81" s="1" t="s">
        <v>48</v>
      </c>
      <c r="B81" s="1" t="s">
        <v>48</v>
      </c>
      <c r="C81" s="1" t="s">
        <v>175</v>
      </c>
      <c r="D81" s="1" t="s">
        <v>96</v>
      </c>
      <c r="E81" s="1" t="s">
        <v>50</v>
      </c>
      <c r="F81" s="1" t="s">
        <v>51</v>
      </c>
      <c r="G81" s="1" t="s">
        <v>52</v>
      </c>
      <c r="H81" s="1" t="s">
        <v>53</v>
      </c>
      <c r="J81" s="2">
        <v>1.03</v>
      </c>
      <c r="K81" s="2">
        <f t="shared" ref="K81:K84" si="30">SUM(N81,P81,R81,T81,V81,X81,Z81,AB81,AE81,AG81,AI81)</f>
        <v>0.55000000000000004</v>
      </c>
      <c r="L81" s="2">
        <f t="shared" ref="L81:L84" si="31">SUM(M81,AD81,AK81,AM81,AO81,AQ81,AR81)</f>
        <v>0</v>
      </c>
      <c r="AG81" s="9">
        <v>0.55000000000000004</v>
      </c>
      <c r="AH81" s="5">
        <v>570.57000000000005</v>
      </c>
      <c r="AL81" s="5" t="str">
        <f t="shared" ref="AL81:AL84" si="32">IF(AK81&gt;0,AK81*$AL$1,"")</f>
        <v/>
      </c>
      <c r="AN81" s="5" t="str">
        <f t="shared" ref="AN81:AN84" si="33">IF(AM81&gt;0,AM81*$AN$1,"")</f>
        <v/>
      </c>
      <c r="AP81" s="5" t="str">
        <f t="shared" ref="AP81:AP84" si="34">IF(AO81&gt;0,AO81*$AP$1,"")</f>
        <v/>
      </c>
      <c r="AS81" s="5">
        <f t="shared" ref="AS81:AS84" si="35">SUM(O81,Q81,S81,U81,W81,Y81,AA81,AC81,AF81,AH81,AJ81)</f>
        <v>570.57000000000005</v>
      </c>
      <c r="AT81" s="5">
        <f t="shared" si="19"/>
        <v>541.47093000000007</v>
      </c>
      <c r="AU81" s="11">
        <f t="shared" si="20"/>
        <v>5.3374627311817566E-2</v>
      </c>
      <c r="AV81" s="5">
        <f>(AU81/100)*$AV$1</f>
        <v>53.374627311817562</v>
      </c>
    </row>
    <row r="82" spans="1:48" x14ac:dyDescent="0.3">
      <c r="A82" s="1" t="s">
        <v>60</v>
      </c>
      <c r="B82" s="1" t="s">
        <v>60</v>
      </c>
      <c r="C82" s="1" t="s">
        <v>175</v>
      </c>
      <c r="D82" s="1" t="s">
        <v>96</v>
      </c>
      <c r="E82" s="1" t="s">
        <v>50</v>
      </c>
      <c r="F82" s="1" t="s">
        <v>51</v>
      </c>
      <c r="G82" s="1" t="s">
        <v>52</v>
      </c>
      <c r="H82" s="1" t="s">
        <v>53</v>
      </c>
      <c r="J82" s="2">
        <v>0.02</v>
      </c>
      <c r="K82" s="2">
        <f t="shared" si="30"/>
        <v>4.8600000000000003</v>
      </c>
      <c r="L82" s="2">
        <f t="shared" si="31"/>
        <v>0</v>
      </c>
      <c r="AG82" s="9">
        <v>4.8600000000000003</v>
      </c>
      <c r="AH82" s="5">
        <v>5041.7700000000004</v>
      </c>
      <c r="AL82" s="5" t="str">
        <f t="shared" si="32"/>
        <v/>
      </c>
      <c r="AN82" s="5" t="str">
        <f t="shared" si="33"/>
        <v/>
      </c>
      <c r="AP82" s="5" t="str">
        <f t="shared" si="34"/>
        <v/>
      </c>
      <c r="AS82" s="5">
        <f t="shared" si="35"/>
        <v>5041.7700000000004</v>
      </c>
      <c r="AT82" s="5">
        <f t="shared" si="19"/>
        <v>4784.6397299999999</v>
      </c>
      <c r="AU82" s="11">
        <f t="shared" si="20"/>
        <v>0.4716381771595114</v>
      </c>
      <c r="AV82" s="5">
        <f>(AU82/100)*$AV$1</f>
        <v>471.63817715951137</v>
      </c>
    </row>
    <row r="83" spans="1:48" x14ac:dyDescent="0.3">
      <c r="A83" s="1" t="s">
        <v>65</v>
      </c>
      <c r="B83" s="1" t="s">
        <v>65</v>
      </c>
      <c r="C83" s="1" t="s">
        <v>175</v>
      </c>
      <c r="D83" s="1" t="s">
        <v>96</v>
      </c>
      <c r="E83" s="1" t="s">
        <v>66</v>
      </c>
      <c r="F83" s="1" t="s">
        <v>67</v>
      </c>
      <c r="G83" s="1" t="s">
        <v>52</v>
      </c>
      <c r="H83" s="1" t="s">
        <v>53</v>
      </c>
      <c r="J83" s="2">
        <v>1.03</v>
      </c>
      <c r="K83" s="2">
        <f t="shared" si="30"/>
        <v>0.77</v>
      </c>
      <c r="L83" s="2">
        <f t="shared" si="31"/>
        <v>0</v>
      </c>
      <c r="AG83" s="9">
        <v>0.77</v>
      </c>
      <c r="AH83" s="5">
        <v>532.53</v>
      </c>
      <c r="AL83" s="5" t="str">
        <f t="shared" si="32"/>
        <v/>
      </c>
      <c r="AN83" s="5" t="str">
        <f t="shared" si="33"/>
        <v/>
      </c>
      <c r="AP83" s="5" t="str">
        <f t="shared" si="34"/>
        <v/>
      </c>
      <c r="AS83" s="5">
        <f t="shared" si="35"/>
        <v>532.53</v>
      </c>
      <c r="AT83" s="5">
        <f t="shared" si="19"/>
        <v>505.37097</v>
      </c>
      <c r="AU83" s="11">
        <f t="shared" si="20"/>
        <v>4.9816131732061279E-2</v>
      </c>
      <c r="AV83" s="5">
        <f>(AU83/100)*$AV$1</f>
        <v>49.81613173206128</v>
      </c>
    </row>
    <row r="84" spans="1:48" x14ac:dyDescent="0.3">
      <c r="A84" s="1" t="s">
        <v>70</v>
      </c>
      <c r="B84" s="1" t="s">
        <v>70</v>
      </c>
      <c r="C84" s="1" t="s">
        <v>175</v>
      </c>
      <c r="D84" s="1" t="s">
        <v>96</v>
      </c>
      <c r="E84" s="1" t="s">
        <v>56</v>
      </c>
      <c r="F84" s="1" t="s">
        <v>71</v>
      </c>
      <c r="G84" s="1" t="s">
        <v>52</v>
      </c>
      <c r="H84" s="1" t="s">
        <v>53</v>
      </c>
      <c r="J84" s="2">
        <v>1.01</v>
      </c>
      <c r="K84" s="2">
        <f t="shared" si="30"/>
        <v>14.06</v>
      </c>
      <c r="L84" s="2">
        <f t="shared" si="31"/>
        <v>0</v>
      </c>
      <c r="AG84" s="9">
        <v>14.06</v>
      </c>
      <c r="AH84" s="5">
        <v>13323.67</v>
      </c>
      <c r="AL84" s="5" t="str">
        <f t="shared" si="32"/>
        <v/>
      </c>
      <c r="AN84" s="5" t="str">
        <f t="shared" si="33"/>
        <v/>
      </c>
      <c r="AP84" s="5" t="str">
        <f t="shared" si="34"/>
        <v/>
      </c>
      <c r="AS84" s="5">
        <f t="shared" si="35"/>
        <v>13323.67</v>
      </c>
      <c r="AT84" s="5">
        <f t="shared" si="19"/>
        <v>12644.162829999999</v>
      </c>
      <c r="AU84" s="11">
        <f>(AS84/$AS$87)*(100-5.1)</f>
        <v>1.2463780441937786</v>
      </c>
      <c r="AV84" s="5">
        <f>(AU84/100)*$AV$1</f>
        <v>1246.3780441937786</v>
      </c>
    </row>
    <row r="85" spans="1:48" x14ac:dyDescent="0.3">
      <c r="B85" s="29" t="s">
        <v>183</v>
      </c>
    </row>
    <row r="86" spans="1:48" ht="15" thickBot="1" x14ac:dyDescent="0.35">
      <c r="B86" s="1" t="s">
        <v>184</v>
      </c>
      <c r="AT86" s="5">
        <f>$AS$87*(AU86/100)</f>
        <v>51738.098832375021</v>
      </c>
      <c r="AU86" s="11">
        <v>5.0999999999999996</v>
      </c>
      <c r="AV86" s="5">
        <f t="shared" ref="AV86" si="36">(AU86/100)*$AV$1</f>
        <v>5100</v>
      </c>
    </row>
    <row r="87" spans="1:48" ht="15" thickTop="1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>
        <f t="shared" ref="K87:AS87" si="37">SUM(K3:K84)</f>
        <v>1617.1899999999994</v>
      </c>
      <c r="L87" s="20">
        <f t="shared" si="37"/>
        <v>22.53</v>
      </c>
      <c r="M87" s="21">
        <f t="shared" si="37"/>
        <v>12.78</v>
      </c>
      <c r="N87" s="22">
        <f t="shared" si="37"/>
        <v>29.3</v>
      </c>
      <c r="O87" s="23">
        <f t="shared" si="37"/>
        <v>47478.950000000004</v>
      </c>
      <c r="P87" s="24">
        <f t="shared" si="37"/>
        <v>431.34000000000003</v>
      </c>
      <c r="Q87" s="23">
        <f t="shared" si="37"/>
        <v>485991.64250000007</v>
      </c>
      <c r="R87" s="25">
        <f t="shared" si="37"/>
        <v>825.55</v>
      </c>
      <c r="S87" s="23">
        <f t="shared" si="37"/>
        <v>394070.63</v>
      </c>
      <c r="T87" s="26">
        <f t="shared" si="37"/>
        <v>233.23999999999998</v>
      </c>
      <c r="U87" s="23">
        <f t="shared" si="37"/>
        <v>33529.476374999998</v>
      </c>
      <c r="V87" s="20">
        <f t="shared" si="37"/>
        <v>0</v>
      </c>
      <c r="W87" s="23">
        <f t="shared" si="37"/>
        <v>0</v>
      </c>
      <c r="X87" s="20">
        <f t="shared" si="37"/>
        <v>0</v>
      </c>
      <c r="Y87" s="23">
        <f t="shared" si="37"/>
        <v>0</v>
      </c>
      <c r="Z87" s="27">
        <f t="shared" si="37"/>
        <v>12.15</v>
      </c>
      <c r="AA87" s="23">
        <f t="shared" si="37"/>
        <v>658.30724999999995</v>
      </c>
      <c r="AB87" s="28">
        <f t="shared" si="37"/>
        <v>33.65</v>
      </c>
      <c r="AC87" s="23">
        <f t="shared" si="37"/>
        <v>1585.87</v>
      </c>
      <c r="AD87" s="20">
        <f t="shared" si="37"/>
        <v>0</v>
      </c>
      <c r="AE87" s="20">
        <f t="shared" si="37"/>
        <v>0</v>
      </c>
      <c r="AF87" s="23">
        <f t="shared" si="37"/>
        <v>0</v>
      </c>
      <c r="AG87" s="27">
        <f t="shared" si="37"/>
        <v>51.96</v>
      </c>
      <c r="AH87" s="23">
        <f t="shared" si="37"/>
        <v>51157.649999999994</v>
      </c>
      <c r="AI87" s="20">
        <f t="shared" si="37"/>
        <v>0</v>
      </c>
      <c r="AJ87" s="23">
        <f t="shared" si="37"/>
        <v>0</v>
      </c>
      <c r="AK87" s="21">
        <f t="shared" si="37"/>
        <v>0</v>
      </c>
      <c r="AL87" s="23">
        <f t="shared" si="37"/>
        <v>0</v>
      </c>
      <c r="AM87" s="21">
        <f t="shared" si="37"/>
        <v>3.47</v>
      </c>
      <c r="AN87" s="23">
        <f t="shared" si="37"/>
        <v>16492.909999999996</v>
      </c>
      <c r="AO87" s="20">
        <f t="shared" si="37"/>
        <v>0.19</v>
      </c>
      <c r="AP87" s="23">
        <f t="shared" si="37"/>
        <v>0.19</v>
      </c>
      <c r="AQ87" s="20">
        <f t="shared" si="37"/>
        <v>5.37</v>
      </c>
      <c r="AR87" s="20">
        <f t="shared" si="37"/>
        <v>0.72</v>
      </c>
      <c r="AS87" s="23">
        <f t="shared" si="37"/>
        <v>1014472.5261250004</v>
      </c>
      <c r="AT87" s="23">
        <f>SUM(AT3:AT86)</f>
        <v>1014472.5261250003</v>
      </c>
      <c r="AU87" s="20">
        <f>SUM(AU3:AU86)</f>
        <v>99.999999999999929</v>
      </c>
      <c r="AV87" s="23">
        <f>SUM(AV3:AV86)</f>
        <v>99999.999999999971</v>
      </c>
    </row>
    <row r="90" spans="1:48" x14ac:dyDescent="0.3">
      <c r="B90" s="29" t="s">
        <v>172</v>
      </c>
      <c r="C90" s="1">
        <f>SUM(K87,L87)</f>
        <v>1639.7199999999993</v>
      </c>
    </row>
  </sheetData>
  <autoFilter ref="A2:AV87" xr:uid="{00000000-0001-0000-0000-000000000000}"/>
  <phoneticPr fontId="4" type="noConversion"/>
  <conditionalFormatting sqref="I37 I73:I86 J79:J86">
    <cfRule type="notContainsText" dxfId="2" priority="41" operator="notContains" text="#########">
      <formula>ISERROR(SEARCH("#########",I37))</formula>
    </cfRule>
  </conditionalFormatting>
  <conditionalFormatting sqref="J56">
    <cfRule type="notContainsText" dxfId="1" priority="80" operator="notContains" text="#########">
      <formula>ISERROR(SEARCH("#########",J56))</formula>
    </cfRule>
  </conditionalFormatting>
  <conditionalFormatting sqref="J61">
    <cfRule type="notContainsText" dxfId="0" priority="81" operator="notContains" text="#########">
      <formula>ISERROR(SEARCH("#########",J61))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695684-286F-4347-B106-12440102B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8F7B91-E71A-4C54-B4D7-C0033ACC4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Derek Ebertowski</cp:lastModifiedBy>
  <dcterms:created xsi:type="dcterms:W3CDTF">2023-12-15T13:49:43Z</dcterms:created>
  <dcterms:modified xsi:type="dcterms:W3CDTF">2024-01-15T18:31:37Z</dcterms:modified>
</cp:coreProperties>
</file>