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h2overviewers.sharepoint.com/Shared Documents/H2Overviewers Master/Company Share/Lac qui Parle County/Group 4/CD 77/"/>
    </mc:Choice>
  </mc:AlternateContent>
  <xr:revisionPtr revIDLastSave="0" documentId="8_{F10C8C17-4076-46AF-AD96-BA74E1BD523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definedNames>
    <definedName name="_xlnm._FilterDatabase" localSheetId="0" hidden="1">Sheet1!$A$2:$AU$87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H87" i="1" l="1"/>
  <c r="AR87" i="1"/>
  <c r="AQ87" i="1"/>
  <c r="AO87" i="1"/>
  <c r="AM87" i="1"/>
  <c r="AK87" i="1"/>
  <c r="AJ87" i="1"/>
  <c r="AI87" i="1"/>
  <c r="AG87" i="1"/>
  <c r="AF87" i="1"/>
  <c r="AE87" i="1"/>
  <c r="AD87" i="1"/>
  <c r="AC87" i="1"/>
  <c r="AB87" i="1"/>
  <c r="AA87" i="1"/>
  <c r="Z87" i="1"/>
  <c r="Y87" i="1"/>
  <c r="X87" i="1"/>
  <c r="W87" i="1"/>
  <c r="V87" i="1"/>
  <c r="U87" i="1"/>
  <c r="T87" i="1"/>
  <c r="S87" i="1"/>
  <c r="R87" i="1"/>
  <c r="Q87" i="1"/>
  <c r="P87" i="1"/>
  <c r="O87" i="1"/>
  <c r="N87" i="1"/>
  <c r="M87" i="1"/>
  <c r="AS83" i="1"/>
  <c r="AP83" i="1"/>
  <c r="AN83" i="1"/>
  <c r="AL83" i="1"/>
  <c r="L83" i="1"/>
  <c r="K83" i="1"/>
  <c r="AS81" i="1"/>
  <c r="AP81" i="1"/>
  <c r="AN81" i="1"/>
  <c r="AL81" i="1"/>
  <c r="L81" i="1"/>
  <c r="K81" i="1"/>
  <c r="AS80" i="1"/>
  <c r="AP80" i="1"/>
  <c r="AN80" i="1"/>
  <c r="AL80" i="1"/>
  <c r="L80" i="1"/>
  <c r="K80" i="1"/>
  <c r="AS79" i="1"/>
  <c r="AP79" i="1"/>
  <c r="AN79" i="1"/>
  <c r="AL79" i="1"/>
  <c r="L79" i="1"/>
  <c r="K79" i="1"/>
  <c r="AS78" i="1"/>
  <c r="AP78" i="1"/>
  <c r="AN78" i="1"/>
  <c r="AL78" i="1"/>
  <c r="L78" i="1"/>
  <c r="K78" i="1"/>
  <c r="AS77" i="1"/>
  <c r="AP77" i="1"/>
  <c r="AN77" i="1"/>
  <c r="AL77" i="1"/>
  <c r="L77" i="1"/>
  <c r="K77" i="1"/>
  <c r="AS76" i="1"/>
  <c r="AP76" i="1"/>
  <c r="AN76" i="1"/>
  <c r="AL76" i="1"/>
  <c r="L76" i="1"/>
  <c r="K76" i="1"/>
  <c r="AS75" i="1"/>
  <c r="AP75" i="1"/>
  <c r="AN75" i="1"/>
  <c r="AL75" i="1"/>
  <c r="L75" i="1"/>
  <c r="K75" i="1"/>
  <c r="AS74" i="1"/>
  <c r="AP74" i="1"/>
  <c r="AN74" i="1"/>
  <c r="AL74" i="1"/>
  <c r="L74" i="1"/>
  <c r="K74" i="1"/>
  <c r="AS73" i="1"/>
  <c r="AP73" i="1"/>
  <c r="AN73" i="1"/>
  <c r="AL73" i="1"/>
  <c r="L73" i="1"/>
  <c r="K73" i="1"/>
  <c r="AS72" i="1"/>
  <c r="AP72" i="1"/>
  <c r="AN72" i="1"/>
  <c r="AL72" i="1"/>
  <c r="L72" i="1"/>
  <c r="K72" i="1"/>
  <c r="AS71" i="1"/>
  <c r="AP71" i="1"/>
  <c r="AN71" i="1"/>
  <c r="AL71" i="1"/>
  <c r="L71" i="1"/>
  <c r="K71" i="1"/>
  <c r="AS70" i="1"/>
  <c r="AP70" i="1"/>
  <c r="AN70" i="1"/>
  <c r="AL70" i="1"/>
  <c r="L70" i="1"/>
  <c r="K70" i="1"/>
  <c r="AS69" i="1"/>
  <c r="AP69" i="1"/>
  <c r="AN69" i="1"/>
  <c r="AL69" i="1"/>
  <c r="L69" i="1"/>
  <c r="K69" i="1"/>
  <c r="AS68" i="1"/>
  <c r="AP68" i="1"/>
  <c r="AN68" i="1"/>
  <c r="AL68" i="1"/>
  <c r="L68" i="1"/>
  <c r="K68" i="1"/>
  <c r="AS67" i="1"/>
  <c r="AP67" i="1"/>
  <c r="AN67" i="1"/>
  <c r="AL67" i="1"/>
  <c r="L67" i="1"/>
  <c r="K67" i="1"/>
  <c r="AS66" i="1"/>
  <c r="AP66" i="1"/>
  <c r="AN66" i="1"/>
  <c r="AL66" i="1"/>
  <c r="L66" i="1"/>
  <c r="K66" i="1"/>
  <c r="AS65" i="1"/>
  <c r="AP65" i="1"/>
  <c r="AN65" i="1"/>
  <c r="AL65" i="1"/>
  <c r="L65" i="1"/>
  <c r="K65" i="1"/>
  <c r="AS64" i="1"/>
  <c r="AP64" i="1"/>
  <c r="AN64" i="1"/>
  <c r="AL64" i="1"/>
  <c r="L64" i="1"/>
  <c r="K64" i="1"/>
  <c r="AS63" i="1"/>
  <c r="AP63" i="1"/>
  <c r="AN63" i="1"/>
  <c r="AL63" i="1"/>
  <c r="L63" i="1"/>
  <c r="K63" i="1"/>
  <c r="AS62" i="1"/>
  <c r="AP62" i="1"/>
  <c r="AN62" i="1"/>
  <c r="AL62" i="1"/>
  <c r="L62" i="1"/>
  <c r="K62" i="1"/>
  <c r="AS61" i="1"/>
  <c r="AP61" i="1"/>
  <c r="AN61" i="1"/>
  <c r="AL61" i="1"/>
  <c r="L61" i="1"/>
  <c r="K61" i="1"/>
  <c r="AS60" i="1"/>
  <c r="AP60" i="1"/>
  <c r="AN60" i="1"/>
  <c r="AL60" i="1"/>
  <c r="L60" i="1"/>
  <c r="K60" i="1"/>
  <c r="AS59" i="1"/>
  <c r="AP59" i="1"/>
  <c r="AN59" i="1"/>
  <c r="AL59" i="1"/>
  <c r="L59" i="1"/>
  <c r="K59" i="1"/>
  <c r="AS58" i="1"/>
  <c r="AP58" i="1"/>
  <c r="AN58" i="1"/>
  <c r="AL58" i="1"/>
  <c r="L58" i="1"/>
  <c r="K58" i="1"/>
  <c r="AS57" i="1"/>
  <c r="AP57" i="1"/>
  <c r="AN57" i="1"/>
  <c r="AL57" i="1"/>
  <c r="L57" i="1"/>
  <c r="K57" i="1"/>
  <c r="AS56" i="1"/>
  <c r="AP56" i="1"/>
  <c r="AN56" i="1"/>
  <c r="AL56" i="1"/>
  <c r="L56" i="1"/>
  <c r="K56" i="1"/>
  <c r="AS55" i="1"/>
  <c r="AP55" i="1"/>
  <c r="AN55" i="1"/>
  <c r="AL55" i="1"/>
  <c r="L55" i="1"/>
  <c r="K55" i="1"/>
  <c r="AS54" i="1"/>
  <c r="AP54" i="1"/>
  <c r="AN54" i="1"/>
  <c r="AL54" i="1"/>
  <c r="L54" i="1"/>
  <c r="K54" i="1"/>
  <c r="AS53" i="1"/>
  <c r="AP53" i="1"/>
  <c r="AN53" i="1"/>
  <c r="AL53" i="1"/>
  <c r="L53" i="1"/>
  <c r="K53" i="1"/>
  <c r="AS52" i="1"/>
  <c r="AP52" i="1"/>
  <c r="AN52" i="1"/>
  <c r="AL52" i="1"/>
  <c r="L52" i="1"/>
  <c r="K52" i="1"/>
  <c r="AS51" i="1"/>
  <c r="AP51" i="1"/>
  <c r="AN51" i="1"/>
  <c r="AL51" i="1"/>
  <c r="L51" i="1"/>
  <c r="K51" i="1"/>
  <c r="AS50" i="1"/>
  <c r="AP50" i="1"/>
  <c r="AN50" i="1"/>
  <c r="AL50" i="1"/>
  <c r="L50" i="1"/>
  <c r="K50" i="1"/>
  <c r="AS49" i="1"/>
  <c r="AP49" i="1"/>
  <c r="AN49" i="1"/>
  <c r="AL49" i="1"/>
  <c r="L49" i="1"/>
  <c r="K49" i="1"/>
  <c r="AS48" i="1"/>
  <c r="AP48" i="1"/>
  <c r="AN48" i="1"/>
  <c r="AL48" i="1"/>
  <c r="L48" i="1"/>
  <c r="K48" i="1"/>
  <c r="AS47" i="1"/>
  <c r="AP47" i="1"/>
  <c r="AN47" i="1"/>
  <c r="AL47" i="1"/>
  <c r="L47" i="1"/>
  <c r="K47" i="1"/>
  <c r="AS46" i="1"/>
  <c r="AP46" i="1"/>
  <c r="AN46" i="1"/>
  <c r="AL46" i="1"/>
  <c r="L46" i="1"/>
  <c r="K46" i="1"/>
  <c r="AS45" i="1"/>
  <c r="AP45" i="1"/>
  <c r="AN45" i="1"/>
  <c r="AL45" i="1"/>
  <c r="L45" i="1"/>
  <c r="K45" i="1"/>
  <c r="AS44" i="1"/>
  <c r="AP44" i="1"/>
  <c r="AN44" i="1"/>
  <c r="AL44" i="1"/>
  <c r="L44" i="1"/>
  <c r="K44" i="1"/>
  <c r="AS43" i="1"/>
  <c r="AP43" i="1"/>
  <c r="AN43" i="1"/>
  <c r="AL43" i="1"/>
  <c r="L43" i="1"/>
  <c r="K43" i="1"/>
  <c r="AS42" i="1"/>
  <c r="AP42" i="1"/>
  <c r="AN42" i="1"/>
  <c r="AL42" i="1"/>
  <c r="L42" i="1"/>
  <c r="K42" i="1"/>
  <c r="AS41" i="1"/>
  <c r="AP41" i="1"/>
  <c r="AN41" i="1"/>
  <c r="AL41" i="1"/>
  <c r="L41" i="1"/>
  <c r="K41" i="1"/>
  <c r="AS40" i="1"/>
  <c r="AP40" i="1"/>
  <c r="AN40" i="1"/>
  <c r="AL40" i="1"/>
  <c r="L40" i="1"/>
  <c r="K40" i="1"/>
  <c r="AS39" i="1"/>
  <c r="AP39" i="1"/>
  <c r="AN39" i="1"/>
  <c r="AL39" i="1"/>
  <c r="L39" i="1"/>
  <c r="K39" i="1"/>
  <c r="AS38" i="1"/>
  <c r="AP38" i="1"/>
  <c r="AN38" i="1"/>
  <c r="AL38" i="1"/>
  <c r="L38" i="1"/>
  <c r="K38" i="1"/>
  <c r="AS37" i="1"/>
  <c r="AP37" i="1"/>
  <c r="AN37" i="1"/>
  <c r="AL37" i="1"/>
  <c r="L37" i="1"/>
  <c r="K37" i="1"/>
  <c r="AS36" i="1"/>
  <c r="AP36" i="1"/>
  <c r="AN36" i="1"/>
  <c r="AL36" i="1"/>
  <c r="L36" i="1"/>
  <c r="K36" i="1"/>
  <c r="AS35" i="1"/>
  <c r="AP35" i="1"/>
  <c r="AN35" i="1"/>
  <c r="AL35" i="1"/>
  <c r="L35" i="1"/>
  <c r="K35" i="1"/>
  <c r="AS34" i="1"/>
  <c r="AP34" i="1"/>
  <c r="AN34" i="1"/>
  <c r="AL34" i="1"/>
  <c r="L34" i="1"/>
  <c r="K34" i="1"/>
  <c r="AS33" i="1"/>
  <c r="AP33" i="1"/>
  <c r="AN33" i="1"/>
  <c r="AL33" i="1"/>
  <c r="L33" i="1"/>
  <c r="K33" i="1"/>
  <c r="AS32" i="1"/>
  <c r="AP32" i="1"/>
  <c r="AN32" i="1"/>
  <c r="AL32" i="1"/>
  <c r="L32" i="1"/>
  <c r="K32" i="1"/>
  <c r="AS31" i="1"/>
  <c r="AP31" i="1"/>
  <c r="AN31" i="1"/>
  <c r="AL31" i="1"/>
  <c r="L31" i="1"/>
  <c r="K31" i="1"/>
  <c r="AS30" i="1"/>
  <c r="AP30" i="1"/>
  <c r="AN30" i="1"/>
  <c r="AL30" i="1"/>
  <c r="L30" i="1"/>
  <c r="K30" i="1"/>
  <c r="AS29" i="1"/>
  <c r="AP29" i="1"/>
  <c r="AN29" i="1"/>
  <c r="AL29" i="1"/>
  <c r="L29" i="1"/>
  <c r="K29" i="1"/>
  <c r="AS28" i="1"/>
  <c r="AP28" i="1"/>
  <c r="AN28" i="1"/>
  <c r="AL28" i="1"/>
  <c r="L28" i="1"/>
  <c r="K28" i="1"/>
  <c r="AS27" i="1"/>
  <c r="AP27" i="1"/>
  <c r="AN27" i="1"/>
  <c r="AL27" i="1"/>
  <c r="L27" i="1"/>
  <c r="K27" i="1"/>
  <c r="AS26" i="1"/>
  <c r="AP26" i="1"/>
  <c r="AN26" i="1"/>
  <c r="AL26" i="1"/>
  <c r="L26" i="1"/>
  <c r="K26" i="1"/>
  <c r="AS25" i="1"/>
  <c r="AP25" i="1"/>
  <c r="AN25" i="1"/>
  <c r="AL25" i="1"/>
  <c r="L25" i="1"/>
  <c r="K25" i="1"/>
  <c r="AS24" i="1"/>
  <c r="AP24" i="1"/>
  <c r="AN24" i="1"/>
  <c r="AL24" i="1"/>
  <c r="L24" i="1"/>
  <c r="K24" i="1"/>
  <c r="AS23" i="1"/>
  <c r="AP23" i="1"/>
  <c r="AN23" i="1"/>
  <c r="AL23" i="1"/>
  <c r="L23" i="1"/>
  <c r="K23" i="1"/>
  <c r="AS22" i="1"/>
  <c r="AP22" i="1"/>
  <c r="AN22" i="1"/>
  <c r="AL22" i="1"/>
  <c r="L22" i="1"/>
  <c r="K22" i="1"/>
  <c r="AS21" i="1"/>
  <c r="AP21" i="1"/>
  <c r="AN21" i="1"/>
  <c r="AL21" i="1"/>
  <c r="L21" i="1"/>
  <c r="K21" i="1"/>
  <c r="AS20" i="1"/>
  <c r="AP20" i="1"/>
  <c r="AN20" i="1"/>
  <c r="AL20" i="1"/>
  <c r="L20" i="1"/>
  <c r="K20" i="1"/>
  <c r="AS19" i="1"/>
  <c r="AP19" i="1"/>
  <c r="AN19" i="1"/>
  <c r="AL19" i="1"/>
  <c r="L19" i="1"/>
  <c r="K19" i="1"/>
  <c r="AS18" i="1"/>
  <c r="AP18" i="1"/>
  <c r="AN18" i="1"/>
  <c r="AL18" i="1"/>
  <c r="L18" i="1"/>
  <c r="K18" i="1"/>
  <c r="AS17" i="1"/>
  <c r="AP17" i="1"/>
  <c r="AN17" i="1"/>
  <c r="AL17" i="1"/>
  <c r="L17" i="1"/>
  <c r="K17" i="1"/>
  <c r="AS16" i="1"/>
  <c r="AP16" i="1"/>
  <c r="AN16" i="1"/>
  <c r="AL16" i="1"/>
  <c r="L16" i="1"/>
  <c r="K16" i="1"/>
  <c r="AS15" i="1"/>
  <c r="AP15" i="1"/>
  <c r="AN15" i="1"/>
  <c r="AL15" i="1"/>
  <c r="L15" i="1"/>
  <c r="K15" i="1"/>
  <c r="AS14" i="1"/>
  <c r="AP14" i="1"/>
  <c r="AN14" i="1"/>
  <c r="AL14" i="1"/>
  <c r="L14" i="1"/>
  <c r="K14" i="1"/>
  <c r="AS13" i="1"/>
  <c r="AP13" i="1"/>
  <c r="AN13" i="1"/>
  <c r="AL13" i="1"/>
  <c r="L13" i="1"/>
  <c r="K13" i="1"/>
  <c r="AS12" i="1"/>
  <c r="AP12" i="1"/>
  <c r="AN12" i="1"/>
  <c r="AL12" i="1"/>
  <c r="L12" i="1"/>
  <c r="K12" i="1"/>
  <c r="AS11" i="1"/>
  <c r="AP11" i="1"/>
  <c r="AN11" i="1"/>
  <c r="AL11" i="1"/>
  <c r="L11" i="1"/>
  <c r="K11" i="1"/>
  <c r="AS10" i="1"/>
  <c r="AP10" i="1"/>
  <c r="AN10" i="1"/>
  <c r="AL10" i="1"/>
  <c r="L10" i="1"/>
  <c r="K10" i="1"/>
  <c r="AS9" i="1"/>
  <c r="AP9" i="1"/>
  <c r="AN9" i="1"/>
  <c r="AL9" i="1"/>
  <c r="L9" i="1"/>
  <c r="K9" i="1"/>
  <c r="AS8" i="1"/>
  <c r="AP8" i="1"/>
  <c r="AN8" i="1"/>
  <c r="AL8" i="1"/>
  <c r="L8" i="1"/>
  <c r="K8" i="1"/>
  <c r="AS7" i="1"/>
  <c r="AP7" i="1"/>
  <c r="AN7" i="1"/>
  <c r="AL7" i="1"/>
  <c r="L7" i="1"/>
  <c r="K7" i="1"/>
  <c r="AS6" i="1"/>
  <c r="AP6" i="1"/>
  <c r="AN6" i="1"/>
  <c r="AL6" i="1"/>
  <c r="L6" i="1"/>
  <c r="K6" i="1"/>
  <c r="AS5" i="1"/>
  <c r="AP5" i="1"/>
  <c r="AN5" i="1"/>
  <c r="AL5" i="1"/>
  <c r="L5" i="1"/>
  <c r="K5" i="1"/>
  <c r="AS4" i="1"/>
  <c r="AP4" i="1"/>
  <c r="AN4" i="1"/>
  <c r="AL4" i="1"/>
  <c r="L4" i="1"/>
  <c r="K4" i="1"/>
  <c r="AS3" i="1"/>
  <c r="AP3" i="1"/>
  <c r="AN3" i="1"/>
  <c r="AL3" i="1"/>
  <c r="L3" i="1"/>
  <c r="K3" i="1"/>
  <c r="AS86" i="1"/>
  <c r="AP86" i="1"/>
  <c r="AN86" i="1"/>
  <c r="AL86" i="1"/>
  <c r="L86" i="1"/>
  <c r="K86" i="1"/>
  <c r="AS85" i="1"/>
  <c r="AP85" i="1"/>
  <c r="AN85" i="1"/>
  <c r="AL85" i="1"/>
  <c r="L85" i="1"/>
  <c r="K85" i="1"/>
  <c r="AP87" i="1" l="1"/>
  <c r="AL87" i="1"/>
  <c r="AN87" i="1"/>
  <c r="K87" i="1"/>
  <c r="L87" i="1"/>
  <c r="AS87" i="1"/>
  <c r="AT4" i="1" s="1"/>
  <c r="AU4" i="1" s="1"/>
  <c r="AT63" i="1" l="1"/>
  <c r="AU63" i="1" s="1"/>
  <c r="AT32" i="1"/>
  <c r="AU32" i="1" s="1"/>
  <c r="AT58" i="1"/>
  <c r="AU58" i="1" s="1"/>
  <c r="AT29" i="1"/>
  <c r="AU29" i="1" s="1"/>
  <c r="AT39" i="1"/>
  <c r="AU39" i="1" s="1"/>
  <c r="AT86" i="1"/>
  <c r="AU86" i="1" s="1"/>
  <c r="AT72" i="1"/>
  <c r="AU72" i="1" s="1"/>
  <c r="AT55" i="1"/>
  <c r="AU55" i="1" s="1"/>
  <c r="AT38" i="1"/>
  <c r="AU38" i="1" s="1"/>
  <c r="AT26" i="1"/>
  <c r="AU26" i="1" s="1"/>
  <c r="AT10" i="1"/>
  <c r="AU10" i="1" s="1"/>
  <c r="AT3" i="1"/>
  <c r="AU3" i="1" s="1"/>
  <c r="AT41" i="1"/>
  <c r="AU41" i="1" s="1"/>
  <c r="AT27" i="1"/>
  <c r="AU27" i="1" s="1"/>
  <c r="AT66" i="1"/>
  <c r="AU66" i="1" s="1"/>
  <c r="AT20" i="1"/>
  <c r="AU20" i="1" s="1"/>
  <c r="AT6" i="1"/>
  <c r="AU6" i="1" s="1"/>
  <c r="AT46" i="1"/>
  <c r="AU46" i="1" s="1"/>
  <c r="AT17" i="1"/>
  <c r="AU17" i="1" s="1"/>
  <c r="AT73" i="1"/>
  <c r="AU73" i="1" s="1"/>
  <c r="AT56" i="1"/>
  <c r="AU56" i="1" s="1"/>
  <c r="AT11" i="1"/>
  <c r="AU11" i="1" s="1"/>
  <c r="AT80" i="1"/>
  <c r="AU80" i="1" s="1"/>
  <c r="AT49" i="1"/>
  <c r="AU49" i="1" s="1"/>
  <c r="AT78" i="1"/>
  <c r="AU78" i="1" s="1"/>
  <c r="AT64" i="1"/>
  <c r="AU64" i="1" s="1"/>
  <c r="AT47" i="1"/>
  <c r="AU47" i="1" s="1"/>
  <c r="AT33" i="1"/>
  <c r="AU33" i="1" s="1"/>
  <c r="AT18" i="1"/>
  <c r="AU18" i="1" s="1"/>
  <c r="C90" i="1"/>
  <c r="AT79" i="1"/>
  <c r="AU79" i="1" s="1"/>
  <c r="AT75" i="1"/>
  <c r="AU75" i="1" s="1"/>
  <c r="AT71" i="1"/>
  <c r="AU71" i="1" s="1"/>
  <c r="AT40" i="1"/>
  <c r="AU40" i="1" s="1"/>
  <c r="AT83" i="1"/>
  <c r="AU83" i="1" s="1"/>
  <c r="AT57" i="1"/>
  <c r="AU57" i="1" s="1"/>
  <c r="AT51" i="1"/>
  <c r="AU51" i="1" s="1"/>
  <c r="AT34" i="1"/>
  <c r="AU34" i="1" s="1"/>
  <c r="AT28" i="1"/>
  <c r="AU28" i="1" s="1"/>
  <c r="AT25" i="1"/>
  <c r="AU25" i="1" s="1"/>
  <c r="AT19" i="1"/>
  <c r="AU19" i="1" s="1"/>
  <c r="AT16" i="1"/>
  <c r="AU16" i="1" s="1"/>
  <c r="AT13" i="1"/>
  <c r="AU13" i="1" s="1"/>
  <c r="AT85" i="1"/>
  <c r="AU85" i="1" s="1"/>
  <c r="AT65" i="1"/>
  <c r="AU65" i="1" s="1"/>
  <c r="AT62" i="1"/>
  <c r="AU62" i="1" s="1"/>
  <c r="AT60" i="1"/>
  <c r="AU60" i="1" s="1"/>
  <c r="AT54" i="1"/>
  <c r="AU54" i="1" s="1"/>
  <c r="AT22" i="1"/>
  <c r="AU22" i="1" s="1"/>
  <c r="AT5" i="1"/>
  <c r="AU5" i="1" s="1"/>
  <c r="AT77" i="1"/>
  <c r="AU77" i="1" s="1"/>
  <c r="AT68" i="1"/>
  <c r="AU68" i="1" s="1"/>
  <c r="AT48" i="1"/>
  <c r="AU48" i="1" s="1"/>
  <c r="AT45" i="1"/>
  <c r="AU45" i="1" s="1"/>
  <c r="AT36" i="1"/>
  <c r="AU36" i="1" s="1"/>
  <c r="AT9" i="1"/>
  <c r="AU9" i="1" s="1"/>
  <c r="AT70" i="1"/>
  <c r="AU70" i="1" s="1"/>
  <c r="AT53" i="1"/>
  <c r="AU53" i="1" s="1"/>
  <c r="AT44" i="1"/>
  <c r="AU44" i="1" s="1"/>
  <c r="AT31" i="1"/>
  <c r="AU31" i="1" s="1"/>
  <c r="AT24" i="1"/>
  <c r="AU24" i="1" s="1"/>
  <c r="AT15" i="1"/>
  <c r="AU15" i="1" s="1"/>
  <c r="AT8" i="1"/>
  <c r="AU8" i="1" s="1"/>
  <c r="AT76" i="1"/>
  <c r="AU76" i="1" s="1"/>
  <c r="AT69" i="1"/>
  <c r="AU69" i="1" s="1"/>
  <c r="AT61" i="1"/>
  <c r="AU61" i="1" s="1"/>
  <c r="AT52" i="1"/>
  <c r="AU52" i="1" s="1"/>
  <c r="AT43" i="1"/>
  <c r="AU43" i="1" s="1"/>
  <c r="AT37" i="1"/>
  <c r="AU37" i="1" s="1"/>
  <c r="AT30" i="1"/>
  <c r="AU30" i="1" s="1"/>
  <c r="AT23" i="1"/>
  <c r="AU23" i="1" s="1"/>
  <c r="AT14" i="1"/>
  <c r="AU14" i="1" s="1"/>
  <c r="AT7" i="1"/>
  <c r="AU7" i="1" s="1"/>
  <c r="AT81" i="1"/>
  <c r="AU81" i="1" s="1"/>
  <c r="AT74" i="1"/>
  <c r="AU74" i="1" s="1"/>
  <c r="AT67" i="1"/>
  <c r="AU67" i="1" s="1"/>
  <c r="AT59" i="1"/>
  <c r="AU59" i="1" s="1"/>
  <c r="AT50" i="1"/>
  <c r="AU50" i="1" s="1"/>
  <c r="AT42" i="1"/>
  <c r="AU42" i="1" s="1"/>
  <c r="AT35" i="1"/>
  <c r="AU35" i="1" s="1"/>
  <c r="AT21" i="1"/>
  <c r="AU21" i="1" s="1"/>
  <c r="AT12" i="1"/>
  <c r="AU12" i="1" s="1"/>
  <c r="AU87" i="1" l="1"/>
  <c r="AT87" i="1"/>
</calcChain>
</file>

<file path=xl/sharedStrings.xml><?xml version="1.0" encoding="utf-8"?>
<sst xmlns="http://schemas.openxmlformats.org/spreadsheetml/2006/main" count="702" uniqueCount="163">
  <si>
    <t>$1.00</t>
  </si>
  <si>
    <t>$100,000.00</t>
  </si>
  <si>
    <t>PIN</t>
  </si>
  <si>
    <t>NAME</t>
  </si>
  <si>
    <t>OWNER ADDRESS</t>
  </si>
  <si>
    <t>CITY STATE ZIP</t>
  </si>
  <si>
    <t>DESCRIPTION</t>
  </si>
  <si>
    <t>SEC</t>
  </si>
  <si>
    <t>TWP</t>
  </si>
  <si>
    <t>RANGE</t>
  </si>
  <si>
    <t>PARCEL ACRES</t>
  </si>
  <si>
    <t>ACRES IN TRACT</t>
  </si>
  <si>
    <t>TOTAL BENEFITTED ACRES</t>
  </si>
  <si>
    <t>ACRES IN WATERSHED NOT BENEFITTED</t>
  </si>
  <si>
    <t>NONCONVERTED WETLAND ACRES</t>
  </si>
  <si>
    <t>CLASS 1 ACRES</t>
  </si>
  <si>
    <t>RED = CLASS 1 BENEFIT</t>
  </si>
  <si>
    <t>CLASS 2 ACRES</t>
  </si>
  <si>
    <t>YELLOW = CLASS 2 BENEFIT</t>
  </si>
  <si>
    <t>CLASS 3 ACRES</t>
  </si>
  <si>
    <t>GREEN = CLASS 3 BENEFIT</t>
  </si>
  <si>
    <t>CLASS 4 ACRES</t>
  </si>
  <si>
    <t>BLUE = CLASS 4 BENEFIT</t>
  </si>
  <si>
    <t>URBAN RESIDENTIAL ACRES</t>
  </si>
  <si>
    <t>URBAN RESIDENTIAL BENEFIT</t>
  </si>
  <si>
    <t>INDUSTRIAL ACRES</t>
  </si>
  <si>
    <t>INDUSTRIAL BENEFIT</t>
  </si>
  <si>
    <t>RESIDENTIAL ACRES</t>
  </si>
  <si>
    <t>RESIDENTIAL BENEFIT</t>
  </si>
  <si>
    <t>WOODLOT ACRES</t>
  </si>
  <si>
    <t>WOODLOT BENEFIT</t>
  </si>
  <si>
    <t>FEDERAL LAND ACRES</t>
  </si>
  <si>
    <t>CREP ACRES</t>
  </si>
  <si>
    <t>CREP BENEFIT</t>
  </si>
  <si>
    <t>ROAD ACRES</t>
  </si>
  <si>
    <t>ROAD BENEFIT</t>
  </si>
  <si>
    <t>RECREATIONAL TRAIL ACRES</t>
  </si>
  <si>
    <t>RECREATIONAL TRAIL BENEFIT</t>
  </si>
  <si>
    <t>CLASS A GRASS STRIP ACRES</t>
  </si>
  <si>
    <t>CLASS A GRASS STRIP DAMAGES</t>
  </si>
  <si>
    <t>CLASS B GRASS STRIP ACRES</t>
  </si>
  <si>
    <t>CLASS B GRASS STRIP DAMAGES</t>
  </si>
  <si>
    <t>WETLAND BUFFER STRIP</t>
  </si>
  <si>
    <t>WETLAND BUFFER STRIP DAMAGES</t>
  </si>
  <si>
    <t>DITCH ACRES</t>
  </si>
  <si>
    <t>NON-BENEFITTED ACRES</t>
  </si>
  <si>
    <t>TOTAL PARCEL BENEFITS</t>
  </si>
  <si>
    <t>PERCENT TOTAL BENEFITS</t>
  </si>
  <si>
    <t>NOTIONAL ASSESSMENT ON $100,000 REPAIR</t>
  </si>
  <si>
    <t>180TH ST</t>
  </si>
  <si>
    <t>SWSE</t>
  </si>
  <si>
    <t>24</t>
  </si>
  <si>
    <t>117</t>
  </si>
  <si>
    <t>043</t>
  </si>
  <si>
    <t>SESW</t>
  </si>
  <si>
    <t>SWSW</t>
  </si>
  <si>
    <t>NWNW</t>
  </si>
  <si>
    <t>25</t>
  </si>
  <si>
    <t>NENW</t>
  </si>
  <si>
    <t>NWNE</t>
  </si>
  <si>
    <t>313TH AVE</t>
  </si>
  <si>
    <t>SENW</t>
  </si>
  <si>
    <t>14</t>
  </si>
  <si>
    <t>SWNW</t>
  </si>
  <si>
    <t>NWSW</t>
  </si>
  <si>
    <t>NESW</t>
  </si>
  <si>
    <t>38-0076-000</t>
  </si>
  <si>
    <t>STRATMOEN, DUWAYNE &amp; VALERIE</t>
  </si>
  <si>
    <t>1855 331ST AVE</t>
  </si>
  <si>
    <t>DAWSON, MN 56232</t>
  </si>
  <si>
    <t>13</t>
  </si>
  <si>
    <t>38-0076-010</t>
  </si>
  <si>
    <t>LARSON, DAVID O. &amp; SHEILA REV LT</t>
  </si>
  <si>
    <t>3539 HWY 212</t>
  </si>
  <si>
    <t>DAWSON MN 56232</t>
  </si>
  <si>
    <t>38-0076-020</t>
  </si>
  <si>
    <t>STRATMOEN, JON &amp; STACY</t>
  </si>
  <si>
    <t>1944 301ST AVE</t>
  </si>
  <si>
    <t>38-0077-000</t>
  </si>
  <si>
    <t>NELSON, BRYAN J.</t>
  </si>
  <si>
    <t>31401 STATE HWY 19</t>
  </si>
  <si>
    <t>REDWOOD FALLS, MN 56283</t>
  </si>
  <si>
    <t>38-0080-000</t>
  </si>
  <si>
    <t>STRATMOEN, BRETT</t>
  </si>
  <si>
    <t>3500 150TH ST</t>
  </si>
  <si>
    <t>BOYD, MN 56218</t>
  </si>
  <si>
    <t>38-0082-000</t>
  </si>
  <si>
    <t>MICHAELSON FARM</t>
  </si>
  <si>
    <t>963 3RD ST</t>
  </si>
  <si>
    <t>NENE</t>
  </si>
  <si>
    <t>38-0082-010</t>
  </si>
  <si>
    <t>JIBBEN, DESMOND &amp; KIMBERLY</t>
  </si>
  <si>
    <t>612 2ND AVE</t>
  </si>
  <si>
    <t>MADISON, MN 56256</t>
  </si>
  <si>
    <t>38-0083-000</t>
  </si>
  <si>
    <t>SENE</t>
  </si>
  <si>
    <t>38-0085-000</t>
  </si>
  <si>
    <t>NESE</t>
  </si>
  <si>
    <t>SESE</t>
  </si>
  <si>
    <t>23</t>
  </si>
  <si>
    <t>38-0086-000</t>
  </si>
  <si>
    <t>HANSON, SYLVIA REV TRUST AGREEMENT</t>
  </si>
  <si>
    <t>3131 HWY 212</t>
  </si>
  <si>
    <t>38-0089-000</t>
  </si>
  <si>
    <t>15</t>
  </si>
  <si>
    <t>38-0089-010</t>
  </si>
  <si>
    <t>SCHLEMMER, JUSTIN PAUL &amp; AMY ELISAB</t>
  </si>
  <si>
    <t>1963 313TH AVE</t>
  </si>
  <si>
    <t>38-0089-020</t>
  </si>
  <si>
    <t>BAKKEN, JAMES &amp; MAREN</t>
  </si>
  <si>
    <t>38-0090-000</t>
  </si>
  <si>
    <t>MICHAELSON FARM PARTNERSHIP</t>
  </si>
  <si>
    <t>NWSE</t>
  </si>
  <si>
    <t>SWNE</t>
  </si>
  <si>
    <t>38-0090-010</t>
  </si>
  <si>
    <t>38-0090-020</t>
  </si>
  <si>
    <t>38-0093-010</t>
  </si>
  <si>
    <t>38-0095-000</t>
  </si>
  <si>
    <t>38-0099-070</t>
  </si>
  <si>
    <t>38-0137-000</t>
  </si>
  <si>
    <t>38-0138-000</t>
  </si>
  <si>
    <t>PURIS PROTEINS, LLC</t>
  </si>
  <si>
    <t>811 GLENWOOD AVE STE 230 4NW1/4 356.60' W OF NE COR SW1/4NW1/4 &amp; TERMI</t>
  </si>
  <si>
    <t>MINNEAPOLIS MN 55405</t>
  </si>
  <si>
    <t>38-0138-900</t>
  </si>
  <si>
    <t>CEMETERY IN SECTION 23 RIV.</t>
  </si>
  <si>
    <t>38-0140-000</t>
  </si>
  <si>
    <t>KUHLMANN, THOMAS</t>
  </si>
  <si>
    <t>1516 355TH AVE</t>
  </si>
  <si>
    <t>38-0140-010</t>
  </si>
  <si>
    <t>HANSON, TROY R. &amp; SARAH J.</t>
  </si>
  <si>
    <t>3175 HWY 212</t>
  </si>
  <si>
    <t>38-0142-000</t>
  </si>
  <si>
    <t>NELSON, GREGORY</t>
  </si>
  <si>
    <t>PO BOX 449</t>
  </si>
  <si>
    <t>38-0143-000</t>
  </si>
  <si>
    <t>38-0144-000</t>
  </si>
  <si>
    <t>38-0144-010</t>
  </si>
  <si>
    <t>38-0145-020</t>
  </si>
  <si>
    <t>STRATMOEN, JON</t>
  </si>
  <si>
    <t>38-0148-000</t>
  </si>
  <si>
    <t>BACH, TROY</t>
  </si>
  <si>
    <t>1011 325TH AVE</t>
  </si>
  <si>
    <t>38-0148-010</t>
  </si>
  <si>
    <t>38-0148-020</t>
  </si>
  <si>
    <t>BACH, TODD</t>
  </si>
  <si>
    <t>1466 265TH AVE</t>
  </si>
  <si>
    <t>38-0149-000</t>
  </si>
  <si>
    <t>38-0149-010</t>
  </si>
  <si>
    <t>38-0153-000</t>
  </si>
  <si>
    <t>STRATMOEN, BEVERLY FAMILY TRUST</t>
  </si>
  <si>
    <t>PO BOX 699</t>
  </si>
  <si>
    <t>38-0156-000</t>
  </si>
  <si>
    <t>HARDING, DENNIS</t>
  </si>
  <si>
    <t>953 HICKORY ST</t>
  </si>
  <si>
    <t>HWY 212</t>
  </si>
  <si>
    <t>TOTAL WATERSHED ACRES:</t>
  </si>
  <si>
    <t>RIVERSIDE TWP RDS</t>
  </si>
  <si>
    <t>2505 TRANSPORTATION ROAD</t>
  </si>
  <si>
    <t>WILLMAR MN 56201</t>
  </si>
  <si>
    <t>RIVERSIDE TWP  C/O LISA MALECEK, 3038 180TH ST</t>
  </si>
  <si>
    <t>LAC QUI PARLE AUDITOR-TREASURER 600 6TH ST SUITE 5</t>
  </si>
  <si>
    <t>MN HWY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</si>
</sst>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\$#,##0.00"/>
    <numFmt numFmtId="165" formatCode="#,##0.0000"/>
  </numFmts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CE4D6"/>
        <bgColor indexed="64"/>
      </patternFill>
    </fill>
    <fill>
      <patternFill patternType="solid">
        <fgColor rgb="FFEA989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rgb="FFD9D9D9"/>
        <bgColor indexed="64"/>
      </patternFill>
    </fill>
  </fills>
  <borders count="2">
    <border>
      <left/>
      <right/>
      <top/>
      <bottom/>
      <diagonal/>
    </border>
    <border>
      <left/>
      <right/>
      <top style="double">
        <color auto="1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horizontal="center"/>
    </xf>
    <xf numFmtId="4" fontId="1" fillId="2" borderId="0" xfId="0" applyNumberFormat="1" applyFont="1" applyFill="1" applyAlignment="1">
      <alignment horizontal="center"/>
    </xf>
    <xf numFmtId="4" fontId="1" fillId="3" borderId="0" xfId="0" applyNumberFormat="1" applyFont="1" applyFill="1" applyAlignment="1">
      <alignment horizontal="center"/>
    </xf>
    <xf numFmtId="164" fontId="1" fillId="0" borderId="0" xfId="0" applyNumberFormat="1" applyFont="1" applyAlignment="1">
      <alignment horizontal="center"/>
    </xf>
    <xf numFmtId="4" fontId="1" fillId="4" borderId="0" xfId="0" applyNumberFormat="1" applyFont="1" applyFill="1" applyAlignment="1">
      <alignment horizontal="center"/>
    </xf>
    <xf numFmtId="4" fontId="1" fillId="5" borderId="0" xfId="0" applyNumberFormat="1" applyFont="1" applyFill="1" applyAlignment="1">
      <alignment horizontal="center"/>
    </xf>
    <xf numFmtId="4" fontId="1" fillId="6" borderId="0" xfId="0" applyNumberFormat="1" applyFont="1" applyFill="1" applyAlignment="1">
      <alignment horizontal="center"/>
    </xf>
    <xf numFmtId="4" fontId="1" fillId="7" borderId="0" xfId="0" applyNumberFormat="1" applyFont="1" applyFill="1" applyAlignment="1">
      <alignment horizontal="center"/>
    </xf>
    <xf numFmtId="4" fontId="1" fillId="8" borderId="0" xfId="0" applyNumberFormat="1" applyFont="1" applyFill="1" applyAlignment="1">
      <alignment horizontal="center"/>
    </xf>
    <xf numFmtId="165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2" borderId="0" xfId="0" applyFont="1" applyFill="1" applyAlignment="1">
      <alignment horizontal="center" wrapText="1"/>
    </xf>
    <xf numFmtId="0" fontId="2" fillId="3" borderId="0" xfId="0" applyFont="1" applyFill="1" applyAlignment="1">
      <alignment horizontal="center" wrapText="1"/>
    </xf>
    <xf numFmtId="0" fontId="2" fillId="4" borderId="0" xfId="0" applyFont="1" applyFill="1" applyAlignment="1">
      <alignment horizontal="center" wrapText="1"/>
    </xf>
    <xf numFmtId="0" fontId="2" fillId="5" borderId="0" xfId="0" applyFont="1" applyFill="1" applyAlignment="1">
      <alignment horizontal="center" wrapText="1"/>
    </xf>
    <xf numFmtId="0" fontId="2" fillId="6" borderId="0" xfId="0" applyFont="1" applyFill="1" applyAlignment="1">
      <alignment horizontal="center" wrapText="1"/>
    </xf>
    <xf numFmtId="0" fontId="2" fillId="7" borderId="0" xfId="0" applyFont="1" applyFill="1" applyAlignment="1">
      <alignment horizontal="center" wrapText="1"/>
    </xf>
    <xf numFmtId="0" fontId="2" fillId="8" borderId="0" xfId="0" applyFont="1" applyFill="1" applyAlignment="1">
      <alignment horizontal="center" wrapText="1"/>
    </xf>
    <xf numFmtId="4" fontId="1" fillId="0" borderId="1" xfId="0" applyNumberFormat="1" applyFont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4" fontId="1" fillId="3" borderId="1" xfId="0" applyNumberFormat="1" applyFont="1" applyFill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4" fontId="1" fillId="4" borderId="1" xfId="0" applyNumberFormat="1" applyFont="1" applyFill="1" applyBorder="1" applyAlignment="1">
      <alignment horizontal="center"/>
    </xf>
    <xf numFmtId="4" fontId="1" fillId="5" borderId="1" xfId="0" applyNumberFormat="1" applyFont="1" applyFill="1" applyBorder="1" applyAlignment="1">
      <alignment horizontal="center"/>
    </xf>
    <xf numFmtId="4" fontId="1" fillId="6" borderId="1" xfId="0" applyNumberFormat="1" applyFont="1" applyFill="1" applyBorder="1" applyAlignment="1">
      <alignment horizontal="center"/>
    </xf>
    <xf numFmtId="4" fontId="1" fillId="7" borderId="1" xfId="0" applyNumberFormat="1" applyFont="1" applyFill="1" applyBorder="1" applyAlignment="1">
      <alignment horizontal="center"/>
    </xf>
    <xf numFmtId="4" fontId="1" fillId="8" borderId="1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1">
    <dxf>
      <font>
        <b/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90"/>
  <sheetViews>
    <sheetView tabSelected="1" workbookViewId="0">
      <pane xSplit="2" ySplit="2" topLeftCell="C28" activePane="bottomRight" state="frozen"/>
      <selection pane="topRight" activeCell="C1" sqref="C1"/>
      <selection pane="bottomLeft" activeCell="A3" sqref="A3"/>
      <selection pane="bottomRight" activeCell="B32" sqref="B32"/>
    </sheetView>
  </sheetViews>
  <sheetFormatPr defaultRowHeight="14.4" x14ac:dyDescent="0.3"/>
  <cols>
    <col min="1" max="1" width="14.6640625" style="1" customWidth="1"/>
    <col min="2" max="2" width="35.6640625" style="1" customWidth="1"/>
    <col min="3" max="3" width="67.88671875" style="1" bestFit="1" customWidth="1"/>
    <col min="4" max="4" width="25.6640625" style="1" customWidth="1"/>
    <col min="5" max="5" width="20.6640625" style="1" customWidth="1"/>
    <col min="6" max="8" width="9.6640625" style="1" customWidth="1"/>
    <col min="9" max="12" width="17.6640625" style="2" customWidth="1"/>
    <col min="13" max="13" width="20.6640625" style="3" customWidth="1"/>
    <col min="14" max="14" width="13.6640625" style="4" customWidth="1"/>
    <col min="15" max="15" width="13.6640625" style="5" customWidth="1"/>
    <col min="16" max="16" width="13.6640625" style="6" customWidth="1"/>
    <col min="17" max="17" width="13.6640625" style="5" customWidth="1"/>
    <col min="18" max="18" width="13.6640625" style="7" customWidth="1"/>
    <col min="19" max="19" width="13.6640625" style="5" customWidth="1"/>
    <col min="20" max="20" width="13.6640625" style="8" customWidth="1"/>
    <col min="21" max="21" width="13.6640625" style="5" customWidth="1"/>
    <col min="22" max="22" width="17.6640625" style="2" hidden="1" customWidth="1"/>
    <col min="23" max="23" width="17.6640625" style="5" hidden="1" customWidth="1"/>
    <col min="24" max="24" width="17.6640625" style="2" hidden="1" customWidth="1"/>
    <col min="25" max="25" width="17.6640625" style="5" hidden="1" customWidth="1"/>
    <col min="26" max="26" width="17.6640625" style="9" customWidth="1"/>
    <col min="27" max="27" width="17.6640625" style="5" customWidth="1"/>
    <col min="28" max="28" width="17.6640625" style="10" customWidth="1"/>
    <col min="29" max="29" width="17.6640625" style="5" customWidth="1"/>
    <col min="30" max="31" width="17.6640625" style="2" hidden="1" customWidth="1"/>
    <col min="32" max="32" width="17.6640625" style="5" hidden="1" customWidth="1"/>
    <col min="33" max="33" width="17.6640625" style="9" customWidth="1"/>
    <col min="34" max="34" width="17.6640625" style="5" customWidth="1"/>
    <col min="35" max="35" width="19.6640625" style="2" hidden="1" customWidth="1"/>
    <col min="36" max="36" width="19.6640625" style="5" hidden="1" customWidth="1"/>
    <col min="37" max="37" width="17.6640625" style="3" hidden="1" customWidth="1"/>
    <col min="38" max="38" width="17.6640625" style="5" hidden="1" customWidth="1"/>
    <col min="39" max="39" width="17.6640625" style="3" hidden="1" customWidth="1"/>
    <col min="40" max="40" width="17.6640625" style="5" hidden="1" customWidth="1"/>
    <col min="41" max="41" width="17.6640625" style="2" hidden="1" customWidth="1"/>
    <col min="42" max="42" width="17.6640625" style="5" hidden="1" customWidth="1"/>
    <col min="43" max="44" width="17.6640625" style="2" hidden="1" customWidth="1"/>
    <col min="45" max="45" width="17.6640625" style="5" customWidth="1"/>
    <col min="46" max="46" width="17.6640625" style="11" customWidth="1"/>
    <col min="47" max="47" width="17.6640625" style="5" customWidth="1"/>
  </cols>
  <sheetData>
    <row r="1" spans="1:47" x14ac:dyDescent="0.3">
      <c r="AP1" s="5" t="s">
        <v>0</v>
      </c>
      <c r="AU1" s="5" t="s">
        <v>1</v>
      </c>
    </row>
    <row r="2" spans="1:47" ht="67.95" customHeight="1" x14ac:dyDescent="0.3">
      <c r="A2" s="12" t="s">
        <v>2</v>
      </c>
      <c r="B2" s="12" t="s">
        <v>3</v>
      </c>
      <c r="C2" s="12" t="s">
        <v>4</v>
      </c>
      <c r="D2" s="12" t="s">
        <v>5</v>
      </c>
      <c r="E2" s="12" t="s">
        <v>6</v>
      </c>
      <c r="F2" s="12" t="s">
        <v>7</v>
      </c>
      <c r="G2" s="12" t="s">
        <v>8</v>
      </c>
      <c r="H2" s="12" t="s">
        <v>9</v>
      </c>
      <c r="I2" s="12" t="s">
        <v>10</v>
      </c>
      <c r="J2" s="12" t="s">
        <v>11</v>
      </c>
      <c r="K2" s="12" t="s">
        <v>12</v>
      </c>
      <c r="L2" s="12" t="s">
        <v>13</v>
      </c>
      <c r="M2" s="13" t="s">
        <v>14</v>
      </c>
      <c r="N2" s="14" t="s">
        <v>15</v>
      </c>
      <c r="O2" s="12" t="s">
        <v>16</v>
      </c>
      <c r="P2" s="15" t="s">
        <v>17</v>
      </c>
      <c r="Q2" s="12" t="s">
        <v>18</v>
      </c>
      <c r="R2" s="16" t="s">
        <v>19</v>
      </c>
      <c r="S2" s="12" t="s">
        <v>20</v>
      </c>
      <c r="T2" s="17" t="s">
        <v>21</v>
      </c>
      <c r="U2" s="12" t="s">
        <v>22</v>
      </c>
      <c r="V2" s="12" t="s">
        <v>23</v>
      </c>
      <c r="W2" s="12" t="s">
        <v>24</v>
      </c>
      <c r="X2" s="12" t="s">
        <v>25</v>
      </c>
      <c r="Y2" s="12" t="s">
        <v>26</v>
      </c>
      <c r="Z2" s="18" t="s">
        <v>27</v>
      </c>
      <c r="AA2" s="12" t="s">
        <v>28</v>
      </c>
      <c r="AB2" s="19" t="s">
        <v>29</v>
      </c>
      <c r="AC2" s="12" t="s">
        <v>30</v>
      </c>
      <c r="AD2" s="12" t="s">
        <v>31</v>
      </c>
      <c r="AE2" s="12" t="s">
        <v>32</v>
      </c>
      <c r="AF2" s="12" t="s">
        <v>33</v>
      </c>
      <c r="AG2" s="18" t="s">
        <v>34</v>
      </c>
      <c r="AH2" s="12" t="s">
        <v>35</v>
      </c>
      <c r="AI2" s="12" t="s">
        <v>36</v>
      </c>
      <c r="AJ2" s="12" t="s">
        <v>37</v>
      </c>
      <c r="AK2" s="13" t="s">
        <v>38</v>
      </c>
      <c r="AL2" s="12" t="s">
        <v>39</v>
      </c>
      <c r="AM2" s="13" t="s">
        <v>40</v>
      </c>
      <c r="AN2" s="12" t="s">
        <v>41</v>
      </c>
      <c r="AO2" s="12" t="s">
        <v>42</v>
      </c>
      <c r="AP2" s="12" t="s">
        <v>43</v>
      </c>
      <c r="AQ2" s="12" t="s">
        <v>44</v>
      </c>
      <c r="AR2" s="12" t="s">
        <v>45</v>
      </c>
      <c r="AS2" s="12" t="s">
        <v>46</v>
      </c>
      <c r="AT2" s="12" t="s">
        <v>47</v>
      </c>
      <c r="AU2" s="12" t="s">
        <v>48</v>
      </c>
    </row>
    <row r="3" spans="1:47" x14ac:dyDescent="0.3">
      <c r="A3" s="1" t="s">
        <v>66</v>
      </c>
      <c r="B3" s="1" t="s">
        <v>67</v>
      </c>
      <c r="C3" s="1" t="s">
        <v>68</v>
      </c>
      <c r="D3" s="1" t="s">
        <v>69</v>
      </c>
      <c r="E3" s="1" t="s">
        <v>50</v>
      </c>
      <c r="F3" s="1" t="s">
        <v>70</v>
      </c>
      <c r="G3" s="1" t="s">
        <v>52</v>
      </c>
      <c r="H3" s="1" t="s">
        <v>53</v>
      </c>
      <c r="I3" s="2">
        <v>75.81</v>
      </c>
      <c r="J3" s="2">
        <v>0.09</v>
      </c>
      <c r="K3" s="2">
        <f t="shared" ref="K3:K16" si="0">SUM(N3,P3,R3,T3,V3,X3,Z3,AB3,AE3,AG3,AI3)</f>
        <v>0.05</v>
      </c>
      <c r="L3" s="2">
        <f t="shared" ref="L3:L16" si="1">SUM(M3,AD3,AK3,AM3,AO3,AQ3,AR3)</f>
        <v>0</v>
      </c>
      <c r="R3" s="7">
        <v>0.05</v>
      </c>
      <c r="S3" s="5">
        <v>16.574999999999999</v>
      </c>
      <c r="AL3" s="5" t="str">
        <f t="shared" ref="AL3:AL33" si="2">IF(AK3&gt;0,AK3*$AL$1,"")</f>
        <v/>
      </c>
      <c r="AN3" s="5" t="str">
        <f t="shared" ref="AN3:AN33" si="3">IF(AM3&gt;0,AM3*$AN$1,"")</f>
        <v/>
      </c>
      <c r="AP3" s="5" t="str">
        <f t="shared" ref="AP3:AP33" si="4">IF(AO3&gt;0,AO3*$AP$1,"")</f>
        <v/>
      </c>
      <c r="AS3" s="5">
        <f t="shared" ref="AS3:AS16" si="5">SUM(O3,Q3,S3,U3,W3,Y3,AA3,AC3,AF3,AH3,AJ3)</f>
        <v>16.574999999999999</v>
      </c>
      <c r="AT3" s="11">
        <f t="shared" ref="AT3:AT34" si="6">(AS3/$AS$87)*100</f>
        <v>2.7823780881274475E-3</v>
      </c>
      <c r="AU3" s="5">
        <f t="shared" ref="AU3:AU33" si="7">(AT3/100)*$AU$1</f>
        <v>2.7823780881274476</v>
      </c>
    </row>
    <row r="4" spans="1:47" x14ac:dyDescent="0.3">
      <c r="A4" s="1" t="s">
        <v>66</v>
      </c>
      <c r="B4" s="1" t="s">
        <v>67</v>
      </c>
      <c r="C4" s="1" t="s">
        <v>68</v>
      </c>
      <c r="D4" s="1" t="s">
        <v>69</v>
      </c>
      <c r="E4" s="1" t="s">
        <v>54</v>
      </c>
      <c r="F4" s="1" t="s">
        <v>70</v>
      </c>
      <c r="G4" s="1" t="s">
        <v>52</v>
      </c>
      <c r="H4" s="1" t="s">
        <v>53</v>
      </c>
      <c r="I4" s="2">
        <v>75.81</v>
      </c>
      <c r="J4" s="2">
        <v>29.52</v>
      </c>
      <c r="K4" s="2">
        <f t="shared" si="0"/>
        <v>6.4</v>
      </c>
      <c r="L4" s="2">
        <f t="shared" si="1"/>
        <v>0</v>
      </c>
      <c r="P4" s="6">
        <v>3.88</v>
      </c>
      <c r="Q4" s="5">
        <v>4190.6637500000006</v>
      </c>
      <c r="R4" s="7">
        <v>2.52</v>
      </c>
      <c r="S4" s="5">
        <v>1041.73875</v>
      </c>
      <c r="AL4" s="5" t="str">
        <f t="shared" si="2"/>
        <v/>
      </c>
      <c r="AN4" s="5" t="str">
        <f t="shared" si="3"/>
        <v/>
      </c>
      <c r="AP4" s="5" t="str">
        <f t="shared" si="4"/>
        <v/>
      </c>
      <c r="AS4" s="5">
        <f t="shared" si="5"/>
        <v>5232.4025000000001</v>
      </c>
      <c r="AT4" s="11">
        <f t="shared" si="6"/>
        <v>0.8783422059887348</v>
      </c>
      <c r="AU4" s="5">
        <f t="shared" si="7"/>
        <v>878.3422059887348</v>
      </c>
    </row>
    <row r="5" spans="1:47" x14ac:dyDescent="0.3">
      <c r="A5" s="1" t="s">
        <v>66</v>
      </c>
      <c r="B5" s="1" t="s">
        <v>67</v>
      </c>
      <c r="C5" s="1" t="s">
        <v>68</v>
      </c>
      <c r="D5" s="1" t="s">
        <v>69</v>
      </c>
      <c r="E5" s="1" t="s">
        <v>58</v>
      </c>
      <c r="F5" s="1" t="s">
        <v>51</v>
      </c>
      <c r="G5" s="1" t="s">
        <v>52</v>
      </c>
      <c r="H5" s="1" t="s">
        <v>53</v>
      </c>
      <c r="I5" s="2">
        <v>75.81</v>
      </c>
      <c r="J5" s="2">
        <v>4.0599999999999996</v>
      </c>
      <c r="K5" s="2">
        <f t="shared" si="0"/>
        <v>3.3</v>
      </c>
      <c r="L5" s="2">
        <f t="shared" si="1"/>
        <v>0</v>
      </c>
      <c r="R5" s="7">
        <v>3.3</v>
      </c>
      <c r="S5" s="5">
        <v>1093.95</v>
      </c>
      <c r="AL5" s="5" t="str">
        <f t="shared" si="2"/>
        <v/>
      </c>
      <c r="AN5" s="5" t="str">
        <f t="shared" si="3"/>
        <v/>
      </c>
      <c r="AP5" s="5" t="str">
        <f t="shared" si="4"/>
        <v/>
      </c>
      <c r="AS5" s="5">
        <f t="shared" si="5"/>
        <v>1093.95</v>
      </c>
      <c r="AT5" s="11">
        <f t="shared" si="6"/>
        <v>0.18363695381641154</v>
      </c>
      <c r="AU5" s="5">
        <f t="shared" si="7"/>
        <v>183.63695381641156</v>
      </c>
    </row>
    <row r="6" spans="1:47" x14ac:dyDescent="0.3">
      <c r="A6" s="1" t="s">
        <v>66</v>
      </c>
      <c r="B6" s="1" t="s">
        <v>67</v>
      </c>
      <c r="C6" s="1" t="s">
        <v>68</v>
      </c>
      <c r="D6" s="1" t="s">
        <v>69</v>
      </c>
      <c r="E6" s="1" t="s">
        <v>59</v>
      </c>
      <c r="F6" s="1" t="s">
        <v>51</v>
      </c>
      <c r="G6" s="1" t="s">
        <v>52</v>
      </c>
      <c r="H6" s="1" t="s">
        <v>53</v>
      </c>
      <c r="I6" s="2">
        <v>75.81</v>
      </c>
      <c r="J6" s="2">
        <v>2.4900000000000002</v>
      </c>
      <c r="K6" s="2">
        <f t="shared" si="0"/>
        <v>1.4700000000000002</v>
      </c>
      <c r="L6" s="2">
        <f t="shared" si="1"/>
        <v>0</v>
      </c>
      <c r="R6" s="7">
        <v>1.1100000000000001</v>
      </c>
      <c r="S6" s="5">
        <v>367.96499999999997</v>
      </c>
      <c r="T6" s="8">
        <v>0.36</v>
      </c>
      <c r="U6" s="5">
        <v>35.802</v>
      </c>
      <c r="AL6" s="5" t="str">
        <f t="shared" si="2"/>
        <v/>
      </c>
      <c r="AN6" s="5" t="str">
        <f t="shared" si="3"/>
        <v/>
      </c>
      <c r="AP6" s="5" t="str">
        <f t="shared" si="4"/>
        <v/>
      </c>
      <c r="AS6" s="5">
        <f t="shared" si="5"/>
        <v>403.767</v>
      </c>
      <c r="AT6" s="11">
        <f t="shared" si="6"/>
        <v>6.7778730226784614E-2</v>
      </c>
      <c r="AU6" s="5">
        <f t="shared" si="7"/>
        <v>67.778730226784617</v>
      </c>
    </row>
    <row r="7" spans="1:47" x14ac:dyDescent="0.3">
      <c r="A7" s="1" t="s">
        <v>71</v>
      </c>
      <c r="B7" s="1" t="s">
        <v>72</v>
      </c>
      <c r="C7" s="1" t="s">
        <v>73</v>
      </c>
      <c r="D7" s="1" t="s">
        <v>74</v>
      </c>
      <c r="E7" s="1" t="s">
        <v>58</v>
      </c>
      <c r="F7" s="1" t="s">
        <v>51</v>
      </c>
      <c r="G7" s="1" t="s">
        <v>52</v>
      </c>
      <c r="H7" s="1" t="s">
        <v>53</v>
      </c>
      <c r="I7" s="2">
        <v>2.31</v>
      </c>
      <c r="J7" s="2">
        <v>0.94</v>
      </c>
      <c r="K7" s="2">
        <f t="shared" si="0"/>
        <v>0.81</v>
      </c>
      <c r="L7" s="2">
        <f t="shared" si="1"/>
        <v>0</v>
      </c>
      <c r="R7" s="7">
        <v>0.4</v>
      </c>
      <c r="S7" s="5">
        <v>132.6</v>
      </c>
      <c r="T7" s="8">
        <v>0.41</v>
      </c>
      <c r="U7" s="5">
        <v>40.774500000000003</v>
      </c>
      <c r="AL7" s="5" t="str">
        <f t="shared" si="2"/>
        <v/>
      </c>
      <c r="AN7" s="5" t="str">
        <f t="shared" si="3"/>
        <v/>
      </c>
      <c r="AP7" s="5" t="str">
        <f t="shared" si="4"/>
        <v/>
      </c>
      <c r="AS7" s="5">
        <f t="shared" si="5"/>
        <v>173.37450000000001</v>
      </c>
      <c r="AT7" s="11">
        <f t="shared" si="6"/>
        <v>2.9103674801813105E-2</v>
      </c>
      <c r="AU7" s="5">
        <f t="shared" si="7"/>
        <v>29.103674801813106</v>
      </c>
    </row>
    <row r="8" spans="1:47" x14ac:dyDescent="0.3">
      <c r="A8" s="1" t="s">
        <v>71</v>
      </c>
      <c r="B8" s="1" t="s">
        <v>72</v>
      </c>
      <c r="C8" s="1" t="s">
        <v>73</v>
      </c>
      <c r="D8" s="1" t="s">
        <v>74</v>
      </c>
      <c r="E8" s="1" t="s">
        <v>59</v>
      </c>
      <c r="F8" s="1" t="s">
        <v>51</v>
      </c>
      <c r="G8" s="1" t="s">
        <v>52</v>
      </c>
      <c r="H8" s="1" t="s">
        <v>53</v>
      </c>
      <c r="I8" s="2">
        <v>2.31</v>
      </c>
      <c r="J8" s="2">
        <v>0.82</v>
      </c>
      <c r="K8" s="2">
        <f t="shared" si="0"/>
        <v>0.82000000000000006</v>
      </c>
      <c r="L8" s="2">
        <f t="shared" si="1"/>
        <v>0</v>
      </c>
      <c r="R8" s="7">
        <v>0.03</v>
      </c>
      <c r="S8" s="5">
        <v>9.9450000000000003</v>
      </c>
      <c r="T8" s="8">
        <v>0.79</v>
      </c>
      <c r="U8" s="5">
        <v>78.5655</v>
      </c>
      <c r="AL8" s="5" t="str">
        <f t="shared" si="2"/>
        <v/>
      </c>
      <c r="AN8" s="5" t="str">
        <f t="shared" si="3"/>
        <v/>
      </c>
      <c r="AP8" s="5" t="str">
        <f t="shared" si="4"/>
        <v/>
      </c>
      <c r="AS8" s="5">
        <f t="shared" si="5"/>
        <v>88.510500000000008</v>
      </c>
      <c r="AT8" s="11">
        <f t="shared" si="6"/>
        <v>1.485789899060057E-2</v>
      </c>
      <c r="AU8" s="5">
        <f t="shared" si="7"/>
        <v>14.857898990600571</v>
      </c>
    </row>
    <row r="9" spans="1:47" x14ac:dyDescent="0.3">
      <c r="A9" s="1" t="s">
        <v>75</v>
      </c>
      <c r="B9" s="1" t="s">
        <v>76</v>
      </c>
      <c r="C9" s="1" t="s">
        <v>77</v>
      </c>
      <c r="D9" s="1" t="s">
        <v>69</v>
      </c>
      <c r="E9" s="1" t="s">
        <v>65</v>
      </c>
      <c r="F9" s="1" t="s">
        <v>70</v>
      </c>
      <c r="G9" s="1" t="s">
        <v>52</v>
      </c>
      <c r="H9" s="1" t="s">
        <v>53</v>
      </c>
      <c r="I9" s="2">
        <v>160</v>
      </c>
      <c r="J9" s="2">
        <v>39.44</v>
      </c>
      <c r="K9" s="2">
        <f t="shared" si="0"/>
        <v>1.1200000000000001</v>
      </c>
      <c r="L9" s="2">
        <f t="shared" si="1"/>
        <v>0</v>
      </c>
      <c r="P9" s="6">
        <v>0.76</v>
      </c>
      <c r="Q9" s="5">
        <v>821.27499999999998</v>
      </c>
      <c r="R9" s="7">
        <v>0.36</v>
      </c>
      <c r="S9" s="5">
        <v>149.16999999999999</v>
      </c>
      <c r="AL9" s="5" t="str">
        <f t="shared" si="2"/>
        <v/>
      </c>
      <c r="AN9" s="5" t="str">
        <f t="shared" si="3"/>
        <v/>
      </c>
      <c r="AP9" s="5" t="str">
        <f t="shared" si="4"/>
        <v/>
      </c>
      <c r="AS9" s="5">
        <f t="shared" si="5"/>
        <v>970.44499999999994</v>
      </c>
      <c r="AT9" s="11">
        <f t="shared" si="6"/>
        <v>0.162904669908467</v>
      </c>
      <c r="AU9" s="5">
        <f t="shared" si="7"/>
        <v>162.90466990846701</v>
      </c>
    </row>
    <row r="10" spans="1:47" x14ac:dyDescent="0.3">
      <c r="A10" s="1" t="s">
        <v>75</v>
      </c>
      <c r="B10" s="1" t="s">
        <v>76</v>
      </c>
      <c r="C10" s="1" t="s">
        <v>77</v>
      </c>
      <c r="D10" s="1" t="s">
        <v>69</v>
      </c>
      <c r="E10" s="1" t="s">
        <v>54</v>
      </c>
      <c r="F10" s="1" t="s">
        <v>70</v>
      </c>
      <c r="G10" s="1" t="s">
        <v>52</v>
      </c>
      <c r="H10" s="1" t="s">
        <v>53</v>
      </c>
      <c r="I10" s="2">
        <v>160</v>
      </c>
      <c r="J10" s="2">
        <v>1.21</v>
      </c>
      <c r="K10" s="2">
        <f t="shared" si="0"/>
        <v>1.21</v>
      </c>
      <c r="L10" s="2">
        <f t="shared" si="1"/>
        <v>0</v>
      </c>
      <c r="P10" s="6">
        <v>0.97</v>
      </c>
      <c r="Q10" s="5">
        <v>1048.20625</v>
      </c>
      <c r="R10" s="7">
        <v>0.24</v>
      </c>
      <c r="S10" s="5">
        <v>99.45</v>
      </c>
      <c r="AL10" s="5" t="str">
        <f t="shared" si="2"/>
        <v/>
      </c>
      <c r="AN10" s="5" t="str">
        <f t="shared" si="3"/>
        <v/>
      </c>
      <c r="AP10" s="5" t="str">
        <f t="shared" si="4"/>
        <v/>
      </c>
      <c r="AS10" s="5">
        <f t="shared" si="5"/>
        <v>1147.65625</v>
      </c>
      <c r="AT10" s="11">
        <f t="shared" si="6"/>
        <v>0.19265240438627548</v>
      </c>
      <c r="AU10" s="5">
        <f t="shared" si="7"/>
        <v>192.65240438627546</v>
      </c>
    </row>
    <row r="11" spans="1:47" x14ac:dyDescent="0.3">
      <c r="A11" s="1" t="s">
        <v>78</v>
      </c>
      <c r="B11" s="1" t="s">
        <v>79</v>
      </c>
      <c r="C11" s="1" t="s">
        <v>80</v>
      </c>
      <c r="D11" s="1" t="s">
        <v>81</v>
      </c>
      <c r="E11" s="1" t="s">
        <v>64</v>
      </c>
      <c r="F11" s="1" t="s">
        <v>70</v>
      </c>
      <c r="G11" s="1" t="s">
        <v>52</v>
      </c>
      <c r="H11" s="1" t="s">
        <v>53</v>
      </c>
      <c r="I11" s="2">
        <v>77.489999999999995</v>
      </c>
      <c r="J11" s="2">
        <v>37.97</v>
      </c>
      <c r="K11" s="2">
        <f t="shared" si="0"/>
        <v>6.88</v>
      </c>
      <c r="L11" s="2">
        <f t="shared" si="1"/>
        <v>0</v>
      </c>
      <c r="N11" s="4">
        <v>0.01</v>
      </c>
      <c r="O11" s="5">
        <v>12.7</v>
      </c>
      <c r="P11" s="6">
        <v>3.46</v>
      </c>
      <c r="Q11" s="5">
        <v>3051.6849999999999</v>
      </c>
      <c r="R11" s="7">
        <v>3.41</v>
      </c>
      <c r="S11" s="5">
        <v>1169.36625</v>
      </c>
      <c r="AL11" s="5" t="str">
        <f t="shared" si="2"/>
        <v/>
      </c>
      <c r="AN11" s="5" t="str">
        <f t="shared" si="3"/>
        <v/>
      </c>
      <c r="AP11" s="5" t="str">
        <f t="shared" si="4"/>
        <v/>
      </c>
      <c r="AS11" s="5">
        <f t="shared" si="5"/>
        <v>4233.7512499999993</v>
      </c>
      <c r="AT11" s="11">
        <f t="shared" si="6"/>
        <v>0.71070266718444586</v>
      </c>
      <c r="AU11" s="5">
        <f t="shared" si="7"/>
        <v>710.70266718444589</v>
      </c>
    </row>
    <row r="12" spans="1:47" x14ac:dyDescent="0.3">
      <c r="A12" s="1" t="s">
        <v>78</v>
      </c>
      <c r="B12" s="1" t="s">
        <v>79</v>
      </c>
      <c r="C12" s="1" t="s">
        <v>80</v>
      </c>
      <c r="D12" s="1" t="s">
        <v>81</v>
      </c>
      <c r="E12" s="1" t="s">
        <v>55</v>
      </c>
      <c r="F12" s="1" t="s">
        <v>70</v>
      </c>
      <c r="G12" s="1" t="s">
        <v>52</v>
      </c>
      <c r="H12" s="1" t="s">
        <v>53</v>
      </c>
      <c r="I12" s="2">
        <v>77.489999999999995</v>
      </c>
      <c r="J12" s="2">
        <v>32.58</v>
      </c>
      <c r="K12" s="2">
        <f t="shared" si="0"/>
        <v>32.57</v>
      </c>
      <c r="L12" s="2">
        <f t="shared" si="1"/>
        <v>0</v>
      </c>
      <c r="N12" s="4">
        <v>12.5</v>
      </c>
      <c r="O12" s="5">
        <v>18796</v>
      </c>
      <c r="P12" s="6">
        <v>20.05</v>
      </c>
      <c r="Q12" s="5">
        <v>20004.53</v>
      </c>
      <c r="R12" s="7">
        <v>0.02</v>
      </c>
      <c r="S12" s="5">
        <v>6.63</v>
      </c>
      <c r="AL12" s="5" t="str">
        <f t="shared" si="2"/>
        <v/>
      </c>
      <c r="AN12" s="5" t="str">
        <f t="shared" si="3"/>
        <v/>
      </c>
      <c r="AP12" s="5" t="str">
        <f t="shared" si="4"/>
        <v/>
      </c>
      <c r="AS12" s="5">
        <f t="shared" si="5"/>
        <v>38807.159999999996</v>
      </c>
      <c r="AT12" s="11">
        <f t="shared" si="6"/>
        <v>6.514400702651943</v>
      </c>
      <c r="AU12" s="5">
        <f t="shared" si="7"/>
        <v>6514.400702651943</v>
      </c>
    </row>
    <row r="13" spans="1:47" x14ac:dyDescent="0.3">
      <c r="A13" s="1" t="s">
        <v>78</v>
      </c>
      <c r="B13" s="1" t="s">
        <v>79</v>
      </c>
      <c r="C13" s="1" t="s">
        <v>80</v>
      </c>
      <c r="D13" s="1" t="s">
        <v>81</v>
      </c>
      <c r="E13" s="1" t="s">
        <v>56</v>
      </c>
      <c r="F13" s="1" t="s">
        <v>51</v>
      </c>
      <c r="G13" s="1" t="s">
        <v>52</v>
      </c>
      <c r="H13" s="1" t="s">
        <v>53</v>
      </c>
      <c r="I13" s="2">
        <v>77.489999999999995</v>
      </c>
      <c r="J13" s="2">
        <v>4.9800000000000004</v>
      </c>
      <c r="K13" s="2">
        <f t="shared" si="0"/>
        <v>4.97</v>
      </c>
      <c r="L13" s="2">
        <f t="shared" si="1"/>
        <v>0</v>
      </c>
      <c r="P13" s="6">
        <v>3.92</v>
      </c>
      <c r="Q13" s="5">
        <v>3388.84</v>
      </c>
      <c r="R13" s="7">
        <v>0.84</v>
      </c>
      <c r="S13" s="5">
        <v>278.45999999999998</v>
      </c>
      <c r="Z13" s="9">
        <v>0.21</v>
      </c>
      <c r="AA13" s="5">
        <v>8.3632500000000007</v>
      </c>
      <c r="AL13" s="5" t="str">
        <f t="shared" si="2"/>
        <v/>
      </c>
      <c r="AN13" s="5" t="str">
        <f t="shared" si="3"/>
        <v/>
      </c>
      <c r="AP13" s="5" t="str">
        <f t="shared" si="4"/>
        <v/>
      </c>
      <c r="AS13" s="5">
        <f t="shared" si="5"/>
        <v>3675.6632500000001</v>
      </c>
      <c r="AT13" s="11">
        <f t="shared" si="6"/>
        <v>0.61701869599609771</v>
      </c>
      <c r="AU13" s="5">
        <f t="shared" si="7"/>
        <v>617.01869599609768</v>
      </c>
    </row>
    <row r="14" spans="1:47" x14ac:dyDescent="0.3">
      <c r="A14" s="1" t="s">
        <v>82</v>
      </c>
      <c r="B14" s="1" t="s">
        <v>83</v>
      </c>
      <c r="C14" s="1" t="s">
        <v>84</v>
      </c>
      <c r="D14" s="1" t="s">
        <v>85</v>
      </c>
      <c r="E14" s="1" t="s">
        <v>63</v>
      </c>
      <c r="F14" s="1" t="s">
        <v>70</v>
      </c>
      <c r="G14" s="1" t="s">
        <v>52</v>
      </c>
      <c r="H14" s="1" t="s">
        <v>53</v>
      </c>
      <c r="I14" s="2">
        <v>40.9</v>
      </c>
      <c r="J14" s="2">
        <v>40.9</v>
      </c>
      <c r="K14" s="2">
        <f t="shared" si="0"/>
        <v>2.6799999999999997</v>
      </c>
      <c r="L14" s="2">
        <f t="shared" si="1"/>
        <v>0</v>
      </c>
      <c r="N14" s="4">
        <v>0.02</v>
      </c>
      <c r="O14" s="5">
        <v>25.4</v>
      </c>
      <c r="P14" s="6">
        <v>1.65</v>
      </c>
      <c r="Q14" s="5">
        <v>1426.425</v>
      </c>
      <c r="R14" s="7">
        <v>1.01</v>
      </c>
      <c r="S14" s="5">
        <v>334.815</v>
      </c>
      <c r="AL14" s="5" t="str">
        <f t="shared" si="2"/>
        <v/>
      </c>
      <c r="AN14" s="5" t="str">
        <f t="shared" si="3"/>
        <v/>
      </c>
      <c r="AP14" s="5" t="str">
        <f t="shared" si="4"/>
        <v/>
      </c>
      <c r="AS14" s="5">
        <f t="shared" si="5"/>
        <v>1786.64</v>
      </c>
      <c r="AT14" s="11">
        <f t="shared" si="6"/>
        <v>0.29991601733767864</v>
      </c>
      <c r="AU14" s="5">
        <f t="shared" si="7"/>
        <v>299.91601733767862</v>
      </c>
    </row>
    <row r="15" spans="1:47" x14ac:dyDescent="0.3">
      <c r="A15" s="1" t="s">
        <v>86</v>
      </c>
      <c r="B15" s="1" t="s">
        <v>87</v>
      </c>
      <c r="C15" s="1" t="s">
        <v>88</v>
      </c>
      <c r="D15" s="1" t="s">
        <v>74</v>
      </c>
      <c r="E15" s="1" t="s">
        <v>89</v>
      </c>
      <c r="F15" s="1" t="s">
        <v>62</v>
      </c>
      <c r="G15" s="1" t="s">
        <v>52</v>
      </c>
      <c r="H15" s="1" t="s">
        <v>53</v>
      </c>
      <c r="I15" s="2">
        <v>115.15</v>
      </c>
      <c r="J15" s="2">
        <v>40.75</v>
      </c>
      <c r="K15" s="2">
        <f t="shared" si="0"/>
        <v>3.7199999999999998</v>
      </c>
      <c r="L15" s="2">
        <f t="shared" si="1"/>
        <v>0</v>
      </c>
      <c r="R15" s="7">
        <v>3.59</v>
      </c>
      <c r="S15" s="5">
        <v>1190.085</v>
      </c>
      <c r="T15" s="8">
        <v>0.13</v>
      </c>
      <c r="U15" s="5">
        <v>12.9285</v>
      </c>
      <c r="AL15" s="5" t="str">
        <f t="shared" si="2"/>
        <v/>
      </c>
      <c r="AN15" s="5" t="str">
        <f t="shared" si="3"/>
        <v/>
      </c>
      <c r="AP15" s="5" t="str">
        <f t="shared" si="4"/>
        <v/>
      </c>
      <c r="AS15" s="5">
        <f t="shared" si="5"/>
        <v>1203.0135</v>
      </c>
      <c r="AT15" s="11">
        <f t="shared" si="6"/>
        <v>0.20194500163629014</v>
      </c>
      <c r="AU15" s="5">
        <f t="shared" si="7"/>
        <v>201.94500163629013</v>
      </c>
    </row>
    <row r="16" spans="1:47" x14ac:dyDescent="0.3">
      <c r="A16" s="1" t="s">
        <v>86</v>
      </c>
      <c r="B16" s="1" t="s">
        <v>87</v>
      </c>
      <c r="C16" s="1" t="s">
        <v>88</v>
      </c>
      <c r="D16" s="1" t="s">
        <v>74</v>
      </c>
      <c r="E16" s="1" t="s">
        <v>58</v>
      </c>
      <c r="F16" s="1" t="s">
        <v>62</v>
      </c>
      <c r="G16" s="1" t="s">
        <v>52</v>
      </c>
      <c r="H16" s="1" t="s">
        <v>53</v>
      </c>
      <c r="I16" s="2">
        <v>115.15</v>
      </c>
      <c r="J16" s="2">
        <v>34</v>
      </c>
      <c r="K16" s="2">
        <f t="shared" si="0"/>
        <v>6.2100000000000009</v>
      </c>
      <c r="L16" s="2">
        <f t="shared" si="1"/>
        <v>0</v>
      </c>
      <c r="N16" s="4">
        <v>0.91</v>
      </c>
      <c r="O16" s="5">
        <v>2311.4</v>
      </c>
      <c r="P16" s="6">
        <v>2.4500000000000002</v>
      </c>
      <c r="Q16" s="5">
        <v>4236.05</v>
      </c>
      <c r="R16" s="7">
        <v>1.78</v>
      </c>
      <c r="S16" s="5">
        <v>1180.1400000000001</v>
      </c>
      <c r="T16" s="8">
        <v>1.03</v>
      </c>
      <c r="U16" s="5">
        <v>204.86699999999999</v>
      </c>
      <c r="Z16" s="9">
        <v>0.04</v>
      </c>
      <c r="AA16" s="5">
        <v>3.1859999999999999</v>
      </c>
      <c r="AL16" s="5" t="str">
        <f t="shared" si="2"/>
        <v/>
      </c>
      <c r="AN16" s="5" t="str">
        <f t="shared" si="3"/>
        <v/>
      </c>
      <c r="AP16" s="5" t="str">
        <f t="shared" si="4"/>
        <v/>
      </c>
      <c r="AS16" s="5">
        <f t="shared" si="5"/>
        <v>7935.6430000000009</v>
      </c>
      <c r="AT16" s="11">
        <f t="shared" si="6"/>
        <v>1.3321242351977052</v>
      </c>
      <c r="AU16" s="5">
        <f t="shared" si="7"/>
        <v>1332.1242351977053</v>
      </c>
    </row>
    <row r="17" spans="1:47" x14ac:dyDescent="0.3">
      <c r="A17" s="1" t="s">
        <v>90</v>
      </c>
      <c r="B17" s="1" t="s">
        <v>91</v>
      </c>
      <c r="C17" s="1" t="s">
        <v>92</v>
      </c>
      <c r="D17" s="1" t="s">
        <v>93</v>
      </c>
      <c r="E17" s="1" t="s">
        <v>58</v>
      </c>
      <c r="F17" s="1" t="s">
        <v>62</v>
      </c>
      <c r="G17" s="1" t="s">
        <v>52</v>
      </c>
      <c r="H17" s="1" t="s">
        <v>53</v>
      </c>
      <c r="I17" s="2">
        <v>5.9</v>
      </c>
      <c r="J17" s="2">
        <v>5.57</v>
      </c>
      <c r="K17" s="2">
        <f t="shared" ref="K17:K42" si="8">SUM(N17,P17,R17,T17,V17,X17,Z17,AB17,AE17,AG17,AI17)</f>
        <v>1.1100000000000001</v>
      </c>
      <c r="L17" s="2">
        <f t="shared" ref="L17:L42" si="9">SUM(M17,AD17,AK17,AM17,AO17,AQ17,AR17)</f>
        <v>0</v>
      </c>
      <c r="P17" s="6">
        <v>0.11</v>
      </c>
      <c r="Q17" s="5">
        <v>190.19</v>
      </c>
      <c r="R17" s="7">
        <v>0.09</v>
      </c>
      <c r="S17" s="5">
        <v>59.669999999999987</v>
      </c>
      <c r="Z17" s="9">
        <v>0.66</v>
      </c>
      <c r="AA17" s="5">
        <v>52.56900000000001</v>
      </c>
      <c r="AB17" s="10">
        <v>0.25</v>
      </c>
      <c r="AC17" s="5">
        <v>17.899999999999999</v>
      </c>
      <c r="AL17" s="5" t="str">
        <f t="shared" si="2"/>
        <v/>
      </c>
      <c r="AN17" s="5" t="str">
        <f t="shared" si="3"/>
        <v/>
      </c>
      <c r="AP17" s="5" t="str">
        <f t="shared" si="4"/>
        <v/>
      </c>
      <c r="AS17" s="5">
        <f t="shared" ref="AS17:AS42" si="10">SUM(O17,Q17,S17,U17,W17,Y17,AA17,AC17,AF17,AH17,AJ17)</f>
        <v>320.32899999999995</v>
      </c>
      <c r="AT17" s="11">
        <f t="shared" si="6"/>
        <v>5.3772331257422444E-2</v>
      </c>
      <c r="AU17" s="5">
        <f t="shared" si="7"/>
        <v>53.772331257422444</v>
      </c>
    </row>
    <row r="18" spans="1:47" x14ac:dyDescent="0.3">
      <c r="A18" s="1" t="s">
        <v>94</v>
      </c>
      <c r="B18" s="1" t="s">
        <v>83</v>
      </c>
      <c r="C18" s="1" t="s">
        <v>84</v>
      </c>
      <c r="D18" s="1" t="s">
        <v>85</v>
      </c>
      <c r="E18" s="1" t="s">
        <v>95</v>
      </c>
      <c r="F18" s="1" t="s">
        <v>62</v>
      </c>
      <c r="G18" s="1" t="s">
        <v>52</v>
      </c>
      <c r="H18" s="1" t="s">
        <v>53</v>
      </c>
      <c r="I18" s="2">
        <v>40.44</v>
      </c>
      <c r="J18" s="2">
        <v>40.44</v>
      </c>
      <c r="K18" s="2">
        <f t="shared" si="8"/>
        <v>33.340000000000003</v>
      </c>
      <c r="L18" s="2">
        <f t="shared" si="9"/>
        <v>0</v>
      </c>
      <c r="N18" s="4">
        <v>3.98</v>
      </c>
      <c r="O18" s="5">
        <v>5054.6000000000004</v>
      </c>
      <c r="P18" s="6">
        <v>13.33</v>
      </c>
      <c r="Q18" s="5">
        <v>11523.785</v>
      </c>
      <c r="R18" s="7">
        <v>16.03</v>
      </c>
      <c r="S18" s="5">
        <v>5313.95</v>
      </c>
      <c r="AL18" s="5" t="str">
        <f t="shared" si="2"/>
        <v/>
      </c>
      <c r="AN18" s="5" t="str">
        <f t="shared" si="3"/>
        <v/>
      </c>
      <c r="AP18" s="5" t="str">
        <f t="shared" si="4"/>
        <v/>
      </c>
      <c r="AS18" s="5">
        <f t="shared" si="10"/>
        <v>21892.335000000003</v>
      </c>
      <c r="AT18" s="11">
        <f t="shared" si="6"/>
        <v>3.6749775687448332</v>
      </c>
      <c r="AU18" s="5">
        <f t="shared" si="7"/>
        <v>3674.9775687448332</v>
      </c>
    </row>
    <row r="19" spans="1:47" x14ac:dyDescent="0.3">
      <c r="A19" s="1" t="s">
        <v>96</v>
      </c>
      <c r="B19" s="1" t="s">
        <v>79</v>
      </c>
      <c r="C19" s="1" t="s">
        <v>80</v>
      </c>
      <c r="D19" s="1" t="s">
        <v>81</v>
      </c>
      <c r="E19" s="1" t="s">
        <v>97</v>
      </c>
      <c r="F19" s="1" t="s">
        <v>62</v>
      </c>
      <c r="G19" s="1" t="s">
        <v>52</v>
      </c>
      <c r="H19" s="1" t="s">
        <v>53</v>
      </c>
      <c r="I19" s="2">
        <v>73.17</v>
      </c>
      <c r="J19" s="2">
        <v>35.479999999999997</v>
      </c>
      <c r="K19" s="2">
        <f t="shared" si="8"/>
        <v>12.56</v>
      </c>
      <c r="L19" s="2">
        <f t="shared" si="9"/>
        <v>0</v>
      </c>
      <c r="N19" s="4">
        <v>3.62</v>
      </c>
      <c r="O19" s="5">
        <v>4597.3999999999996</v>
      </c>
      <c r="P19" s="6">
        <v>8.4499999999999993</v>
      </c>
      <c r="Q19" s="5">
        <v>7305.0249999999996</v>
      </c>
      <c r="R19" s="7">
        <v>0.49</v>
      </c>
      <c r="S19" s="5">
        <v>162.435</v>
      </c>
      <c r="AL19" s="5" t="str">
        <f t="shared" si="2"/>
        <v/>
      </c>
      <c r="AN19" s="5" t="str">
        <f t="shared" si="3"/>
        <v/>
      </c>
      <c r="AP19" s="5" t="str">
        <f t="shared" si="4"/>
        <v/>
      </c>
      <c r="AS19" s="5">
        <f t="shared" si="10"/>
        <v>12064.859999999999</v>
      </c>
      <c r="AT19" s="11">
        <f t="shared" si="6"/>
        <v>2.0252791614072585</v>
      </c>
      <c r="AU19" s="5">
        <f t="shared" si="7"/>
        <v>2025.2791614072585</v>
      </c>
    </row>
    <row r="20" spans="1:47" x14ac:dyDescent="0.3">
      <c r="A20" s="1" t="s">
        <v>96</v>
      </c>
      <c r="B20" s="1" t="s">
        <v>79</v>
      </c>
      <c r="C20" s="1" t="s">
        <v>80</v>
      </c>
      <c r="D20" s="1" t="s">
        <v>81</v>
      </c>
      <c r="E20" s="1" t="s">
        <v>98</v>
      </c>
      <c r="F20" s="1" t="s">
        <v>62</v>
      </c>
      <c r="G20" s="1" t="s">
        <v>52</v>
      </c>
      <c r="H20" s="1" t="s">
        <v>53</v>
      </c>
      <c r="I20" s="2">
        <v>73.17</v>
      </c>
      <c r="J20" s="2">
        <v>32.82</v>
      </c>
      <c r="K20" s="2">
        <f t="shared" si="8"/>
        <v>32.82</v>
      </c>
      <c r="L20" s="2">
        <f t="shared" si="9"/>
        <v>0</v>
      </c>
      <c r="N20" s="4">
        <v>4.76</v>
      </c>
      <c r="O20" s="5">
        <v>6051.55</v>
      </c>
      <c r="P20" s="6">
        <v>27.31</v>
      </c>
      <c r="Q20" s="5">
        <v>23609.494999999999</v>
      </c>
      <c r="R20" s="7">
        <v>0.75</v>
      </c>
      <c r="S20" s="5">
        <v>248.625</v>
      </c>
      <c r="AL20" s="5" t="str">
        <f t="shared" si="2"/>
        <v/>
      </c>
      <c r="AN20" s="5" t="str">
        <f t="shared" si="3"/>
        <v/>
      </c>
      <c r="AP20" s="5" t="str">
        <f t="shared" si="4"/>
        <v/>
      </c>
      <c r="AS20" s="5">
        <f t="shared" si="10"/>
        <v>29909.67</v>
      </c>
      <c r="AT20" s="11">
        <f t="shared" si="6"/>
        <v>5.0208151089666888</v>
      </c>
      <c r="AU20" s="5">
        <f t="shared" si="7"/>
        <v>5020.815108966689</v>
      </c>
    </row>
    <row r="21" spans="1:47" x14ac:dyDescent="0.3">
      <c r="A21" s="1" t="s">
        <v>96</v>
      </c>
      <c r="B21" s="1" t="s">
        <v>79</v>
      </c>
      <c r="C21" s="1" t="s">
        <v>80</v>
      </c>
      <c r="D21" s="1" t="s">
        <v>81</v>
      </c>
      <c r="E21" s="1" t="s">
        <v>89</v>
      </c>
      <c r="F21" s="1" t="s">
        <v>99</v>
      </c>
      <c r="G21" s="1" t="s">
        <v>52</v>
      </c>
      <c r="H21" s="1" t="s">
        <v>53</v>
      </c>
      <c r="I21" s="2">
        <v>73.17</v>
      </c>
      <c r="J21" s="2">
        <v>4.83</v>
      </c>
      <c r="K21" s="2">
        <f t="shared" si="8"/>
        <v>4.83</v>
      </c>
      <c r="L21" s="2">
        <f t="shared" si="9"/>
        <v>0</v>
      </c>
      <c r="P21" s="6">
        <v>1.94</v>
      </c>
      <c r="Q21" s="5">
        <v>1677.13</v>
      </c>
      <c r="R21" s="7">
        <v>2.79</v>
      </c>
      <c r="S21" s="5">
        <v>924.88499999999999</v>
      </c>
      <c r="Z21" s="9">
        <v>0.1</v>
      </c>
      <c r="AA21" s="5">
        <v>3.9824999999999999</v>
      </c>
      <c r="AL21" s="5" t="str">
        <f t="shared" si="2"/>
        <v/>
      </c>
      <c r="AN21" s="5" t="str">
        <f t="shared" si="3"/>
        <v/>
      </c>
      <c r="AP21" s="5" t="str">
        <f t="shared" si="4"/>
        <v/>
      </c>
      <c r="AS21" s="5">
        <f t="shared" si="10"/>
        <v>2605.9975000000004</v>
      </c>
      <c r="AT21" s="11">
        <f t="shared" si="6"/>
        <v>0.4374582408274455</v>
      </c>
      <c r="AU21" s="5">
        <f t="shared" si="7"/>
        <v>437.45824082744554</v>
      </c>
    </row>
    <row r="22" spans="1:47" x14ac:dyDescent="0.3">
      <c r="A22" s="1" t="s">
        <v>100</v>
      </c>
      <c r="B22" s="1" t="s">
        <v>101</v>
      </c>
      <c r="C22" s="1" t="s">
        <v>102</v>
      </c>
      <c r="D22" s="1" t="s">
        <v>69</v>
      </c>
      <c r="E22" s="1" t="s">
        <v>50</v>
      </c>
      <c r="F22" s="1" t="s">
        <v>62</v>
      </c>
      <c r="G22" s="1" t="s">
        <v>52</v>
      </c>
      <c r="H22" s="1" t="s">
        <v>53</v>
      </c>
      <c r="I22" s="2">
        <v>80.260000000000005</v>
      </c>
      <c r="J22" s="2">
        <v>29.88</v>
      </c>
      <c r="K22" s="2">
        <f t="shared" si="8"/>
        <v>29.88</v>
      </c>
      <c r="L22" s="2">
        <f t="shared" si="9"/>
        <v>0</v>
      </c>
      <c r="N22" s="4">
        <v>15.33</v>
      </c>
      <c r="O22" s="5">
        <v>19481.8</v>
      </c>
      <c r="P22" s="6">
        <v>14.35</v>
      </c>
      <c r="Q22" s="5">
        <v>12414.22</v>
      </c>
      <c r="R22" s="7">
        <v>0.2</v>
      </c>
      <c r="S22" s="5">
        <v>66.3</v>
      </c>
      <c r="AL22" s="5" t="str">
        <f t="shared" si="2"/>
        <v/>
      </c>
      <c r="AN22" s="5" t="str">
        <f t="shared" si="3"/>
        <v/>
      </c>
      <c r="AP22" s="5" t="str">
        <f t="shared" si="4"/>
        <v/>
      </c>
      <c r="AS22" s="5">
        <f t="shared" si="10"/>
        <v>31962.319999999996</v>
      </c>
      <c r="AT22" s="11">
        <f t="shared" si="6"/>
        <v>5.3653851471322875</v>
      </c>
      <c r="AU22" s="5">
        <f t="shared" si="7"/>
        <v>5365.3851471322869</v>
      </c>
    </row>
    <row r="23" spans="1:47" x14ac:dyDescent="0.3">
      <c r="A23" s="1" t="s">
        <v>100</v>
      </c>
      <c r="B23" s="1" t="s">
        <v>101</v>
      </c>
      <c r="C23" s="1" t="s">
        <v>102</v>
      </c>
      <c r="D23" s="1" t="s">
        <v>69</v>
      </c>
      <c r="E23" s="1" t="s">
        <v>54</v>
      </c>
      <c r="F23" s="1" t="s">
        <v>62</v>
      </c>
      <c r="G23" s="1" t="s">
        <v>52</v>
      </c>
      <c r="H23" s="1" t="s">
        <v>53</v>
      </c>
      <c r="I23" s="2">
        <v>80.260000000000005</v>
      </c>
      <c r="J23" s="2">
        <v>28.98</v>
      </c>
      <c r="K23" s="2">
        <f t="shared" si="8"/>
        <v>28.990000000000002</v>
      </c>
      <c r="L23" s="2">
        <f t="shared" si="9"/>
        <v>0</v>
      </c>
      <c r="P23" s="6">
        <v>9.65</v>
      </c>
      <c r="Q23" s="5">
        <v>8361.8762500000012</v>
      </c>
      <c r="R23" s="7">
        <v>16.91</v>
      </c>
      <c r="S23" s="5">
        <v>6620.0550000000003</v>
      </c>
      <c r="T23" s="8">
        <v>2.4300000000000002</v>
      </c>
      <c r="U23" s="5">
        <v>302.07937500000003</v>
      </c>
      <c r="AL23" s="5" t="str">
        <f t="shared" si="2"/>
        <v/>
      </c>
      <c r="AN23" s="5" t="str">
        <f t="shared" si="3"/>
        <v/>
      </c>
      <c r="AP23" s="5" t="str">
        <f t="shared" si="4"/>
        <v/>
      </c>
      <c r="AS23" s="5">
        <f t="shared" si="10"/>
        <v>15284.010625000001</v>
      </c>
      <c r="AT23" s="11">
        <f t="shared" si="6"/>
        <v>2.5656649328330077</v>
      </c>
      <c r="AU23" s="5">
        <f t="shared" si="7"/>
        <v>2565.6649328330077</v>
      </c>
    </row>
    <row r="24" spans="1:47" x14ac:dyDescent="0.3">
      <c r="A24" s="1" t="s">
        <v>100</v>
      </c>
      <c r="B24" s="1" t="s">
        <v>101</v>
      </c>
      <c r="C24" s="1" t="s">
        <v>102</v>
      </c>
      <c r="D24" s="1" t="s">
        <v>69</v>
      </c>
      <c r="E24" s="1" t="s">
        <v>58</v>
      </c>
      <c r="F24" s="1" t="s">
        <v>99</v>
      </c>
      <c r="G24" s="1" t="s">
        <v>52</v>
      </c>
      <c r="H24" s="1" t="s">
        <v>53</v>
      </c>
      <c r="I24" s="2">
        <v>80.260000000000005</v>
      </c>
      <c r="J24" s="2">
        <v>4.6900000000000004</v>
      </c>
      <c r="K24" s="2">
        <f t="shared" si="8"/>
        <v>3.29</v>
      </c>
      <c r="L24" s="2">
        <f t="shared" si="9"/>
        <v>0</v>
      </c>
      <c r="P24" s="6">
        <v>1.68</v>
      </c>
      <c r="Q24" s="5">
        <v>1452.36</v>
      </c>
      <c r="R24" s="7">
        <v>1.61</v>
      </c>
      <c r="S24" s="5">
        <v>533.71500000000003</v>
      </c>
      <c r="AL24" s="5" t="str">
        <f t="shared" si="2"/>
        <v/>
      </c>
      <c r="AN24" s="5" t="str">
        <f t="shared" si="3"/>
        <v/>
      </c>
      <c r="AP24" s="5" t="str">
        <f t="shared" si="4"/>
        <v/>
      </c>
      <c r="AS24" s="5">
        <f t="shared" si="10"/>
        <v>1986.0749999999998</v>
      </c>
      <c r="AT24" s="11">
        <f t="shared" si="6"/>
        <v>0.33339436267738881</v>
      </c>
      <c r="AU24" s="5">
        <f t="shared" si="7"/>
        <v>333.39436267738881</v>
      </c>
    </row>
    <row r="25" spans="1:47" x14ac:dyDescent="0.3">
      <c r="A25" s="1" t="s">
        <v>100</v>
      </c>
      <c r="B25" s="1" t="s">
        <v>101</v>
      </c>
      <c r="C25" s="1" t="s">
        <v>102</v>
      </c>
      <c r="D25" s="1" t="s">
        <v>69</v>
      </c>
      <c r="E25" s="1" t="s">
        <v>59</v>
      </c>
      <c r="F25" s="1" t="s">
        <v>99</v>
      </c>
      <c r="G25" s="1" t="s">
        <v>52</v>
      </c>
      <c r="H25" s="1" t="s">
        <v>53</v>
      </c>
      <c r="I25" s="2">
        <v>80.260000000000005</v>
      </c>
      <c r="J25" s="2">
        <v>4.6399999999999997</v>
      </c>
      <c r="K25" s="2">
        <f t="shared" si="8"/>
        <v>4.6500000000000004</v>
      </c>
      <c r="L25" s="2">
        <f t="shared" si="9"/>
        <v>0</v>
      </c>
      <c r="P25" s="6">
        <v>3.17</v>
      </c>
      <c r="Q25" s="5">
        <v>2740.4650000000001</v>
      </c>
      <c r="R25" s="7">
        <v>1.4</v>
      </c>
      <c r="S25" s="5">
        <v>464.1</v>
      </c>
      <c r="Z25" s="9">
        <v>0.08</v>
      </c>
      <c r="AA25" s="5">
        <v>3.1859999999999999</v>
      </c>
      <c r="AL25" s="5" t="str">
        <f t="shared" si="2"/>
        <v/>
      </c>
      <c r="AN25" s="5" t="str">
        <f t="shared" si="3"/>
        <v/>
      </c>
      <c r="AP25" s="5" t="str">
        <f t="shared" si="4"/>
        <v/>
      </c>
      <c r="AS25" s="5">
        <f t="shared" si="10"/>
        <v>3207.7510000000002</v>
      </c>
      <c r="AT25" s="11">
        <f t="shared" si="6"/>
        <v>0.53847216256826003</v>
      </c>
      <c r="AU25" s="5">
        <f t="shared" si="7"/>
        <v>538.47216256826005</v>
      </c>
    </row>
    <row r="26" spans="1:47" x14ac:dyDescent="0.3">
      <c r="A26" s="1" t="s">
        <v>103</v>
      </c>
      <c r="B26" s="1" t="s">
        <v>87</v>
      </c>
      <c r="C26" s="1" t="s">
        <v>88</v>
      </c>
      <c r="D26" s="1" t="s">
        <v>74</v>
      </c>
      <c r="E26" s="1" t="s">
        <v>63</v>
      </c>
      <c r="F26" s="1" t="s">
        <v>62</v>
      </c>
      <c r="G26" s="1" t="s">
        <v>52</v>
      </c>
      <c r="H26" s="1" t="s">
        <v>53</v>
      </c>
      <c r="I26" s="2">
        <v>137.69</v>
      </c>
      <c r="J26" s="2">
        <v>24.79</v>
      </c>
      <c r="K26" s="2">
        <f t="shared" si="8"/>
        <v>19.640000000000004</v>
      </c>
      <c r="L26" s="2">
        <f t="shared" si="9"/>
        <v>0</v>
      </c>
      <c r="P26" s="6">
        <v>5.66</v>
      </c>
      <c r="Q26" s="5">
        <v>6985.16</v>
      </c>
      <c r="R26" s="7">
        <v>9.3000000000000007</v>
      </c>
      <c r="S26" s="5">
        <v>4758.6824999999999</v>
      </c>
      <c r="T26" s="8">
        <v>3.42</v>
      </c>
      <c r="U26" s="5">
        <v>504.2115</v>
      </c>
      <c r="Z26" s="9">
        <v>0.53</v>
      </c>
      <c r="AA26" s="5">
        <v>33.85125</v>
      </c>
      <c r="AB26" s="10">
        <v>0.73</v>
      </c>
      <c r="AC26" s="5">
        <v>52.267999999999986</v>
      </c>
      <c r="AL26" s="5" t="str">
        <f t="shared" si="2"/>
        <v/>
      </c>
      <c r="AN26" s="5" t="str">
        <f t="shared" si="3"/>
        <v/>
      </c>
      <c r="AP26" s="5" t="str">
        <f t="shared" si="4"/>
        <v/>
      </c>
      <c r="AS26" s="5">
        <f t="shared" si="10"/>
        <v>12334.173249999998</v>
      </c>
      <c r="AT26" s="11">
        <f t="shared" si="6"/>
        <v>2.0704876854279153</v>
      </c>
      <c r="AU26" s="5">
        <f t="shared" si="7"/>
        <v>2070.487685427915</v>
      </c>
    </row>
    <row r="27" spans="1:47" x14ac:dyDescent="0.3">
      <c r="A27" s="1" t="s">
        <v>103</v>
      </c>
      <c r="B27" s="1" t="s">
        <v>87</v>
      </c>
      <c r="C27" s="1" t="s">
        <v>88</v>
      </c>
      <c r="D27" s="1" t="s">
        <v>74</v>
      </c>
      <c r="E27" s="1" t="s">
        <v>64</v>
      </c>
      <c r="F27" s="1" t="s">
        <v>62</v>
      </c>
      <c r="G27" s="1" t="s">
        <v>52</v>
      </c>
      <c r="H27" s="1" t="s">
        <v>53</v>
      </c>
      <c r="I27" s="2">
        <v>137.69</v>
      </c>
      <c r="J27" s="2">
        <v>36.869999999999997</v>
      </c>
      <c r="K27" s="2">
        <f t="shared" si="8"/>
        <v>32.130000000000003</v>
      </c>
      <c r="L27" s="2">
        <f t="shared" si="9"/>
        <v>0</v>
      </c>
      <c r="N27" s="4">
        <v>0.34</v>
      </c>
      <c r="O27" s="5">
        <v>539.75</v>
      </c>
      <c r="P27" s="6">
        <v>9.4600000000000009</v>
      </c>
      <c r="Q27" s="5">
        <v>10222.7125</v>
      </c>
      <c r="R27" s="7">
        <v>15.71</v>
      </c>
      <c r="S27" s="5">
        <v>6509.8312500000002</v>
      </c>
      <c r="T27" s="8">
        <v>6.62</v>
      </c>
      <c r="U27" s="5">
        <v>822.94875000000002</v>
      </c>
      <c r="AL27" s="5" t="str">
        <f t="shared" si="2"/>
        <v/>
      </c>
      <c r="AN27" s="5" t="str">
        <f t="shared" si="3"/>
        <v/>
      </c>
      <c r="AP27" s="5" t="str">
        <f t="shared" si="4"/>
        <v/>
      </c>
      <c r="AS27" s="5">
        <f t="shared" si="10"/>
        <v>18095.2425</v>
      </c>
      <c r="AT27" s="11">
        <f t="shared" si="6"/>
        <v>3.0375750365823553</v>
      </c>
      <c r="AU27" s="5">
        <f t="shared" si="7"/>
        <v>3037.5750365823551</v>
      </c>
    </row>
    <row r="28" spans="1:47" x14ac:dyDescent="0.3">
      <c r="A28" s="1" t="s">
        <v>103</v>
      </c>
      <c r="B28" s="1" t="s">
        <v>87</v>
      </c>
      <c r="C28" s="1" t="s">
        <v>88</v>
      </c>
      <c r="D28" s="1" t="s">
        <v>74</v>
      </c>
      <c r="E28" s="1" t="s">
        <v>55</v>
      </c>
      <c r="F28" s="1" t="s">
        <v>62</v>
      </c>
      <c r="G28" s="1" t="s">
        <v>52</v>
      </c>
      <c r="H28" s="1" t="s">
        <v>53</v>
      </c>
      <c r="I28" s="2">
        <v>137.69</v>
      </c>
      <c r="J28" s="2">
        <v>31.52</v>
      </c>
      <c r="K28" s="2">
        <f t="shared" si="8"/>
        <v>7.0299999999999994</v>
      </c>
      <c r="L28" s="2">
        <f t="shared" si="9"/>
        <v>0</v>
      </c>
      <c r="R28" s="7">
        <v>3.44</v>
      </c>
      <c r="S28" s="5">
        <v>1425.45</v>
      </c>
      <c r="T28" s="8">
        <v>3.59</v>
      </c>
      <c r="U28" s="5">
        <v>446.28187500000001</v>
      </c>
      <c r="AL28" s="5" t="str">
        <f t="shared" si="2"/>
        <v/>
      </c>
      <c r="AN28" s="5" t="str">
        <f t="shared" si="3"/>
        <v/>
      </c>
      <c r="AP28" s="5" t="str">
        <f t="shared" si="4"/>
        <v/>
      </c>
      <c r="AS28" s="5">
        <f t="shared" si="10"/>
        <v>1871.7318749999999</v>
      </c>
      <c r="AT28" s="11">
        <f t="shared" si="6"/>
        <v>0.31420004560179199</v>
      </c>
      <c r="AU28" s="5">
        <f t="shared" si="7"/>
        <v>314.200045601792</v>
      </c>
    </row>
    <row r="29" spans="1:47" x14ac:dyDescent="0.3">
      <c r="A29" s="1" t="s">
        <v>103</v>
      </c>
      <c r="B29" s="1" t="s">
        <v>87</v>
      </c>
      <c r="C29" s="1" t="s">
        <v>88</v>
      </c>
      <c r="D29" s="1" t="s">
        <v>74</v>
      </c>
      <c r="E29" s="1" t="s">
        <v>56</v>
      </c>
      <c r="F29" s="1" t="s">
        <v>62</v>
      </c>
      <c r="G29" s="1" t="s">
        <v>52</v>
      </c>
      <c r="H29" s="1" t="s">
        <v>53</v>
      </c>
      <c r="I29" s="2">
        <v>137.69</v>
      </c>
      <c r="J29" s="2">
        <v>38.07</v>
      </c>
      <c r="K29" s="2">
        <f t="shared" si="8"/>
        <v>2.14</v>
      </c>
      <c r="L29" s="2">
        <f t="shared" si="9"/>
        <v>0</v>
      </c>
      <c r="R29" s="7">
        <v>0.28999999999999998</v>
      </c>
      <c r="S29" s="5">
        <v>187.29750000000001</v>
      </c>
      <c r="T29" s="8">
        <v>1.85</v>
      </c>
      <c r="U29" s="5">
        <v>366.47325000000001</v>
      </c>
      <c r="AL29" s="5" t="str">
        <f t="shared" si="2"/>
        <v/>
      </c>
      <c r="AN29" s="5" t="str">
        <f t="shared" si="3"/>
        <v/>
      </c>
      <c r="AP29" s="5" t="str">
        <f t="shared" si="4"/>
        <v/>
      </c>
      <c r="AS29" s="5">
        <f t="shared" si="10"/>
        <v>553.77075000000002</v>
      </c>
      <c r="AT29" s="11">
        <f t="shared" si="6"/>
        <v>9.2959251924338029E-2</v>
      </c>
      <c r="AU29" s="5">
        <f t="shared" si="7"/>
        <v>92.959251924338034</v>
      </c>
    </row>
    <row r="30" spans="1:47" x14ac:dyDescent="0.3">
      <c r="A30" s="1" t="s">
        <v>105</v>
      </c>
      <c r="B30" s="1" t="s">
        <v>106</v>
      </c>
      <c r="C30" s="1" t="s">
        <v>107</v>
      </c>
      <c r="D30" s="1" t="s">
        <v>74</v>
      </c>
      <c r="E30" s="1" t="s">
        <v>63</v>
      </c>
      <c r="F30" s="1" t="s">
        <v>62</v>
      </c>
      <c r="G30" s="1" t="s">
        <v>52</v>
      </c>
      <c r="H30" s="1" t="s">
        <v>53</v>
      </c>
      <c r="I30" s="2">
        <v>1.99</v>
      </c>
      <c r="J30" s="2">
        <v>1.99</v>
      </c>
      <c r="K30" s="2">
        <f t="shared" si="8"/>
        <v>1.96</v>
      </c>
      <c r="L30" s="2">
        <f t="shared" si="9"/>
        <v>0</v>
      </c>
      <c r="R30" s="7">
        <v>0.18</v>
      </c>
      <c r="S30" s="5">
        <v>119.34</v>
      </c>
      <c r="T30" s="8">
        <v>0.19</v>
      </c>
      <c r="U30" s="5">
        <v>37.790999999999997</v>
      </c>
      <c r="Z30" s="9">
        <v>0.78</v>
      </c>
      <c r="AA30" s="5">
        <v>62.12700000000001</v>
      </c>
      <c r="AB30" s="10">
        <v>0.81</v>
      </c>
      <c r="AC30" s="5">
        <v>57.996000000000002</v>
      </c>
      <c r="AL30" s="5" t="str">
        <f t="shared" si="2"/>
        <v/>
      </c>
      <c r="AN30" s="5" t="str">
        <f t="shared" si="3"/>
        <v/>
      </c>
      <c r="AP30" s="5" t="str">
        <f t="shared" si="4"/>
        <v/>
      </c>
      <c r="AS30" s="5">
        <f t="shared" si="10"/>
        <v>277.25400000000002</v>
      </c>
      <c r="AT30" s="11">
        <f t="shared" si="6"/>
        <v>4.6541505547251123E-2</v>
      </c>
      <c r="AU30" s="5">
        <f t="shared" si="7"/>
        <v>46.541505547251127</v>
      </c>
    </row>
    <row r="31" spans="1:47" x14ac:dyDescent="0.3">
      <c r="A31" s="1" t="s">
        <v>108</v>
      </c>
      <c r="B31" s="1" t="s">
        <v>109</v>
      </c>
      <c r="C31" s="1" t="s">
        <v>88</v>
      </c>
      <c r="D31" s="1" t="s">
        <v>74</v>
      </c>
      <c r="E31" s="1" t="s">
        <v>63</v>
      </c>
      <c r="F31" s="1" t="s">
        <v>62</v>
      </c>
      <c r="G31" s="1" t="s">
        <v>52</v>
      </c>
      <c r="H31" s="1" t="s">
        <v>53</v>
      </c>
      <c r="I31" s="2">
        <v>11.65</v>
      </c>
      <c r="J31" s="2">
        <v>11.06</v>
      </c>
      <c r="K31" s="2">
        <f t="shared" si="8"/>
        <v>9.8400000000000016</v>
      </c>
      <c r="L31" s="2">
        <f t="shared" si="9"/>
        <v>0</v>
      </c>
      <c r="P31" s="6">
        <v>2.72</v>
      </c>
      <c r="Q31" s="5">
        <v>4385.1762500000004</v>
      </c>
      <c r="R31" s="7">
        <v>1.26</v>
      </c>
      <c r="S31" s="5">
        <v>835.38</v>
      </c>
      <c r="T31" s="8">
        <v>0.87</v>
      </c>
      <c r="U31" s="5">
        <v>137.24100000000001</v>
      </c>
      <c r="Z31" s="9">
        <v>4.34</v>
      </c>
      <c r="AA31" s="5">
        <v>325.967625</v>
      </c>
      <c r="AB31" s="10">
        <v>0.65</v>
      </c>
      <c r="AC31" s="5">
        <v>46.54</v>
      </c>
      <c r="AL31" s="5" t="str">
        <f t="shared" si="2"/>
        <v/>
      </c>
      <c r="AN31" s="5" t="str">
        <f t="shared" si="3"/>
        <v/>
      </c>
      <c r="AP31" s="5" t="str">
        <f t="shared" si="4"/>
        <v/>
      </c>
      <c r="AS31" s="5">
        <f t="shared" si="10"/>
        <v>5730.3048750000007</v>
      </c>
      <c r="AT31" s="11">
        <f t="shared" si="6"/>
        <v>0.96192306018038576</v>
      </c>
      <c r="AU31" s="5">
        <f t="shared" si="7"/>
        <v>961.92306018038585</v>
      </c>
    </row>
    <row r="32" spans="1:47" x14ac:dyDescent="0.3">
      <c r="A32" s="1" t="s">
        <v>110</v>
      </c>
      <c r="B32" s="1" t="s">
        <v>111</v>
      </c>
      <c r="C32" s="1" t="s">
        <v>88</v>
      </c>
      <c r="D32" s="1" t="s">
        <v>74</v>
      </c>
      <c r="E32" s="1" t="s">
        <v>61</v>
      </c>
      <c r="F32" s="1" t="s">
        <v>62</v>
      </c>
      <c r="G32" s="1" t="s">
        <v>52</v>
      </c>
      <c r="H32" s="1" t="s">
        <v>53</v>
      </c>
      <c r="I32" s="2">
        <v>93.5</v>
      </c>
      <c r="J32" s="2">
        <v>39</v>
      </c>
      <c r="K32" s="2">
        <f t="shared" si="8"/>
        <v>35.279999999999994</v>
      </c>
      <c r="L32" s="2">
        <f t="shared" si="9"/>
        <v>0</v>
      </c>
      <c r="N32" s="4">
        <v>16.239999999999998</v>
      </c>
      <c r="O32" s="5">
        <v>21602.7</v>
      </c>
      <c r="P32" s="6">
        <v>13.24</v>
      </c>
      <c r="Q32" s="5">
        <v>14510.6325</v>
      </c>
      <c r="R32" s="7">
        <v>5.37</v>
      </c>
      <c r="S32" s="5">
        <v>2217.7350000000001</v>
      </c>
      <c r="T32" s="8">
        <v>0.43</v>
      </c>
      <c r="U32" s="5">
        <v>61.907625000000003</v>
      </c>
      <c r="AL32" s="5" t="str">
        <f t="shared" si="2"/>
        <v/>
      </c>
      <c r="AN32" s="5" t="str">
        <f t="shared" si="3"/>
        <v/>
      </c>
      <c r="AP32" s="5" t="str">
        <f t="shared" si="4"/>
        <v/>
      </c>
      <c r="AS32" s="5">
        <f t="shared" si="10"/>
        <v>38392.975125000004</v>
      </c>
      <c r="AT32" s="11">
        <f t="shared" si="6"/>
        <v>6.4448731659621217</v>
      </c>
      <c r="AU32" s="5">
        <f t="shared" si="7"/>
        <v>6444.8731659621217</v>
      </c>
    </row>
    <row r="33" spans="1:47" x14ac:dyDescent="0.3">
      <c r="A33" s="1" t="s">
        <v>110</v>
      </c>
      <c r="B33" s="1" t="s">
        <v>111</v>
      </c>
      <c r="C33" s="1" t="s">
        <v>88</v>
      </c>
      <c r="D33" s="1" t="s">
        <v>74</v>
      </c>
      <c r="E33" s="1" t="s">
        <v>65</v>
      </c>
      <c r="F33" s="1" t="s">
        <v>62</v>
      </c>
      <c r="G33" s="1" t="s">
        <v>52</v>
      </c>
      <c r="H33" s="1" t="s">
        <v>53</v>
      </c>
      <c r="I33" s="2">
        <v>93.5</v>
      </c>
      <c r="J33" s="2">
        <v>6.65</v>
      </c>
      <c r="K33" s="2">
        <f t="shared" si="8"/>
        <v>6.65</v>
      </c>
      <c r="L33" s="2">
        <f t="shared" si="9"/>
        <v>0</v>
      </c>
      <c r="P33" s="6">
        <v>3.92</v>
      </c>
      <c r="Q33" s="5">
        <v>3395.32375</v>
      </c>
      <c r="R33" s="7">
        <v>2.73</v>
      </c>
      <c r="S33" s="5">
        <v>967.15125</v>
      </c>
      <c r="AL33" s="5" t="str">
        <f t="shared" si="2"/>
        <v/>
      </c>
      <c r="AN33" s="5" t="str">
        <f t="shared" si="3"/>
        <v/>
      </c>
      <c r="AP33" s="5" t="str">
        <f t="shared" si="4"/>
        <v/>
      </c>
      <c r="AS33" s="5">
        <f t="shared" si="10"/>
        <v>4362.4750000000004</v>
      </c>
      <c r="AT33" s="11">
        <f t="shared" si="6"/>
        <v>0.73231100150852424</v>
      </c>
      <c r="AU33" s="5">
        <f t="shared" si="7"/>
        <v>732.31100150852433</v>
      </c>
    </row>
    <row r="34" spans="1:47" x14ac:dyDescent="0.3">
      <c r="A34" s="1" t="s">
        <v>110</v>
      </c>
      <c r="B34" s="1" t="s">
        <v>111</v>
      </c>
      <c r="C34" s="1" t="s">
        <v>88</v>
      </c>
      <c r="D34" s="1" t="s">
        <v>74</v>
      </c>
      <c r="E34" s="1" t="s">
        <v>112</v>
      </c>
      <c r="F34" s="1" t="s">
        <v>62</v>
      </c>
      <c r="G34" s="1" t="s">
        <v>52</v>
      </c>
      <c r="H34" s="1" t="s">
        <v>53</v>
      </c>
      <c r="I34" s="2">
        <v>93.5</v>
      </c>
      <c r="J34" s="2">
        <v>6.47</v>
      </c>
      <c r="K34" s="2">
        <f t="shared" si="8"/>
        <v>6.44</v>
      </c>
      <c r="L34" s="2">
        <f t="shared" si="9"/>
        <v>0</v>
      </c>
      <c r="P34" s="6">
        <v>4.9000000000000004</v>
      </c>
      <c r="Q34" s="5">
        <v>4236.05</v>
      </c>
      <c r="R34" s="7">
        <v>1.54</v>
      </c>
      <c r="S34" s="5">
        <v>510.51</v>
      </c>
      <c r="AL34" s="5" t="str">
        <f t="shared" ref="AL34:AL65" si="11">IF(AK34&gt;0,AK34*$AL$1,"")</f>
        <v/>
      </c>
      <c r="AN34" s="5" t="str">
        <f t="shared" ref="AN34:AN65" si="12">IF(AM34&gt;0,AM34*$AN$1,"")</f>
        <v/>
      </c>
      <c r="AP34" s="5" t="str">
        <f t="shared" ref="AP34:AP65" si="13">IF(AO34&gt;0,AO34*$AP$1,"")</f>
        <v/>
      </c>
      <c r="AS34" s="5">
        <f t="shared" si="10"/>
        <v>4746.5600000000004</v>
      </c>
      <c r="AT34" s="11">
        <f t="shared" si="6"/>
        <v>0.79678579414674022</v>
      </c>
      <c r="AU34" s="5">
        <f t="shared" ref="AU34:AU65" si="14">(AT34/100)*$AU$1</f>
        <v>796.78579414674027</v>
      </c>
    </row>
    <row r="35" spans="1:47" x14ac:dyDescent="0.3">
      <c r="A35" s="1" t="s">
        <v>110</v>
      </c>
      <c r="B35" s="1" t="s">
        <v>111</v>
      </c>
      <c r="C35" s="1" t="s">
        <v>88</v>
      </c>
      <c r="D35" s="1" t="s">
        <v>74</v>
      </c>
      <c r="E35" s="1" t="s">
        <v>113</v>
      </c>
      <c r="F35" s="1" t="s">
        <v>62</v>
      </c>
      <c r="G35" s="1" t="s">
        <v>52</v>
      </c>
      <c r="H35" s="1" t="s">
        <v>53</v>
      </c>
      <c r="I35" s="2">
        <v>93.5</v>
      </c>
      <c r="J35" s="2">
        <v>40.479999999999997</v>
      </c>
      <c r="K35" s="2">
        <f t="shared" si="8"/>
        <v>22.9</v>
      </c>
      <c r="L35" s="2">
        <f t="shared" si="9"/>
        <v>0</v>
      </c>
      <c r="P35" s="6">
        <v>16.68</v>
      </c>
      <c r="Q35" s="5">
        <v>14419.86</v>
      </c>
      <c r="R35" s="7">
        <v>6.22</v>
      </c>
      <c r="S35" s="5">
        <v>2061.9299999999998</v>
      </c>
      <c r="AL35" s="5" t="str">
        <f t="shared" si="11"/>
        <v/>
      </c>
      <c r="AN35" s="5" t="str">
        <f t="shared" si="12"/>
        <v/>
      </c>
      <c r="AP35" s="5" t="str">
        <f t="shared" si="13"/>
        <v/>
      </c>
      <c r="AS35" s="5">
        <f t="shared" si="10"/>
        <v>16481.79</v>
      </c>
      <c r="AT35" s="11">
        <f t="shared" ref="AT35:AT66" si="15">(AS35/$AS$87)*100</f>
        <v>2.7667313031142133</v>
      </c>
      <c r="AU35" s="5">
        <f t="shared" si="14"/>
        <v>2766.7313031142135</v>
      </c>
    </row>
    <row r="36" spans="1:47" x14ac:dyDescent="0.3">
      <c r="A36" s="1" t="s">
        <v>114</v>
      </c>
      <c r="B36" s="1" t="s">
        <v>109</v>
      </c>
      <c r="C36" s="1" t="s">
        <v>88</v>
      </c>
      <c r="D36" s="1" t="s">
        <v>74</v>
      </c>
      <c r="E36" s="1" t="s">
        <v>65</v>
      </c>
      <c r="F36" s="1" t="s">
        <v>62</v>
      </c>
      <c r="G36" s="1" t="s">
        <v>52</v>
      </c>
      <c r="H36" s="1" t="s">
        <v>53</v>
      </c>
      <c r="I36" s="2">
        <v>29.3</v>
      </c>
      <c r="J36" s="2">
        <v>11.38</v>
      </c>
      <c r="K36" s="2">
        <f t="shared" si="8"/>
        <v>11.379999999999999</v>
      </c>
      <c r="L36" s="2">
        <f t="shared" si="9"/>
        <v>0</v>
      </c>
      <c r="N36" s="4">
        <v>0.09</v>
      </c>
      <c r="O36" s="5">
        <v>114.3</v>
      </c>
      <c r="P36" s="6">
        <v>6.41</v>
      </c>
      <c r="Q36" s="5">
        <v>5541.4450000000006</v>
      </c>
      <c r="R36" s="7">
        <v>4.88</v>
      </c>
      <c r="S36" s="5">
        <v>1759.43625</v>
      </c>
      <c r="AL36" s="5" t="str">
        <f t="shared" si="11"/>
        <v/>
      </c>
      <c r="AN36" s="5" t="str">
        <f t="shared" si="12"/>
        <v/>
      </c>
      <c r="AP36" s="5" t="str">
        <f t="shared" si="13"/>
        <v/>
      </c>
      <c r="AS36" s="5">
        <f t="shared" si="10"/>
        <v>7415.1812500000005</v>
      </c>
      <c r="AT36" s="11">
        <f t="shared" si="15"/>
        <v>1.2447564301353544</v>
      </c>
      <c r="AU36" s="5">
        <f t="shared" si="14"/>
        <v>1244.7564301353543</v>
      </c>
    </row>
    <row r="37" spans="1:47" x14ac:dyDescent="0.3">
      <c r="A37" s="1" t="s">
        <v>114</v>
      </c>
      <c r="B37" s="1" t="s">
        <v>109</v>
      </c>
      <c r="C37" s="1" t="s">
        <v>88</v>
      </c>
      <c r="D37" s="1" t="s">
        <v>74</v>
      </c>
      <c r="E37" s="1" t="s">
        <v>112</v>
      </c>
      <c r="F37" s="1" t="s">
        <v>62</v>
      </c>
      <c r="G37" s="1" t="s">
        <v>52</v>
      </c>
      <c r="H37" s="1" t="s">
        <v>53</v>
      </c>
      <c r="I37" s="2">
        <v>29.3</v>
      </c>
      <c r="J37" s="2">
        <v>11.67</v>
      </c>
      <c r="K37" s="2">
        <f t="shared" si="8"/>
        <v>11.68</v>
      </c>
      <c r="L37" s="2">
        <f t="shared" si="9"/>
        <v>0</v>
      </c>
      <c r="N37" s="4">
        <v>9.43</v>
      </c>
      <c r="O37" s="5">
        <v>13195.3</v>
      </c>
      <c r="P37" s="6">
        <v>2.25</v>
      </c>
      <c r="Q37" s="5">
        <v>2042.3812499999999</v>
      </c>
      <c r="AL37" s="5" t="str">
        <f t="shared" si="11"/>
        <v/>
      </c>
      <c r="AN37" s="5" t="str">
        <f t="shared" si="12"/>
        <v/>
      </c>
      <c r="AP37" s="5" t="str">
        <f t="shared" si="13"/>
        <v/>
      </c>
      <c r="AS37" s="5">
        <f t="shared" si="10"/>
        <v>15237.68125</v>
      </c>
      <c r="AT37" s="11">
        <f t="shared" si="15"/>
        <v>2.5578878083783079</v>
      </c>
      <c r="AU37" s="5">
        <f t="shared" si="14"/>
        <v>2557.8878083783079</v>
      </c>
    </row>
    <row r="38" spans="1:47" x14ac:dyDescent="0.3">
      <c r="A38" s="1" t="s">
        <v>114</v>
      </c>
      <c r="B38" s="1" t="s">
        <v>109</v>
      </c>
      <c r="C38" s="1" t="s">
        <v>88</v>
      </c>
      <c r="D38" s="1" t="s">
        <v>74</v>
      </c>
      <c r="E38" s="1" t="s">
        <v>50</v>
      </c>
      <c r="F38" s="1" t="s">
        <v>62</v>
      </c>
      <c r="G38" s="1" t="s">
        <v>52</v>
      </c>
      <c r="H38" s="1" t="s">
        <v>53</v>
      </c>
      <c r="I38" s="2">
        <v>29.3</v>
      </c>
      <c r="J38" s="2">
        <v>3.11</v>
      </c>
      <c r="K38" s="2">
        <f t="shared" si="8"/>
        <v>3.11</v>
      </c>
      <c r="L38" s="2">
        <f t="shared" si="9"/>
        <v>0</v>
      </c>
      <c r="N38" s="4">
        <v>1.73</v>
      </c>
      <c r="O38" s="5">
        <v>2197.1</v>
      </c>
      <c r="P38" s="6">
        <v>1.36</v>
      </c>
      <c r="Q38" s="5">
        <v>1175.72</v>
      </c>
      <c r="R38" s="7">
        <v>0.02</v>
      </c>
      <c r="S38" s="5">
        <v>6.63</v>
      </c>
      <c r="AL38" s="5" t="str">
        <f t="shared" si="11"/>
        <v/>
      </c>
      <c r="AN38" s="5" t="str">
        <f t="shared" si="12"/>
        <v/>
      </c>
      <c r="AP38" s="5" t="str">
        <f t="shared" si="13"/>
        <v/>
      </c>
      <c r="AS38" s="5">
        <f t="shared" si="10"/>
        <v>3379.45</v>
      </c>
      <c r="AT38" s="11">
        <f t="shared" si="15"/>
        <v>0.56729457797419625</v>
      </c>
      <c r="AU38" s="5">
        <f t="shared" si="14"/>
        <v>567.29457797419627</v>
      </c>
    </row>
    <row r="39" spans="1:47" x14ac:dyDescent="0.3">
      <c r="A39" s="1" t="s">
        <v>114</v>
      </c>
      <c r="B39" s="1" t="s">
        <v>109</v>
      </c>
      <c r="C39" s="1" t="s">
        <v>88</v>
      </c>
      <c r="D39" s="1" t="s">
        <v>74</v>
      </c>
      <c r="E39" s="1" t="s">
        <v>54</v>
      </c>
      <c r="F39" s="1" t="s">
        <v>62</v>
      </c>
      <c r="G39" s="1" t="s">
        <v>52</v>
      </c>
      <c r="H39" s="1" t="s">
        <v>53</v>
      </c>
      <c r="I39" s="2">
        <v>29.3</v>
      </c>
      <c r="J39" s="2">
        <v>3.07</v>
      </c>
      <c r="K39" s="2">
        <f t="shared" si="8"/>
        <v>3.0700000000000003</v>
      </c>
      <c r="L39" s="2">
        <f t="shared" si="9"/>
        <v>0</v>
      </c>
      <c r="P39" s="6">
        <v>1.76</v>
      </c>
      <c r="Q39" s="5">
        <v>1521.52</v>
      </c>
      <c r="R39" s="7">
        <v>1.31</v>
      </c>
      <c r="S39" s="5">
        <v>508.02375000000001</v>
      </c>
      <c r="AL39" s="5" t="str">
        <f t="shared" si="11"/>
        <v/>
      </c>
      <c r="AN39" s="5" t="str">
        <f t="shared" si="12"/>
        <v/>
      </c>
      <c r="AP39" s="5" t="str">
        <f t="shared" si="13"/>
        <v/>
      </c>
      <c r="AS39" s="5">
        <f t="shared" si="10"/>
        <v>2029.54375</v>
      </c>
      <c r="AT39" s="11">
        <f t="shared" si="15"/>
        <v>0.34069128560458584</v>
      </c>
      <c r="AU39" s="5">
        <f t="shared" si="14"/>
        <v>340.69128560458586</v>
      </c>
    </row>
    <row r="40" spans="1:47" x14ac:dyDescent="0.3">
      <c r="A40" s="1" t="s">
        <v>115</v>
      </c>
      <c r="B40" s="1" t="s">
        <v>109</v>
      </c>
      <c r="C40" s="1" t="s">
        <v>88</v>
      </c>
      <c r="D40" s="1" t="s">
        <v>74</v>
      </c>
      <c r="E40" s="1" t="s">
        <v>65</v>
      </c>
      <c r="F40" s="1" t="s">
        <v>62</v>
      </c>
      <c r="G40" s="1" t="s">
        <v>52</v>
      </c>
      <c r="H40" s="1" t="s">
        <v>53</v>
      </c>
      <c r="I40" s="2">
        <v>38.799999999999997</v>
      </c>
      <c r="J40" s="2">
        <v>19.190000000000001</v>
      </c>
      <c r="K40" s="2">
        <f t="shared" si="8"/>
        <v>19.190000000000001</v>
      </c>
      <c r="L40" s="2">
        <f t="shared" si="9"/>
        <v>0</v>
      </c>
      <c r="N40" s="4">
        <v>0.03</v>
      </c>
      <c r="O40" s="5">
        <v>38.1</v>
      </c>
      <c r="P40" s="6">
        <v>16.3</v>
      </c>
      <c r="Q40" s="5">
        <v>14417.69875</v>
      </c>
      <c r="R40" s="7">
        <v>2.86</v>
      </c>
      <c r="S40" s="5">
        <v>1054.99875</v>
      </c>
      <c r="AL40" s="5" t="str">
        <f t="shared" si="11"/>
        <v/>
      </c>
      <c r="AN40" s="5" t="str">
        <f t="shared" si="12"/>
        <v/>
      </c>
      <c r="AP40" s="5" t="str">
        <f t="shared" si="13"/>
        <v/>
      </c>
      <c r="AS40" s="5">
        <f t="shared" si="10"/>
        <v>15510.797500000001</v>
      </c>
      <c r="AT40" s="11">
        <f t="shared" si="15"/>
        <v>2.6037347265992152</v>
      </c>
      <c r="AU40" s="5">
        <f t="shared" si="14"/>
        <v>2603.7347265992153</v>
      </c>
    </row>
    <row r="41" spans="1:47" x14ac:dyDescent="0.3">
      <c r="A41" s="1" t="s">
        <v>115</v>
      </c>
      <c r="B41" s="1" t="s">
        <v>109</v>
      </c>
      <c r="C41" s="1" t="s">
        <v>88</v>
      </c>
      <c r="D41" s="1" t="s">
        <v>74</v>
      </c>
      <c r="E41" s="1" t="s">
        <v>112</v>
      </c>
      <c r="F41" s="1" t="s">
        <v>62</v>
      </c>
      <c r="G41" s="1" t="s">
        <v>52</v>
      </c>
      <c r="H41" s="1" t="s">
        <v>53</v>
      </c>
      <c r="I41" s="2">
        <v>38.799999999999997</v>
      </c>
      <c r="J41" s="2">
        <v>19.600000000000001</v>
      </c>
      <c r="K41" s="2">
        <f t="shared" si="8"/>
        <v>19.600000000000001</v>
      </c>
      <c r="L41" s="2">
        <f t="shared" si="9"/>
        <v>0</v>
      </c>
      <c r="N41" s="4">
        <v>0.22</v>
      </c>
      <c r="O41" s="5">
        <v>460.375</v>
      </c>
      <c r="P41" s="6">
        <v>14.75</v>
      </c>
      <c r="Q41" s="5">
        <v>13140.4</v>
      </c>
      <c r="R41" s="7">
        <v>4.63</v>
      </c>
      <c r="S41" s="5">
        <v>1534.845</v>
      </c>
      <c r="AL41" s="5" t="str">
        <f t="shared" si="11"/>
        <v/>
      </c>
      <c r="AN41" s="5" t="str">
        <f t="shared" si="12"/>
        <v/>
      </c>
      <c r="AP41" s="5" t="str">
        <f t="shared" si="13"/>
        <v/>
      </c>
      <c r="AS41" s="5">
        <f t="shared" si="10"/>
        <v>15135.619999999999</v>
      </c>
      <c r="AT41" s="11">
        <f t="shared" si="15"/>
        <v>2.5407551998928239</v>
      </c>
      <c r="AU41" s="5">
        <f t="shared" si="14"/>
        <v>2540.7551998928238</v>
      </c>
    </row>
    <row r="42" spans="1:47" x14ac:dyDescent="0.3">
      <c r="A42" s="1" t="s">
        <v>116</v>
      </c>
      <c r="B42" s="1" t="s">
        <v>106</v>
      </c>
      <c r="C42" s="1" t="s">
        <v>107</v>
      </c>
      <c r="D42" s="1" t="s">
        <v>74</v>
      </c>
      <c r="E42" s="1" t="s">
        <v>95</v>
      </c>
      <c r="F42" s="1" t="s">
        <v>104</v>
      </c>
      <c r="G42" s="1" t="s">
        <v>52</v>
      </c>
      <c r="H42" s="1" t="s">
        <v>53</v>
      </c>
      <c r="I42" s="2">
        <v>0.94</v>
      </c>
      <c r="J42" s="2">
        <v>0.94</v>
      </c>
      <c r="K42" s="2">
        <f t="shared" si="8"/>
        <v>0.14000000000000001</v>
      </c>
      <c r="L42" s="2">
        <f t="shared" si="9"/>
        <v>0</v>
      </c>
      <c r="Z42" s="9">
        <v>0.13</v>
      </c>
      <c r="AA42" s="5">
        <v>10.3545</v>
      </c>
      <c r="AB42" s="10">
        <v>0.01</v>
      </c>
      <c r="AC42" s="5">
        <v>0.71599999999999997</v>
      </c>
      <c r="AL42" s="5" t="str">
        <f t="shared" si="11"/>
        <v/>
      </c>
      <c r="AN42" s="5" t="str">
        <f t="shared" si="12"/>
        <v/>
      </c>
      <c r="AP42" s="5" t="str">
        <f t="shared" si="13"/>
        <v/>
      </c>
      <c r="AS42" s="5">
        <f t="shared" si="10"/>
        <v>11.070499999999999</v>
      </c>
      <c r="AT42" s="11">
        <f t="shared" si="15"/>
        <v>1.8583599773523323E-3</v>
      </c>
      <c r="AU42" s="5">
        <f t="shared" si="14"/>
        <v>1.8583599773523323</v>
      </c>
    </row>
    <row r="43" spans="1:47" x14ac:dyDescent="0.3">
      <c r="A43" s="1" t="s">
        <v>117</v>
      </c>
      <c r="B43" s="1" t="s">
        <v>87</v>
      </c>
      <c r="C43" s="1" t="s">
        <v>88</v>
      </c>
      <c r="D43" s="1" t="s">
        <v>74</v>
      </c>
      <c r="E43" s="1" t="s">
        <v>97</v>
      </c>
      <c r="F43" s="1" t="s">
        <v>104</v>
      </c>
      <c r="G43" s="1" t="s">
        <v>52</v>
      </c>
      <c r="H43" s="1" t="s">
        <v>53</v>
      </c>
      <c r="I43" s="2">
        <v>66.17</v>
      </c>
      <c r="J43" s="2">
        <v>36.979999999999997</v>
      </c>
      <c r="K43" s="2">
        <f t="shared" ref="K43:K72" si="16">SUM(N43,P43,R43,T43,V43,X43,Z43,AB43,AE43,AG43,AI43)</f>
        <v>3.99</v>
      </c>
      <c r="L43" s="2">
        <f t="shared" ref="L43:L72" si="17">SUM(M43,AD43,AK43,AM43,AO43,AQ43,AR43)</f>
        <v>0</v>
      </c>
      <c r="R43" s="7">
        <v>1</v>
      </c>
      <c r="S43" s="5">
        <v>414.375</v>
      </c>
      <c r="T43" s="8">
        <v>2.99</v>
      </c>
      <c r="U43" s="5">
        <v>371.69437499999998</v>
      </c>
      <c r="AL43" s="5" t="str">
        <f t="shared" si="11"/>
        <v/>
      </c>
      <c r="AN43" s="5" t="str">
        <f t="shared" si="12"/>
        <v/>
      </c>
      <c r="AP43" s="5" t="str">
        <f t="shared" si="13"/>
        <v/>
      </c>
      <c r="AS43" s="5">
        <f t="shared" ref="AS43:AS72" si="18">SUM(O43,Q43,S43,U43,W43,Y43,AA43,AC43,AF43,AH43,AJ43)</f>
        <v>786.06937500000004</v>
      </c>
      <c r="AT43" s="11">
        <f t="shared" si="15"/>
        <v>0.13195428082944421</v>
      </c>
      <c r="AU43" s="5">
        <f t="shared" si="14"/>
        <v>131.95428082944423</v>
      </c>
    </row>
    <row r="44" spans="1:47" x14ac:dyDescent="0.3">
      <c r="A44" s="1" t="s">
        <v>118</v>
      </c>
      <c r="B44" s="1" t="s">
        <v>109</v>
      </c>
      <c r="C44" s="1" t="s">
        <v>88</v>
      </c>
      <c r="D44" s="1" t="s">
        <v>74</v>
      </c>
      <c r="E44" s="1" t="s">
        <v>95</v>
      </c>
      <c r="F44" s="1" t="s">
        <v>104</v>
      </c>
      <c r="G44" s="1" t="s">
        <v>52</v>
      </c>
      <c r="H44" s="1" t="s">
        <v>53</v>
      </c>
      <c r="I44" s="2">
        <v>1.87</v>
      </c>
      <c r="J44" s="2">
        <v>1.06</v>
      </c>
      <c r="K44" s="2">
        <f t="shared" si="16"/>
        <v>0.29000000000000004</v>
      </c>
      <c r="L44" s="2">
        <f t="shared" si="17"/>
        <v>0</v>
      </c>
      <c r="R44" s="7">
        <v>0.06</v>
      </c>
      <c r="S44" s="5">
        <v>24.862500000000001</v>
      </c>
      <c r="T44" s="8">
        <v>0.23</v>
      </c>
      <c r="U44" s="5">
        <v>28.591875000000002</v>
      </c>
      <c r="AL44" s="5" t="str">
        <f t="shared" si="11"/>
        <v/>
      </c>
      <c r="AN44" s="5" t="str">
        <f t="shared" si="12"/>
        <v/>
      </c>
      <c r="AP44" s="5" t="str">
        <f t="shared" si="13"/>
        <v/>
      </c>
      <c r="AS44" s="5">
        <f t="shared" si="18"/>
        <v>53.454374999999999</v>
      </c>
      <c r="AT44" s="11">
        <f t="shared" si="15"/>
        <v>8.9731693342110178E-3</v>
      </c>
      <c r="AU44" s="5">
        <f t="shared" si="14"/>
        <v>8.9731693342110184</v>
      </c>
    </row>
    <row r="45" spans="1:47" x14ac:dyDescent="0.3">
      <c r="A45" s="1" t="s">
        <v>118</v>
      </c>
      <c r="B45" s="1" t="s">
        <v>109</v>
      </c>
      <c r="C45" s="1" t="s">
        <v>88</v>
      </c>
      <c r="D45" s="1" t="s">
        <v>74</v>
      </c>
      <c r="E45" s="1" t="s">
        <v>97</v>
      </c>
      <c r="F45" s="1" t="s">
        <v>104</v>
      </c>
      <c r="G45" s="1" t="s">
        <v>52</v>
      </c>
      <c r="H45" s="1" t="s">
        <v>53</v>
      </c>
      <c r="I45" s="2">
        <v>1.87</v>
      </c>
      <c r="J45" s="2">
        <v>0.16</v>
      </c>
      <c r="K45" s="2">
        <f t="shared" si="16"/>
        <v>0.09</v>
      </c>
      <c r="L45" s="2">
        <f t="shared" si="17"/>
        <v>0</v>
      </c>
      <c r="R45" s="7">
        <v>0.09</v>
      </c>
      <c r="S45" s="5">
        <v>37.293750000000003</v>
      </c>
      <c r="AL45" s="5" t="str">
        <f t="shared" si="11"/>
        <v/>
      </c>
      <c r="AN45" s="5" t="str">
        <f t="shared" si="12"/>
        <v/>
      </c>
      <c r="AP45" s="5" t="str">
        <f t="shared" si="13"/>
        <v/>
      </c>
      <c r="AS45" s="5">
        <f t="shared" si="18"/>
        <v>37.293750000000003</v>
      </c>
      <c r="AT45" s="11">
        <f t="shared" si="15"/>
        <v>6.2603506982867579E-3</v>
      </c>
      <c r="AU45" s="5">
        <f t="shared" si="14"/>
        <v>6.2603506982867581</v>
      </c>
    </row>
    <row r="46" spans="1:47" x14ac:dyDescent="0.3">
      <c r="A46" s="1" t="s">
        <v>119</v>
      </c>
      <c r="B46" s="1" t="s">
        <v>101</v>
      </c>
      <c r="C46" s="1" t="s">
        <v>102</v>
      </c>
      <c r="D46" s="1" t="s">
        <v>69</v>
      </c>
      <c r="E46" s="1" t="s">
        <v>58</v>
      </c>
      <c r="F46" s="1" t="s">
        <v>99</v>
      </c>
      <c r="G46" s="1" t="s">
        <v>52</v>
      </c>
      <c r="H46" s="1" t="s">
        <v>53</v>
      </c>
      <c r="I46" s="2">
        <v>142.6</v>
      </c>
      <c r="J46" s="2">
        <v>40.619999999999997</v>
      </c>
      <c r="K46" s="2">
        <f t="shared" si="16"/>
        <v>5.1800000000000006</v>
      </c>
      <c r="L46" s="2">
        <f t="shared" si="17"/>
        <v>0</v>
      </c>
      <c r="P46" s="6">
        <v>0.2</v>
      </c>
      <c r="Q46" s="5">
        <v>172.9</v>
      </c>
      <c r="R46" s="7">
        <v>4.9800000000000004</v>
      </c>
      <c r="S46" s="5">
        <v>1650.87</v>
      </c>
      <c r="AL46" s="5" t="str">
        <f t="shared" si="11"/>
        <v/>
      </c>
      <c r="AN46" s="5" t="str">
        <f t="shared" si="12"/>
        <v/>
      </c>
      <c r="AP46" s="5" t="str">
        <f t="shared" si="13"/>
        <v/>
      </c>
      <c r="AS46" s="5">
        <f t="shared" si="18"/>
        <v>1823.77</v>
      </c>
      <c r="AT46" s="11">
        <f t="shared" si="15"/>
        <v>0.30614887998698009</v>
      </c>
      <c r="AU46" s="5">
        <f t="shared" si="14"/>
        <v>306.14887998698009</v>
      </c>
    </row>
    <row r="47" spans="1:47" x14ac:dyDescent="0.3">
      <c r="A47" s="1" t="s">
        <v>119</v>
      </c>
      <c r="B47" s="1" t="s">
        <v>101</v>
      </c>
      <c r="C47" s="1" t="s">
        <v>102</v>
      </c>
      <c r="D47" s="1" t="s">
        <v>69</v>
      </c>
      <c r="E47" s="1" t="s">
        <v>59</v>
      </c>
      <c r="F47" s="1" t="s">
        <v>99</v>
      </c>
      <c r="G47" s="1" t="s">
        <v>52</v>
      </c>
      <c r="H47" s="1" t="s">
        <v>53</v>
      </c>
      <c r="I47" s="2">
        <v>142.6</v>
      </c>
      <c r="J47" s="2">
        <v>40.47</v>
      </c>
      <c r="K47" s="2">
        <f t="shared" si="16"/>
        <v>40</v>
      </c>
      <c r="L47" s="2">
        <f t="shared" si="17"/>
        <v>0</v>
      </c>
      <c r="P47" s="6">
        <v>30.51</v>
      </c>
      <c r="Q47" s="5">
        <v>26375.895</v>
      </c>
      <c r="R47" s="7">
        <v>8.76</v>
      </c>
      <c r="S47" s="5">
        <v>2903.94</v>
      </c>
      <c r="Z47" s="9">
        <v>0.73</v>
      </c>
      <c r="AA47" s="5">
        <v>29.07225</v>
      </c>
      <c r="AL47" s="5" t="str">
        <f t="shared" si="11"/>
        <v/>
      </c>
      <c r="AN47" s="5" t="str">
        <f t="shared" si="12"/>
        <v/>
      </c>
      <c r="AP47" s="5" t="str">
        <f t="shared" si="13"/>
        <v/>
      </c>
      <c r="AS47" s="5">
        <f t="shared" si="18"/>
        <v>29308.90725</v>
      </c>
      <c r="AT47" s="11">
        <f t="shared" si="15"/>
        <v>4.9199675004138577</v>
      </c>
      <c r="AU47" s="5">
        <f t="shared" si="14"/>
        <v>4919.967500413858</v>
      </c>
    </row>
    <row r="48" spans="1:47" x14ac:dyDescent="0.3">
      <c r="A48" s="1" t="s">
        <v>119</v>
      </c>
      <c r="B48" s="1" t="s">
        <v>101</v>
      </c>
      <c r="C48" s="1" t="s">
        <v>102</v>
      </c>
      <c r="D48" s="1" t="s">
        <v>69</v>
      </c>
      <c r="E48" s="1" t="s">
        <v>61</v>
      </c>
      <c r="F48" s="1" t="s">
        <v>99</v>
      </c>
      <c r="G48" s="1" t="s">
        <v>52</v>
      </c>
      <c r="H48" s="1" t="s">
        <v>53</v>
      </c>
      <c r="I48" s="2">
        <v>142.6</v>
      </c>
      <c r="J48" s="2">
        <v>20.28</v>
      </c>
      <c r="K48" s="2">
        <f t="shared" si="16"/>
        <v>4.49</v>
      </c>
      <c r="L48" s="2">
        <f t="shared" si="17"/>
        <v>0</v>
      </c>
      <c r="R48" s="7">
        <v>4.49</v>
      </c>
      <c r="S48" s="5">
        <v>1488.4349999999999</v>
      </c>
      <c r="AL48" s="5" t="str">
        <f t="shared" si="11"/>
        <v/>
      </c>
      <c r="AN48" s="5" t="str">
        <f t="shared" si="12"/>
        <v/>
      </c>
      <c r="AP48" s="5" t="str">
        <f t="shared" si="13"/>
        <v/>
      </c>
      <c r="AS48" s="5">
        <f t="shared" si="18"/>
        <v>1488.4349999999999</v>
      </c>
      <c r="AT48" s="11">
        <f t="shared" si="15"/>
        <v>0.24985755231384477</v>
      </c>
      <c r="AU48" s="5">
        <f t="shared" si="14"/>
        <v>249.85755231384476</v>
      </c>
    </row>
    <row r="49" spans="1:47" x14ac:dyDescent="0.3">
      <c r="A49" s="1" t="s">
        <v>120</v>
      </c>
      <c r="B49" s="1" t="s">
        <v>121</v>
      </c>
      <c r="C49" s="1" t="s">
        <v>122</v>
      </c>
      <c r="D49" s="1" t="s">
        <v>123</v>
      </c>
      <c r="E49" s="1" t="s">
        <v>61</v>
      </c>
      <c r="F49" s="1" t="s">
        <v>99</v>
      </c>
      <c r="G49" s="1" t="s">
        <v>52</v>
      </c>
      <c r="H49" s="1" t="s">
        <v>53</v>
      </c>
      <c r="I49" s="2">
        <v>112.74</v>
      </c>
      <c r="J49" s="2">
        <v>20.28</v>
      </c>
      <c r="K49" s="2">
        <f t="shared" si="16"/>
        <v>0.05</v>
      </c>
      <c r="L49" s="2">
        <f t="shared" si="17"/>
        <v>0</v>
      </c>
      <c r="R49" s="7">
        <v>0.04</v>
      </c>
      <c r="S49" s="5">
        <v>13.26</v>
      </c>
      <c r="T49" s="8">
        <v>0.01</v>
      </c>
      <c r="U49" s="5">
        <v>0.99450000000000005</v>
      </c>
      <c r="AL49" s="5" t="str">
        <f t="shared" si="11"/>
        <v/>
      </c>
      <c r="AN49" s="5" t="str">
        <f t="shared" si="12"/>
        <v/>
      </c>
      <c r="AP49" s="5" t="str">
        <f t="shared" si="13"/>
        <v/>
      </c>
      <c r="AS49" s="5">
        <f t="shared" si="18"/>
        <v>14.2545</v>
      </c>
      <c r="AT49" s="11">
        <f t="shared" si="15"/>
        <v>2.392845155789605E-3</v>
      </c>
      <c r="AU49" s="5">
        <f t="shared" si="14"/>
        <v>2.3928451557896051</v>
      </c>
    </row>
    <row r="50" spans="1:47" x14ac:dyDescent="0.3">
      <c r="A50" s="1" t="s">
        <v>120</v>
      </c>
      <c r="B50" s="1" t="s">
        <v>121</v>
      </c>
      <c r="C50" s="1" t="s">
        <v>122</v>
      </c>
      <c r="D50" s="1" t="s">
        <v>123</v>
      </c>
      <c r="E50" s="1" t="s">
        <v>65</v>
      </c>
      <c r="F50" s="1" t="s">
        <v>99</v>
      </c>
      <c r="G50" s="1" t="s">
        <v>52</v>
      </c>
      <c r="H50" s="1" t="s">
        <v>53</v>
      </c>
      <c r="I50" s="2">
        <v>112.74</v>
      </c>
      <c r="J50" s="2">
        <v>39.29</v>
      </c>
      <c r="K50" s="2">
        <f t="shared" si="16"/>
        <v>0.63</v>
      </c>
      <c r="L50" s="2">
        <f t="shared" si="17"/>
        <v>0</v>
      </c>
      <c r="R50" s="7">
        <v>0.42</v>
      </c>
      <c r="S50" s="5">
        <v>139.22999999999999</v>
      </c>
      <c r="T50" s="8">
        <v>0.21</v>
      </c>
      <c r="U50" s="5">
        <v>20.884499999999999</v>
      </c>
      <c r="AL50" s="5" t="str">
        <f t="shared" si="11"/>
        <v/>
      </c>
      <c r="AN50" s="5" t="str">
        <f t="shared" si="12"/>
        <v/>
      </c>
      <c r="AP50" s="5" t="str">
        <f t="shared" si="13"/>
        <v/>
      </c>
      <c r="AS50" s="5">
        <f t="shared" si="18"/>
        <v>160.11449999999999</v>
      </c>
      <c r="AT50" s="11">
        <f t="shared" si="15"/>
        <v>2.6877772331311143E-2</v>
      </c>
      <c r="AU50" s="5">
        <f t="shared" si="14"/>
        <v>26.877772331311142</v>
      </c>
    </row>
    <row r="51" spans="1:47" x14ac:dyDescent="0.3">
      <c r="A51" s="1" t="s">
        <v>124</v>
      </c>
      <c r="B51" s="1" t="s">
        <v>125</v>
      </c>
      <c r="C51" s="1" t="s">
        <v>161</v>
      </c>
      <c r="D51" s="1" t="s">
        <v>93</v>
      </c>
      <c r="E51" s="1" t="s">
        <v>65</v>
      </c>
      <c r="F51" s="1" t="s">
        <v>99</v>
      </c>
      <c r="G51" s="1" t="s">
        <v>52</v>
      </c>
      <c r="H51" s="1" t="s">
        <v>53</v>
      </c>
      <c r="I51" s="2">
        <v>1</v>
      </c>
      <c r="J51" s="2">
        <v>1</v>
      </c>
      <c r="K51" s="2">
        <f t="shared" si="16"/>
        <v>0.44</v>
      </c>
      <c r="L51" s="2">
        <f t="shared" si="17"/>
        <v>0</v>
      </c>
      <c r="T51" s="8">
        <v>0.44</v>
      </c>
      <c r="U51" s="5">
        <v>43.758000000000003</v>
      </c>
      <c r="AL51" s="5" t="str">
        <f t="shared" si="11"/>
        <v/>
      </c>
      <c r="AN51" s="5" t="str">
        <f t="shared" si="12"/>
        <v/>
      </c>
      <c r="AP51" s="5" t="str">
        <f t="shared" si="13"/>
        <v/>
      </c>
      <c r="AS51" s="5">
        <f t="shared" si="18"/>
        <v>43.758000000000003</v>
      </c>
      <c r="AT51" s="11">
        <f t="shared" si="15"/>
        <v>7.345478152656462E-3</v>
      </c>
      <c r="AU51" s="5">
        <f t="shared" si="14"/>
        <v>7.3454781526564616</v>
      </c>
    </row>
    <row r="52" spans="1:47" x14ac:dyDescent="0.3">
      <c r="A52" s="1" t="s">
        <v>126</v>
      </c>
      <c r="B52" s="1" t="s">
        <v>127</v>
      </c>
      <c r="C52" s="1" t="s">
        <v>128</v>
      </c>
      <c r="D52" s="1" t="s">
        <v>85</v>
      </c>
      <c r="E52" s="1" t="s">
        <v>95</v>
      </c>
      <c r="F52" s="1" t="s">
        <v>99</v>
      </c>
      <c r="G52" s="1" t="s">
        <v>52</v>
      </c>
      <c r="H52" s="1" t="s">
        <v>53</v>
      </c>
      <c r="I52" s="2">
        <v>155.22999999999999</v>
      </c>
      <c r="J52" s="2">
        <v>39.79</v>
      </c>
      <c r="K52" s="2">
        <f t="shared" si="16"/>
        <v>39.790000000000006</v>
      </c>
      <c r="L52" s="2">
        <f t="shared" si="17"/>
        <v>0</v>
      </c>
      <c r="R52" s="7">
        <v>24.05</v>
      </c>
      <c r="S52" s="5">
        <v>7972.5750000000007</v>
      </c>
      <c r="T52" s="8">
        <v>15.15</v>
      </c>
      <c r="U52" s="5">
        <v>1506.6675</v>
      </c>
      <c r="Z52" s="9">
        <v>0.39</v>
      </c>
      <c r="AA52" s="5">
        <v>15.531750000000001</v>
      </c>
      <c r="AB52" s="10">
        <v>0.2</v>
      </c>
      <c r="AC52" s="5">
        <v>7.16</v>
      </c>
      <c r="AL52" s="5" t="str">
        <f t="shared" si="11"/>
        <v/>
      </c>
      <c r="AN52" s="5" t="str">
        <f t="shared" si="12"/>
        <v/>
      </c>
      <c r="AP52" s="5" t="str">
        <f t="shared" si="13"/>
        <v/>
      </c>
      <c r="AS52" s="5">
        <f t="shared" si="18"/>
        <v>9501.9342500000002</v>
      </c>
      <c r="AT52" s="11">
        <f t="shared" si="15"/>
        <v>1.5950512007256539</v>
      </c>
      <c r="AU52" s="5">
        <f t="shared" si="14"/>
        <v>1595.0512007256539</v>
      </c>
    </row>
    <row r="53" spans="1:47" x14ac:dyDescent="0.3">
      <c r="A53" s="1" t="s">
        <v>126</v>
      </c>
      <c r="B53" s="1" t="s">
        <v>127</v>
      </c>
      <c r="C53" s="1" t="s">
        <v>128</v>
      </c>
      <c r="D53" s="1" t="s">
        <v>85</v>
      </c>
      <c r="E53" s="1" t="s">
        <v>113</v>
      </c>
      <c r="F53" s="1" t="s">
        <v>99</v>
      </c>
      <c r="G53" s="1" t="s">
        <v>52</v>
      </c>
      <c r="H53" s="1" t="s">
        <v>53</v>
      </c>
      <c r="I53" s="2">
        <v>155.22999999999999</v>
      </c>
      <c r="J53" s="2">
        <v>40.08</v>
      </c>
      <c r="K53" s="2">
        <f t="shared" si="16"/>
        <v>40.000000000000007</v>
      </c>
      <c r="L53" s="2">
        <f t="shared" si="17"/>
        <v>0</v>
      </c>
      <c r="P53" s="6">
        <v>18.39</v>
      </c>
      <c r="Q53" s="5">
        <v>15898.155000000001</v>
      </c>
      <c r="R53" s="7">
        <v>18.07</v>
      </c>
      <c r="S53" s="5">
        <v>5990.2049999999999</v>
      </c>
      <c r="T53" s="8">
        <v>3.52</v>
      </c>
      <c r="U53" s="5">
        <v>350.06400000000002</v>
      </c>
      <c r="Z53" s="9">
        <v>0.02</v>
      </c>
      <c r="AA53" s="5">
        <v>0.7965000000000001</v>
      </c>
      <c r="AL53" s="5" t="str">
        <f t="shared" si="11"/>
        <v/>
      </c>
      <c r="AN53" s="5" t="str">
        <f t="shared" si="12"/>
        <v/>
      </c>
      <c r="AP53" s="5" t="str">
        <f t="shared" si="13"/>
        <v/>
      </c>
      <c r="AS53" s="5">
        <f t="shared" si="18"/>
        <v>22239.220499999999</v>
      </c>
      <c r="AT53" s="11">
        <f t="shared" si="15"/>
        <v>3.7332078320503612</v>
      </c>
      <c r="AU53" s="5">
        <f t="shared" si="14"/>
        <v>3733.2078320503615</v>
      </c>
    </row>
    <row r="54" spans="1:47" x14ac:dyDescent="0.3">
      <c r="A54" s="1" t="s">
        <v>126</v>
      </c>
      <c r="B54" s="1" t="s">
        <v>127</v>
      </c>
      <c r="C54" s="1" t="s">
        <v>128</v>
      </c>
      <c r="D54" s="1" t="s">
        <v>85</v>
      </c>
      <c r="E54" s="1" t="s">
        <v>112</v>
      </c>
      <c r="F54" s="1" t="s">
        <v>99</v>
      </c>
      <c r="G54" s="1" t="s">
        <v>52</v>
      </c>
      <c r="H54" s="1" t="s">
        <v>53</v>
      </c>
      <c r="I54" s="2">
        <v>155.22999999999999</v>
      </c>
      <c r="J54" s="2">
        <v>39.5</v>
      </c>
      <c r="K54" s="2">
        <f t="shared" si="16"/>
        <v>28.54</v>
      </c>
      <c r="L54" s="2">
        <f t="shared" si="17"/>
        <v>0</v>
      </c>
      <c r="R54" s="7">
        <v>20.420000000000002</v>
      </c>
      <c r="S54" s="5">
        <v>6769.23</v>
      </c>
      <c r="T54" s="8">
        <v>7.72</v>
      </c>
      <c r="U54" s="5">
        <v>767.75400000000002</v>
      </c>
      <c r="Z54" s="9">
        <v>0.24</v>
      </c>
      <c r="AA54" s="5">
        <v>9.5579999999999998</v>
      </c>
      <c r="AB54" s="10">
        <v>0.16</v>
      </c>
      <c r="AC54" s="5">
        <v>5.7279999999999998</v>
      </c>
      <c r="AL54" s="5" t="str">
        <f t="shared" si="11"/>
        <v/>
      </c>
      <c r="AN54" s="5" t="str">
        <f t="shared" si="12"/>
        <v/>
      </c>
      <c r="AP54" s="5" t="str">
        <f t="shared" si="13"/>
        <v/>
      </c>
      <c r="AS54" s="5">
        <f t="shared" si="18"/>
        <v>7552.2699999999995</v>
      </c>
      <c r="AT54" s="11">
        <f t="shared" si="15"/>
        <v>1.2677689631144662</v>
      </c>
      <c r="AU54" s="5">
        <f t="shared" si="14"/>
        <v>1267.7689631144663</v>
      </c>
    </row>
    <row r="55" spans="1:47" x14ac:dyDescent="0.3">
      <c r="A55" s="1" t="s">
        <v>126</v>
      </c>
      <c r="B55" s="1" t="s">
        <v>127</v>
      </c>
      <c r="C55" s="1" t="s">
        <v>128</v>
      </c>
      <c r="D55" s="1" t="s">
        <v>85</v>
      </c>
      <c r="E55" s="1" t="s">
        <v>97</v>
      </c>
      <c r="F55" s="1" t="s">
        <v>99</v>
      </c>
      <c r="G55" s="1" t="s">
        <v>52</v>
      </c>
      <c r="H55" s="1" t="s">
        <v>53</v>
      </c>
      <c r="I55" s="2">
        <v>155.22999999999999</v>
      </c>
      <c r="J55" s="2">
        <v>35.590000000000003</v>
      </c>
      <c r="K55" s="2">
        <f t="shared" si="16"/>
        <v>25.540000000000003</v>
      </c>
      <c r="L55" s="2">
        <f t="shared" si="17"/>
        <v>0</v>
      </c>
      <c r="R55" s="7">
        <v>16.37</v>
      </c>
      <c r="S55" s="5">
        <v>5426.6550000000007</v>
      </c>
      <c r="T55" s="8">
        <v>8.6199999999999992</v>
      </c>
      <c r="U55" s="5">
        <v>857.2589999999999</v>
      </c>
      <c r="Z55" s="9">
        <v>0.41</v>
      </c>
      <c r="AA55" s="5">
        <v>16.328250000000001</v>
      </c>
      <c r="AB55" s="10">
        <v>0.14000000000000001</v>
      </c>
      <c r="AC55" s="5">
        <v>5.0119999999999996</v>
      </c>
      <c r="AL55" s="5" t="str">
        <f t="shared" si="11"/>
        <v/>
      </c>
      <c r="AN55" s="5" t="str">
        <f t="shared" si="12"/>
        <v/>
      </c>
      <c r="AP55" s="5" t="str">
        <f t="shared" si="13"/>
        <v/>
      </c>
      <c r="AS55" s="5">
        <f t="shared" si="18"/>
        <v>6305.25425</v>
      </c>
      <c r="AT55" s="11">
        <f t="shared" si="15"/>
        <v>1.0584374820677203</v>
      </c>
      <c r="AU55" s="5">
        <f t="shared" si="14"/>
        <v>1058.4374820677201</v>
      </c>
    </row>
    <row r="56" spans="1:47" x14ac:dyDescent="0.3">
      <c r="A56" s="1" t="s">
        <v>129</v>
      </c>
      <c r="B56" s="1" t="s">
        <v>130</v>
      </c>
      <c r="C56" s="1" t="s">
        <v>131</v>
      </c>
      <c r="D56" s="1" t="s">
        <v>69</v>
      </c>
      <c r="E56" s="1" t="s">
        <v>95</v>
      </c>
      <c r="F56" s="1" t="s">
        <v>99</v>
      </c>
      <c r="G56" s="1" t="s">
        <v>52</v>
      </c>
      <c r="H56" s="1" t="s">
        <v>53</v>
      </c>
      <c r="I56" s="2">
        <v>6.57</v>
      </c>
      <c r="J56" s="2">
        <v>0.55000000000000004</v>
      </c>
      <c r="K56" s="2">
        <f t="shared" si="16"/>
        <v>0.55000000000000004</v>
      </c>
      <c r="L56" s="2">
        <f t="shared" si="17"/>
        <v>0</v>
      </c>
      <c r="Z56" s="9">
        <v>0.55000000000000004</v>
      </c>
      <c r="AA56" s="5">
        <v>21.903749999999999</v>
      </c>
      <c r="AL56" s="5" t="str">
        <f t="shared" si="11"/>
        <v/>
      </c>
      <c r="AN56" s="5" t="str">
        <f t="shared" si="12"/>
        <v/>
      </c>
      <c r="AP56" s="5" t="str">
        <f t="shared" si="13"/>
        <v/>
      </c>
      <c r="AS56" s="5">
        <f t="shared" si="18"/>
        <v>21.903749999999999</v>
      </c>
      <c r="AT56" s="11">
        <f t="shared" si="15"/>
        <v>3.6768937585412716E-3</v>
      </c>
      <c r="AU56" s="5">
        <f t="shared" si="14"/>
        <v>3.6768937585412713</v>
      </c>
    </row>
    <row r="57" spans="1:47" x14ac:dyDescent="0.3">
      <c r="A57" s="1" t="s">
        <v>129</v>
      </c>
      <c r="B57" s="1" t="s">
        <v>130</v>
      </c>
      <c r="C57" s="1" t="s">
        <v>131</v>
      </c>
      <c r="D57" s="1" t="s">
        <v>69</v>
      </c>
      <c r="E57" s="1" t="s">
        <v>113</v>
      </c>
      <c r="F57" s="1" t="s">
        <v>99</v>
      </c>
      <c r="G57" s="1" t="s">
        <v>52</v>
      </c>
      <c r="H57" s="1" t="s">
        <v>53</v>
      </c>
      <c r="I57" s="2">
        <v>6.57</v>
      </c>
      <c r="J57" s="2">
        <v>0.44</v>
      </c>
      <c r="K57" s="2">
        <f t="shared" si="16"/>
        <v>0.44</v>
      </c>
      <c r="L57" s="2">
        <f t="shared" si="17"/>
        <v>0</v>
      </c>
      <c r="R57" s="7">
        <v>0.01</v>
      </c>
      <c r="S57" s="5">
        <v>3.3149999999999999</v>
      </c>
      <c r="Z57" s="9">
        <v>0.43</v>
      </c>
      <c r="AA57" s="5">
        <v>17.124749999999999</v>
      </c>
      <c r="AL57" s="5" t="str">
        <f t="shared" si="11"/>
        <v/>
      </c>
      <c r="AN57" s="5" t="str">
        <f t="shared" si="12"/>
        <v/>
      </c>
      <c r="AP57" s="5" t="str">
        <f t="shared" si="13"/>
        <v/>
      </c>
      <c r="AS57" s="5">
        <f t="shared" si="18"/>
        <v>20.43975</v>
      </c>
      <c r="AT57" s="11">
        <f t="shared" si="15"/>
        <v>3.4311380106668474E-3</v>
      </c>
      <c r="AU57" s="5">
        <f t="shared" si="14"/>
        <v>3.4311380106668476</v>
      </c>
    </row>
    <row r="58" spans="1:47" x14ac:dyDescent="0.3">
      <c r="A58" s="1" t="s">
        <v>129</v>
      </c>
      <c r="B58" s="1" t="s">
        <v>130</v>
      </c>
      <c r="C58" s="1" t="s">
        <v>131</v>
      </c>
      <c r="D58" s="1" t="s">
        <v>69</v>
      </c>
      <c r="E58" s="1" t="s">
        <v>112</v>
      </c>
      <c r="F58" s="1" t="s">
        <v>99</v>
      </c>
      <c r="G58" s="1" t="s">
        <v>52</v>
      </c>
      <c r="H58" s="1" t="s">
        <v>53</v>
      </c>
      <c r="I58" s="2">
        <v>6.57</v>
      </c>
      <c r="J58" s="2">
        <v>0.99</v>
      </c>
      <c r="K58" s="2">
        <f t="shared" si="16"/>
        <v>0.99</v>
      </c>
      <c r="L58" s="2">
        <f t="shared" si="17"/>
        <v>0</v>
      </c>
      <c r="AB58" s="10">
        <v>0.99</v>
      </c>
      <c r="AC58" s="5">
        <v>35.442</v>
      </c>
      <c r="AL58" s="5" t="str">
        <f t="shared" si="11"/>
        <v/>
      </c>
      <c r="AN58" s="5" t="str">
        <f t="shared" si="12"/>
        <v/>
      </c>
      <c r="AP58" s="5" t="str">
        <f t="shared" si="13"/>
        <v/>
      </c>
      <c r="AS58" s="5">
        <f t="shared" si="18"/>
        <v>35.442</v>
      </c>
      <c r="AT58" s="11">
        <f t="shared" si="15"/>
        <v>5.9495049290746909E-3</v>
      </c>
      <c r="AU58" s="5">
        <f t="shared" si="14"/>
        <v>5.9495049290746911</v>
      </c>
    </row>
    <row r="59" spans="1:47" x14ac:dyDescent="0.3">
      <c r="A59" s="1" t="s">
        <v>129</v>
      </c>
      <c r="B59" s="1" t="s">
        <v>130</v>
      </c>
      <c r="C59" s="1" t="s">
        <v>131</v>
      </c>
      <c r="D59" s="1" t="s">
        <v>69</v>
      </c>
      <c r="E59" s="1" t="s">
        <v>97</v>
      </c>
      <c r="F59" s="1" t="s">
        <v>99</v>
      </c>
      <c r="G59" s="1" t="s">
        <v>52</v>
      </c>
      <c r="H59" s="1" t="s">
        <v>53</v>
      </c>
      <c r="I59" s="2">
        <v>6.57</v>
      </c>
      <c r="J59" s="2">
        <v>4.59</v>
      </c>
      <c r="K59" s="2">
        <f t="shared" si="16"/>
        <v>3.92</v>
      </c>
      <c r="L59" s="2">
        <f t="shared" si="17"/>
        <v>0</v>
      </c>
      <c r="Z59" s="9">
        <v>1.36</v>
      </c>
      <c r="AA59" s="5">
        <v>54.161999999999999</v>
      </c>
      <c r="AB59" s="10">
        <v>2.56</v>
      </c>
      <c r="AC59" s="5">
        <v>91.647999999999996</v>
      </c>
      <c r="AL59" s="5" t="str">
        <f t="shared" si="11"/>
        <v/>
      </c>
      <c r="AN59" s="5" t="str">
        <f t="shared" si="12"/>
        <v/>
      </c>
      <c r="AP59" s="5" t="str">
        <f t="shared" si="13"/>
        <v/>
      </c>
      <c r="AS59" s="5">
        <f t="shared" si="18"/>
        <v>145.81</v>
      </c>
      <c r="AT59" s="11">
        <f t="shared" si="15"/>
        <v>2.4476533878121452E-2</v>
      </c>
      <c r="AU59" s="5">
        <f t="shared" si="14"/>
        <v>24.476533878121455</v>
      </c>
    </row>
    <row r="60" spans="1:47" x14ac:dyDescent="0.3">
      <c r="A60" s="1" t="s">
        <v>132</v>
      </c>
      <c r="B60" s="1" t="s">
        <v>133</v>
      </c>
      <c r="C60" s="1" t="s">
        <v>134</v>
      </c>
      <c r="D60" s="1" t="s">
        <v>74</v>
      </c>
      <c r="E60" s="1" t="s">
        <v>89</v>
      </c>
      <c r="F60" s="1" t="s">
        <v>99</v>
      </c>
      <c r="G60" s="1" t="s">
        <v>52</v>
      </c>
      <c r="H60" s="1" t="s">
        <v>53</v>
      </c>
      <c r="I60" s="2">
        <v>40.25</v>
      </c>
      <c r="J60" s="2">
        <v>40</v>
      </c>
      <c r="K60" s="2">
        <f t="shared" si="16"/>
        <v>40</v>
      </c>
      <c r="L60" s="2">
        <f t="shared" si="17"/>
        <v>0</v>
      </c>
      <c r="P60" s="6">
        <v>15.13</v>
      </c>
      <c r="Q60" s="5">
        <v>13079.885</v>
      </c>
      <c r="R60" s="7">
        <v>20.56</v>
      </c>
      <c r="S60" s="5">
        <v>6815.6399999999994</v>
      </c>
      <c r="Z60" s="9">
        <v>1.1100000000000001</v>
      </c>
      <c r="AA60" s="5">
        <v>44.205750000000002</v>
      </c>
      <c r="AB60" s="10">
        <v>3.2</v>
      </c>
      <c r="AC60" s="5">
        <v>114.56</v>
      </c>
      <c r="AL60" s="5" t="str">
        <f t="shared" si="11"/>
        <v/>
      </c>
      <c r="AN60" s="5" t="str">
        <f t="shared" si="12"/>
        <v/>
      </c>
      <c r="AP60" s="5" t="str">
        <f t="shared" si="13"/>
        <v/>
      </c>
      <c r="AS60" s="5">
        <f t="shared" si="18"/>
        <v>20054.290750000004</v>
      </c>
      <c r="AT60" s="11">
        <f t="shared" si="15"/>
        <v>3.3664325282495913</v>
      </c>
      <c r="AU60" s="5">
        <f t="shared" si="14"/>
        <v>3366.4325282495911</v>
      </c>
    </row>
    <row r="61" spans="1:47" x14ac:dyDescent="0.3">
      <c r="A61" s="1" t="s">
        <v>135</v>
      </c>
      <c r="B61" s="1" t="s">
        <v>133</v>
      </c>
      <c r="C61" s="1" t="s">
        <v>134</v>
      </c>
      <c r="D61" s="1" t="s">
        <v>74</v>
      </c>
      <c r="E61" s="1" t="s">
        <v>56</v>
      </c>
      <c r="F61" s="1" t="s">
        <v>51</v>
      </c>
      <c r="G61" s="1" t="s">
        <v>52</v>
      </c>
      <c r="H61" s="1" t="s">
        <v>53</v>
      </c>
      <c r="I61" s="2">
        <v>106.26</v>
      </c>
      <c r="J61" s="2">
        <v>40</v>
      </c>
      <c r="K61" s="2">
        <f t="shared" si="16"/>
        <v>40</v>
      </c>
      <c r="L61" s="2">
        <f t="shared" si="17"/>
        <v>0</v>
      </c>
      <c r="P61" s="6">
        <v>15.7</v>
      </c>
      <c r="Q61" s="5">
        <v>13572.65</v>
      </c>
      <c r="R61" s="7">
        <v>12.37</v>
      </c>
      <c r="S61" s="5">
        <v>4100.6549999999997</v>
      </c>
      <c r="T61" s="8">
        <v>3.18</v>
      </c>
      <c r="U61" s="5">
        <v>316.25099999999998</v>
      </c>
      <c r="Z61" s="9">
        <v>2.84</v>
      </c>
      <c r="AA61" s="5">
        <v>113.10299999999999</v>
      </c>
      <c r="AB61" s="10">
        <v>5.91</v>
      </c>
      <c r="AC61" s="5">
        <v>211.578</v>
      </c>
      <c r="AL61" s="5" t="str">
        <f t="shared" si="11"/>
        <v/>
      </c>
      <c r="AN61" s="5" t="str">
        <f t="shared" si="12"/>
        <v/>
      </c>
      <c r="AP61" s="5" t="str">
        <f t="shared" si="13"/>
        <v/>
      </c>
      <c r="AS61" s="5">
        <f t="shared" si="18"/>
        <v>18314.237000000001</v>
      </c>
      <c r="AT61" s="11">
        <f t="shared" si="15"/>
        <v>3.0743367559320038</v>
      </c>
      <c r="AU61" s="5">
        <f t="shared" si="14"/>
        <v>3074.3367559320041</v>
      </c>
    </row>
    <row r="62" spans="1:47" x14ac:dyDescent="0.3">
      <c r="A62" s="1" t="s">
        <v>135</v>
      </c>
      <c r="B62" s="1" t="s">
        <v>133</v>
      </c>
      <c r="C62" s="1" t="s">
        <v>134</v>
      </c>
      <c r="D62" s="1" t="s">
        <v>74</v>
      </c>
      <c r="E62" s="1" t="s">
        <v>61</v>
      </c>
      <c r="F62" s="1" t="s">
        <v>51</v>
      </c>
      <c r="G62" s="1" t="s">
        <v>52</v>
      </c>
      <c r="H62" s="1" t="s">
        <v>53</v>
      </c>
      <c r="I62" s="2">
        <v>106.26</v>
      </c>
      <c r="J62" s="2">
        <v>26.26</v>
      </c>
      <c r="K62" s="2">
        <f t="shared" si="16"/>
        <v>0.56999999999999995</v>
      </c>
      <c r="L62" s="2">
        <f t="shared" si="17"/>
        <v>0</v>
      </c>
      <c r="R62" s="7">
        <v>0.56999999999999995</v>
      </c>
      <c r="S62" s="5">
        <v>188.95500000000001</v>
      </c>
      <c r="AL62" s="5" t="str">
        <f t="shared" si="11"/>
        <v/>
      </c>
      <c r="AN62" s="5" t="str">
        <f t="shared" si="12"/>
        <v/>
      </c>
      <c r="AP62" s="5" t="str">
        <f t="shared" si="13"/>
        <v/>
      </c>
      <c r="AS62" s="5">
        <f t="shared" si="18"/>
        <v>188.95500000000001</v>
      </c>
      <c r="AT62" s="11">
        <f t="shared" si="15"/>
        <v>3.1719110204652901E-2</v>
      </c>
      <c r="AU62" s="5">
        <f t="shared" si="14"/>
        <v>31.719110204652903</v>
      </c>
    </row>
    <row r="63" spans="1:47" x14ac:dyDescent="0.3">
      <c r="A63" s="1" t="s">
        <v>135</v>
      </c>
      <c r="B63" s="1" t="s">
        <v>133</v>
      </c>
      <c r="C63" s="1" t="s">
        <v>134</v>
      </c>
      <c r="D63" s="1" t="s">
        <v>74</v>
      </c>
      <c r="E63" s="1" t="s">
        <v>63</v>
      </c>
      <c r="F63" s="1" t="s">
        <v>51</v>
      </c>
      <c r="G63" s="1" t="s">
        <v>52</v>
      </c>
      <c r="H63" s="1" t="s">
        <v>53</v>
      </c>
      <c r="I63" s="2">
        <v>106.26</v>
      </c>
      <c r="J63" s="2">
        <v>40</v>
      </c>
      <c r="K63" s="2">
        <f t="shared" si="16"/>
        <v>36.97</v>
      </c>
      <c r="L63" s="2">
        <f t="shared" si="17"/>
        <v>0</v>
      </c>
      <c r="P63" s="6">
        <v>11.37</v>
      </c>
      <c r="Q63" s="5">
        <v>9829.3649999999998</v>
      </c>
      <c r="R63" s="7">
        <v>14.74</v>
      </c>
      <c r="S63" s="5">
        <v>4886.3100000000004</v>
      </c>
      <c r="T63" s="8">
        <v>9.08</v>
      </c>
      <c r="U63" s="5">
        <v>903.00600000000009</v>
      </c>
      <c r="Z63" s="9">
        <v>0.56000000000000005</v>
      </c>
      <c r="AA63" s="5">
        <v>22.302</v>
      </c>
      <c r="AB63" s="10">
        <v>1.22</v>
      </c>
      <c r="AC63" s="5">
        <v>43.675999999999988</v>
      </c>
      <c r="AL63" s="5" t="str">
        <f t="shared" si="11"/>
        <v/>
      </c>
      <c r="AN63" s="5" t="str">
        <f t="shared" si="12"/>
        <v/>
      </c>
      <c r="AP63" s="5" t="str">
        <f t="shared" si="13"/>
        <v/>
      </c>
      <c r="AS63" s="5">
        <f t="shared" si="18"/>
        <v>15684.658999999998</v>
      </c>
      <c r="AT63" s="11">
        <f t="shared" si="15"/>
        <v>2.632920152117705</v>
      </c>
      <c r="AU63" s="5">
        <f t="shared" si="14"/>
        <v>2632.9201521177051</v>
      </c>
    </row>
    <row r="64" spans="1:47" x14ac:dyDescent="0.3">
      <c r="A64" s="1" t="s">
        <v>136</v>
      </c>
      <c r="B64" s="1" t="s">
        <v>67</v>
      </c>
      <c r="C64" s="1" t="s">
        <v>68</v>
      </c>
      <c r="D64" s="1" t="s">
        <v>69</v>
      </c>
      <c r="E64" s="1" t="s">
        <v>58</v>
      </c>
      <c r="F64" s="1" t="s">
        <v>51</v>
      </c>
      <c r="G64" s="1" t="s">
        <v>52</v>
      </c>
      <c r="H64" s="1" t="s">
        <v>53</v>
      </c>
      <c r="I64" s="2">
        <v>74.05</v>
      </c>
      <c r="J64" s="2">
        <v>36.71</v>
      </c>
      <c r="K64" s="2">
        <f t="shared" si="16"/>
        <v>3.36</v>
      </c>
      <c r="L64" s="2">
        <f t="shared" si="17"/>
        <v>0</v>
      </c>
      <c r="R64" s="7">
        <v>3.36</v>
      </c>
      <c r="S64" s="5">
        <v>1113.8399999999999</v>
      </c>
      <c r="AL64" s="5" t="str">
        <f t="shared" si="11"/>
        <v/>
      </c>
      <c r="AN64" s="5" t="str">
        <f t="shared" si="12"/>
        <v/>
      </c>
      <c r="AP64" s="5" t="str">
        <f t="shared" si="13"/>
        <v/>
      </c>
      <c r="AS64" s="5">
        <f t="shared" si="18"/>
        <v>1113.8399999999999</v>
      </c>
      <c r="AT64" s="11">
        <f t="shared" si="15"/>
        <v>0.18697580752216447</v>
      </c>
      <c r="AU64" s="5">
        <f t="shared" si="14"/>
        <v>186.97580752216447</v>
      </c>
    </row>
    <row r="65" spans="1:47" x14ac:dyDescent="0.3">
      <c r="A65" s="1" t="s">
        <v>136</v>
      </c>
      <c r="B65" s="1" t="s">
        <v>67</v>
      </c>
      <c r="C65" s="1" t="s">
        <v>68</v>
      </c>
      <c r="D65" s="1" t="s">
        <v>69</v>
      </c>
      <c r="E65" s="1" t="s">
        <v>59</v>
      </c>
      <c r="F65" s="1" t="s">
        <v>51</v>
      </c>
      <c r="G65" s="1" t="s">
        <v>52</v>
      </c>
      <c r="H65" s="1" t="s">
        <v>53</v>
      </c>
      <c r="I65" s="2">
        <v>74.05</v>
      </c>
      <c r="J65" s="2">
        <v>37.340000000000003</v>
      </c>
      <c r="K65" s="2">
        <f t="shared" si="16"/>
        <v>1.1200000000000001</v>
      </c>
      <c r="L65" s="2">
        <f t="shared" si="17"/>
        <v>0</v>
      </c>
      <c r="R65" s="7">
        <v>0.5</v>
      </c>
      <c r="S65" s="5">
        <v>165.75</v>
      </c>
      <c r="T65" s="8">
        <v>0.62</v>
      </c>
      <c r="U65" s="5">
        <v>61.658999999999999</v>
      </c>
      <c r="AL65" s="5" t="str">
        <f t="shared" si="11"/>
        <v/>
      </c>
      <c r="AN65" s="5" t="str">
        <f t="shared" si="12"/>
        <v/>
      </c>
      <c r="AP65" s="5" t="str">
        <f t="shared" si="13"/>
        <v/>
      </c>
      <c r="AS65" s="5">
        <f t="shared" si="18"/>
        <v>227.40899999999999</v>
      </c>
      <c r="AT65" s="11">
        <f t="shared" si="15"/>
        <v>3.8174227369108582E-2</v>
      </c>
      <c r="AU65" s="5">
        <f t="shared" si="14"/>
        <v>38.174227369108579</v>
      </c>
    </row>
    <row r="66" spans="1:47" x14ac:dyDescent="0.3">
      <c r="A66" s="1" t="s">
        <v>137</v>
      </c>
      <c r="B66" s="1" t="s">
        <v>72</v>
      </c>
      <c r="C66" s="1" t="s">
        <v>73</v>
      </c>
      <c r="D66" s="1" t="s">
        <v>74</v>
      </c>
      <c r="E66" s="1" t="s">
        <v>58</v>
      </c>
      <c r="F66" s="1" t="s">
        <v>51</v>
      </c>
      <c r="G66" s="1" t="s">
        <v>52</v>
      </c>
      <c r="H66" s="1" t="s">
        <v>53</v>
      </c>
      <c r="I66" s="2">
        <v>6.16</v>
      </c>
      <c r="J66" s="2">
        <v>3.45</v>
      </c>
      <c r="K66" s="2">
        <f t="shared" si="16"/>
        <v>0.25</v>
      </c>
      <c r="L66" s="2">
        <f t="shared" si="17"/>
        <v>0</v>
      </c>
      <c r="T66" s="8">
        <v>0.25</v>
      </c>
      <c r="U66" s="5">
        <v>24.87</v>
      </c>
      <c r="AL66" s="5" t="str">
        <f t="shared" ref="AL66:AL81" si="19">IF(AK66&gt;0,AK66*$AL$1,"")</f>
        <v/>
      </c>
      <c r="AN66" s="5" t="str">
        <f t="shared" ref="AN66:AN81" si="20">IF(AM66&gt;0,AM66*$AN$1,"")</f>
        <v/>
      </c>
      <c r="AP66" s="5" t="str">
        <f t="shared" ref="AP66:AP81" si="21">IF(AO66&gt;0,AO66*$AP$1,"")</f>
        <v/>
      </c>
      <c r="AS66" s="5">
        <f t="shared" si="18"/>
        <v>24.87</v>
      </c>
      <c r="AT66" s="11">
        <f t="shared" si="15"/>
        <v>4.1748261268011837E-3</v>
      </c>
      <c r="AU66" s="5">
        <f t="shared" ref="AU66:AU81" si="22">(AT66/100)*$AU$1</f>
        <v>4.1748261268011841</v>
      </c>
    </row>
    <row r="67" spans="1:47" x14ac:dyDescent="0.3">
      <c r="A67" s="1" t="s">
        <v>137</v>
      </c>
      <c r="B67" s="1" t="s">
        <v>72</v>
      </c>
      <c r="C67" s="1" t="s">
        <v>73</v>
      </c>
      <c r="D67" s="1" t="s">
        <v>74</v>
      </c>
      <c r="E67" s="1" t="s">
        <v>59</v>
      </c>
      <c r="F67" s="1" t="s">
        <v>51</v>
      </c>
      <c r="G67" s="1" t="s">
        <v>52</v>
      </c>
      <c r="H67" s="1" t="s">
        <v>53</v>
      </c>
      <c r="I67" s="2">
        <v>6.16</v>
      </c>
      <c r="J67" s="2">
        <v>2.71</v>
      </c>
      <c r="K67" s="2">
        <f t="shared" si="16"/>
        <v>1.1599999999999999</v>
      </c>
      <c r="L67" s="2">
        <f t="shared" si="17"/>
        <v>0</v>
      </c>
      <c r="T67" s="8">
        <v>1.1599999999999999</v>
      </c>
      <c r="U67" s="5">
        <v>115.36199999999999</v>
      </c>
      <c r="AL67" s="5" t="str">
        <f t="shared" si="19"/>
        <v/>
      </c>
      <c r="AN67" s="5" t="str">
        <f t="shared" si="20"/>
        <v/>
      </c>
      <c r="AP67" s="5" t="str">
        <f t="shared" si="21"/>
        <v/>
      </c>
      <c r="AS67" s="5">
        <f t="shared" si="18"/>
        <v>115.36199999999999</v>
      </c>
      <c r="AT67" s="11">
        <f t="shared" ref="AT67:AT81" si="23">(AS67/$AS$87)*100</f>
        <v>1.9365351493367034E-2</v>
      </c>
      <c r="AU67" s="5">
        <f t="shared" si="22"/>
        <v>19.365351493367033</v>
      </c>
    </row>
    <row r="68" spans="1:47" x14ac:dyDescent="0.3">
      <c r="A68" s="1" t="s">
        <v>138</v>
      </c>
      <c r="B68" s="1" t="s">
        <v>139</v>
      </c>
      <c r="C68" s="1" t="s">
        <v>77</v>
      </c>
      <c r="D68" s="1" t="s">
        <v>69</v>
      </c>
      <c r="E68" s="1" t="s">
        <v>50</v>
      </c>
      <c r="F68" s="1" t="s">
        <v>51</v>
      </c>
      <c r="G68" s="1" t="s">
        <v>52</v>
      </c>
      <c r="H68" s="1" t="s">
        <v>53</v>
      </c>
      <c r="I68" s="2">
        <v>120</v>
      </c>
      <c r="J68" s="2">
        <v>38.97</v>
      </c>
      <c r="K68" s="2">
        <f t="shared" si="16"/>
        <v>5.76</v>
      </c>
      <c r="L68" s="2">
        <f t="shared" si="17"/>
        <v>0</v>
      </c>
      <c r="R68" s="7">
        <v>4.83</v>
      </c>
      <c r="S68" s="5">
        <v>1601.145</v>
      </c>
      <c r="T68" s="8">
        <v>0.93</v>
      </c>
      <c r="U68" s="5">
        <v>92.488500000000002</v>
      </c>
      <c r="AL68" s="5" t="str">
        <f t="shared" si="19"/>
        <v/>
      </c>
      <c r="AN68" s="5" t="str">
        <f t="shared" si="20"/>
        <v/>
      </c>
      <c r="AP68" s="5" t="str">
        <f t="shared" si="21"/>
        <v/>
      </c>
      <c r="AS68" s="5">
        <f t="shared" si="18"/>
        <v>1693.6334999999999</v>
      </c>
      <c r="AT68" s="11">
        <f t="shared" si="23"/>
        <v>0.28430339304486257</v>
      </c>
      <c r="AU68" s="5">
        <f t="shared" si="22"/>
        <v>284.30339304486256</v>
      </c>
    </row>
    <row r="69" spans="1:47" x14ac:dyDescent="0.3">
      <c r="A69" s="1" t="s">
        <v>138</v>
      </c>
      <c r="B69" s="1" t="s">
        <v>139</v>
      </c>
      <c r="C69" s="1" t="s">
        <v>77</v>
      </c>
      <c r="D69" s="1" t="s">
        <v>69</v>
      </c>
      <c r="E69" s="1" t="s">
        <v>54</v>
      </c>
      <c r="F69" s="1" t="s">
        <v>51</v>
      </c>
      <c r="G69" s="1" t="s">
        <v>52</v>
      </c>
      <c r="H69" s="1" t="s">
        <v>53</v>
      </c>
      <c r="I69" s="2">
        <v>120</v>
      </c>
      <c r="J69" s="2">
        <v>38.94</v>
      </c>
      <c r="K69" s="2">
        <f t="shared" si="16"/>
        <v>38.940000000000005</v>
      </c>
      <c r="L69" s="2">
        <f t="shared" si="17"/>
        <v>0</v>
      </c>
      <c r="P69" s="6">
        <v>0.59</v>
      </c>
      <c r="Q69" s="5">
        <v>510.05499999999989</v>
      </c>
      <c r="R69" s="7">
        <v>38.35</v>
      </c>
      <c r="S69" s="5">
        <v>12713.025</v>
      </c>
      <c r="AL69" s="5" t="str">
        <f t="shared" si="19"/>
        <v/>
      </c>
      <c r="AN69" s="5" t="str">
        <f t="shared" si="20"/>
        <v/>
      </c>
      <c r="AP69" s="5" t="str">
        <f t="shared" si="21"/>
        <v/>
      </c>
      <c r="AS69" s="5">
        <f t="shared" si="18"/>
        <v>13223.08</v>
      </c>
      <c r="AT69" s="11">
        <f t="shared" si="23"/>
        <v>2.219704859701737</v>
      </c>
      <c r="AU69" s="5">
        <f t="shared" si="22"/>
        <v>2219.704859701737</v>
      </c>
    </row>
    <row r="70" spans="1:47" x14ac:dyDescent="0.3">
      <c r="A70" s="1" t="s">
        <v>140</v>
      </c>
      <c r="B70" s="1" t="s">
        <v>141</v>
      </c>
      <c r="C70" s="1" t="s">
        <v>142</v>
      </c>
      <c r="D70" s="1" t="s">
        <v>85</v>
      </c>
      <c r="E70" s="1" t="s">
        <v>64</v>
      </c>
      <c r="F70" s="1" t="s">
        <v>51</v>
      </c>
      <c r="G70" s="1" t="s">
        <v>52</v>
      </c>
      <c r="H70" s="1" t="s">
        <v>53</v>
      </c>
      <c r="I70" s="2">
        <v>39.619999999999997</v>
      </c>
      <c r="J70" s="2">
        <v>10.02</v>
      </c>
      <c r="K70" s="2">
        <f t="shared" si="16"/>
        <v>10.01</v>
      </c>
      <c r="L70" s="2">
        <f t="shared" si="17"/>
        <v>0</v>
      </c>
      <c r="P70" s="6">
        <v>4.3099999999999996</v>
      </c>
      <c r="Q70" s="5">
        <v>3725.994999999999</v>
      </c>
      <c r="R70" s="7">
        <v>5.7</v>
      </c>
      <c r="S70" s="5">
        <v>1889.55</v>
      </c>
      <c r="AL70" s="5" t="str">
        <f t="shared" si="19"/>
        <v/>
      </c>
      <c r="AN70" s="5" t="str">
        <f t="shared" si="20"/>
        <v/>
      </c>
      <c r="AP70" s="5" t="str">
        <f t="shared" si="21"/>
        <v/>
      </c>
      <c r="AS70" s="5">
        <f t="shared" si="18"/>
        <v>5615.5449999999992</v>
      </c>
      <c r="AT70" s="11">
        <f t="shared" si="23"/>
        <v>0.9426587849709589</v>
      </c>
      <c r="AU70" s="5">
        <f t="shared" si="22"/>
        <v>942.65878497095889</v>
      </c>
    </row>
    <row r="71" spans="1:47" x14ac:dyDescent="0.3">
      <c r="A71" s="1" t="s">
        <v>140</v>
      </c>
      <c r="B71" s="1" t="s">
        <v>141</v>
      </c>
      <c r="C71" s="1" t="s">
        <v>142</v>
      </c>
      <c r="D71" s="1" t="s">
        <v>85</v>
      </c>
      <c r="E71" s="1" t="s">
        <v>65</v>
      </c>
      <c r="F71" s="1" t="s">
        <v>51</v>
      </c>
      <c r="G71" s="1" t="s">
        <v>52</v>
      </c>
      <c r="H71" s="1" t="s">
        <v>53</v>
      </c>
      <c r="I71" s="2">
        <v>39.619999999999997</v>
      </c>
      <c r="J71" s="2">
        <v>29.6</v>
      </c>
      <c r="K71" s="2">
        <f t="shared" si="16"/>
        <v>27.56</v>
      </c>
      <c r="L71" s="2">
        <f t="shared" si="17"/>
        <v>0</v>
      </c>
      <c r="P71" s="6">
        <v>2.86</v>
      </c>
      <c r="Q71" s="5">
        <v>2472.4699999999998</v>
      </c>
      <c r="R71" s="7">
        <v>21.14</v>
      </c>
      <c r="S71" s="5">
        <v>7007.91</v>
      </c>
      <c r="T71" s="8">
        <v>3.56</v>
      </c>
      <c r="U71" s="5">
        <v>354.04199999999997</v>
      </c>
      <c r="AL71" s="5" t="str">
        <f t="shared" si="19"/>
        <v/>
      </c>
      <c r="AN71" s="5" t="str">
        <f t="shared" si="20"/>
        <v/>
      </c>
      <c r="AP71" s="5" t="str">
        <f t="shared" si="21"/>
        <v/>
      </c>
      <c r="AS71" s="5">
        <f t="shared" si="18"/>
        <v>9834.4219999999987</v>
      </c>
      <c r="AT71" s="11">
        <f t="shared" si="23"/>
        <v>1.650864572078341</v>
      </c>
      <c r="AU71" s="5">
        <f t="shared" si="22"/>
        <v>1650.8645720783411</v>
      </c>
    </row>
    <row r="72" spans="1:47" x14ac:dyDescent="0.3">
      <c r="A72" s="1" t="s">
        <v>143</v>
      </c>
      <c r="B72" s="1" t="s">
        <v>67</v>
      </c>
      <c r="C72" s="1" t="s">
        <v>68</v>
      </c>
      <c r="D72" s="1" t="s">
        <v>69</v>
      </c>
      <c r="E72" s="1" t="s">
        <v>112</v>
      </c>
      <c r="F72" s="1" t="s">
        <v>51</v>
      </c>
      <c r="G72" s="1" t="s">
        <v>52</v>
      </c>
      <c r="H72" s="1" t="s">
        <v>53</v>
      </c>
      <c r="I72" s="2">
        <v>40</v>
      </c>
      <c r="J72" s="2">
        <v>39.89</v>
      </c>
      <c r="K72" s="2">
        <f t="shared" si="16"/>
        <v>6.49</v>
      </c>
      <c r="L72" s="2">
        <f t="shared" si="17"/>
        <v>0</v>
      </c>
      <c r="R72" s="7">
        <v>4.9800000000000004</v>
      </c>
      <c r="S72" s="5">
        <v>1650.87</v>
      </c>
      <c r="T72" s="8">
        <v>1.51</v>
      </c>
      <c r="U72" s="5">
        <v>150.1695</v>
      </c>
      <c r="AL72" s="5" t="str">
        <f t="shared" si="19"/>
        <v/>
      </c>
      <c r="AN72" s="5" t="str">
        <f t="shared" si="20"/>
        <v/>
      </c>
      <c r="AP72" s="5" t="str">
        <f t="shared" si="21"/>
        <v/>
      </c>
      <c r="AS72" s="5">
        <f t="shared" si="18"/>
        <v>1801.0394999999999</v>
      </c>
      <c r="AT72" s="11">
        <f t="shared" si="23"/>
        <v>0.30233320305592842</v>
      </c>
      <c r="AU72" s="5">
        <f t="shared" si="22"/>
        <v>302.33320305592844</v>
      </c>
    </row>
    <row r="73" spans="1:47" x14ac:dyDescent="0.3">
      <c r="A73" s="1" t="s">
        <v>144</v>
      </c>
      <c r="B73" s="1" t="s">
        <v>145</v>
      </c>
      <c r="C73" s="1" t="s">
        <v>146</v>
      </c>
      <c r="D73" s="1" t="s">
        <v>69</v>
      </c>
      <c r="E73" s="1" t="s">
        <v>64</v>
      </c>
      <c r="F73" s="1" t="s">
        <v>51</v>
      </c>
      <c r="G73" s="1" t="s">
        <v>52</v>
      </c>
      <c r="H73" s="1" t="s">
        <v>53</v>
      </c>
      <c r="I73" s="2">
        <v>40</v>
      </c>
      <c r="J73" s="2">
        <v>30.01</v>
      </c>
      <c r="K73" s="2">
        <f t="shared" ref="K73:K83" si="24">SUM(N73,P73,R73,T73,V73,X73,Z73,AB73,AE73,AG73,AI73)</f>
        <v>30.009999999999998</v>
      </c>
      <c r="L73" s="2">
        <f t="shared" ref="L73:L83" si="25">SUM(M73,AD73,AK73,AM73,AO73,AQ73,AR73)</f>
        <v>0</v>
      </c>
      <c r="P73" s="6">
        <v>6.62</v>
      </c>
      <c r="Q73" s="5">
        <v>5722.99</v>
      </c>
      <c r="R73" s="7">
        <v>23.15</v>
      </c>
      <c r="S73" s="5">
        <v>7674.2250000000004</v>
      </c>
      <c r="T73" s="8">
        <v>0.24</v>
      </c>
      <c r="U73" s="5">
        <v>23.867999999999999</v>
      </c>
      <c r="AL73" s="5" t="str">
        <f t="shared" si="19"/>
        <v/>
      </c>
      <c r="AN73" s="5" t="str">
        <f t="shared" si="20"/>
        <v/>
      </c>
      <c r="AP73" s="5" t="str">
        <f t="shared" si="21"/>
        <v/>
      </c>
      <c r="AS73" s="5">
        <f t="shared" ref="AS73:AS83" si="26">SUM(O73,Q73,S73,U73,W73,Y73,AA73,AC73,AF73,AH73,AJ73)</f>
        <v>13421.083000000001</v>
      </c>
      <c r="AT73" s="11">
        <f t="shared" si="23"/>
        <v>2.2529428210039089</v>
      </c>
      <c r="AU73" s="5">
        <f t="shared" si="22"/>
        <v>2252.9428210039086</v>
      </c>
    </row>
    <row r="74" spans="1:47" x14ac:dyDescent="0.3">
      <c r="A74" s="1" t="s">
        <v>144</v>
      </c>
      <c r="B74" s="1" t="s">
        <v>145</v>
      </c>
      <c r="C74" s="1" t="s">
        <v>146</v>
      </c>
      <c r="D74" s="1" t="s">
        <v>69</v>
      </c>
      <c r="E74" s="1" t="s">
        <v>65</v>
      </c>
      <c r="F74" s="1" t="s">
        <v>51</v>
      </c>
      <c r="G74" s="1" t="s">
        <v>52</v>
      </c>
      <c r="H74" s="1" t="s">
        <v>53</v>
      </c>
      <c r="I74" s="2">
        <v>40</v>
      </c>
      <c r="J74" s="2">
        <v>9.99</v>
      </c>
      <c r="K74" s="2">
        <f t="shared" si="24"/>
        <v>9.99</v>
      </c>
      <c r="L74" s="2">
        <f t="shared" si="25"/>
        <v>0</v>
      </c>
      <c r="P74" s="6">
        <v>3.17</v>
      </c>
      <c r="Q74" s="5">
        <v>2740.4650000000001</v>
      </c>
      <c r="R74" s="7">
        <v>6.08</v>
      </c>
      <c r="S74" s="5">
        <v>2015.52</v>
      </c>
      <c r="T74" s="8">
        <v>0.74</v>
      </c>
      <c r="U74" s="5">
        <v>73.593000000000004</v>
      </c>
      <c r="AL74" s="5" t="str">
        <f t="shared" si="19"/>
        <v/>
      </c>
      <c r="AN74" s="5" t="str">
        <f t="shared" si="20"/>
        <v/>
      </c>
      <c r="AP74" s="5" t="str">
        <f t="shared" si="21"/>
        <v/>
      </c>
      <c r="AS74" s="5">
        <f t="shared" si="26"/>
        <v>4829.5780000000004</v>
      </c>
      <c r="AT74" s="11">
        <f t="shared" si="23"/>
        <v>0.81072168941794165</v>
      </c>
      <c r="AU74" s="5">
        <f t="shared" si="22"/>
        <v>810.72168941794166</v>
      </c>
    </row>
    <row r="75" spans="1:47" x14ac:dyDescent="0.3">
      <c r="A75" s="1" t="s">
        <v>147</v>
      </c>
      <c r="B75" s="1" t="s">
        <v>145</v>
      </c>
      <c r="C75" s="1" t="s">
        <v>146</v>
      </c>
      <c r="D75" s="1" t="s">
        <v>69</v>
      </c>
      <c r="E75" s="1" t="s">
        <v>55</v>
      </c>
      <c r="F75" s="1" t="s">
        <v>51</v>
      </c>
      <c r="G75" s="1" t="s">
        <v>52</v>
      </c>
      <c r="H75" s="1" t="s">
        <v>53</v>
      </c>
      <c r="I75" s="2">
        <v>20</v>
      </c>
      <c r="J75" s="2">
        <v>19.47</v>
      </c>
      <c r="K75" s="2">
        <f t="shared" si="24"/>
        <v>9.9700000000000006</v>
      </c>
      <c r="L75" s="2">
        <f t="shared" si="25"/>
        <v>0</v>
      </c>
      <c r="R75" s="7">
        <v>9.0500000000000007</v>
      </c>
      <c r="S75" s="5">
        <v>3000.0749999999998</v>
      </c>
      <c r="T75" s="8">
        <v>0.92</v>
      </c>
      <c r="U75" s="5">
        <v>91.494</v>
      </c>
      <c r="AL75" s="5" t="str">
        <f t="shared" si="19"/>
        <v/>
      </c>
      <c r="AN75" s="5" t="str">
        <f t="shared" si="20"/>
        <v/>
      </c>
      <c r="AP75" s="5" t="str">
        <f t="shared" si="21"/>
        <v/>
      </c>
      <c r="AS75" s="5">
        <f t="shared" si="26"/>
        <v>3091.569</v>
      </c>
      <c r="AT75" s="11">
        <f t="shared" si="23"/>
        <v>0.51896916099753143</v>
      </c>
      <c r="AU75" s="5">
        <f t="shared" si="22"/>
        <v>518.96916099753139</v>
      </c>
    </row>
    <row r="76" spans="1:47" x14ac:dyDescent="0.3">
      <c r="A76" s="1" t="s">
        <v>148</v>
      </c>
      <c r="B76" s="1" t="s">
        <v>141</v>
      </c>
      <c r="C76" s="1" t="s">
        <v>142</v>
      </c>
      <c r="D76" s="1" t="s">
        <v>85</v>
      </c>
      <c r="E76" s="1" t="s">
        <v>55</v>
      </c>
      <c r="F76" s="1" t="s">
        <v>51</v>
      </c>
      <c r="G76" s="1" t="s">
        <v>52</v>
      </c>
      <c r="H76" s="1" t="s">
        <v>53</v>
      </c>
      <c r="I76" s="2">
        <v>19.84</v>
      </c>
      <c r="J76" s="2">
        <v>19.48</v>
      </c>
      <c r="K76" s="2">
        <f t="shared" si="24"/>
        <v>19.48</v>
      </c>
      <c r="L76" s="2">
        <f t="shared" si="25"/>
        <v>0</v>
      </c>
      <c r="P76" s="6">
        <v>0.77</v>
      </c>
      <c r="Q76" s="5">
        <v>665.66499999999996</v>
      </c>
      <c r="R76" s="7">
        <v>18.440000000000001</v>
      </c>
      <c r="S76" s="5">
        <v>6112.8600000000006</v>
      </c>
      <c r="T76" s="8">
        <v>0.27</v>
      </c>
      <c r="U76" s="5">
        <v>26.851500000000001</v>
      </c>
      <c r="AL76" s="5" t="str">
        <f t="shared" si="19"/>
        <v/>
      </c>
      <c r="AN76" s="5" t="str">
        <f t="shared" si="20"/>
        <v/>
      </c>
      <c r="AP76" s="5" t="str">
        <f t="shared" si="21"/>
        <v/>
      </c>
      <c r="AS76" s="5">
        <f t="shared" si="26"/>
        <v>6805.3765000000003</v>
      </c>
      <c r="AT76" s="11">
        <f t="shared" si="23"/>
        <v>1.1423909776806915</v>
      </c>
      <c r="AU76" s="5">
        <f t="shared" si="22"/>
        <v>1142.3909776806915</v>
      </c>
    </row>
    <row r="77" spans="1:47" x14ac:dyDescent="0.3">
      <c r="A77" s="1" t="s">
        <v>149</v>
      </c>
      <c r="B77" s="1" t="s">
        <v>150</v>
      </c>
      <c r="C77" s="1" t="s">
        <v>151</v>
      </c>
      <c r="D77" s="1" t="s">
        <v>74</v>
      </c>
      <c r="E77" s="1" t="s">
        <v>61</v>
      </c>
      <c r="F77" s="1" t="s">
        <v>57</v>
      </c>
      <c r="G77" s="1" t="s">
        <v>52</v>
      </c>
      <c r="H77" s="1" t="s">
        <v>53</v>
      </c>
      <c r="I77" s="2">
        <v>411.46</v>
      </c>
      <c r="J77" s="2">
        <v>39.1</v>
      </c>
      <c r="K77" s="2">
        <f t="shared" si="24"/>
        <v>22.93</v>
      </c>
      <c r="L77" s="2">
        <f t="shared" si="25"/>
        <v>0</v>
      </c>
      <c r="R77" s="7">
        <v>22.64</v>
      </c>
      <c r="S77" s="5">
        <v>7505.16</v>
      </c>
      <c r="T77" s="8">
        <v>0.28999999999999998</v>
      </c>
      <c r="U77" s="5">
        <v>28.840499999999999</v>
      </c>
      <c r="AL77" s="5" t="str">
        <f t="shared" si="19"/>
        <v/>
      </c>
      <c r="AN77" s="5" t="str">
        <f t="shared" si="20"/>
        <v/>
      </c>
      <c r="AP77" s="5" t="str">
        <f t="shared" si="21"/>
        <v/>
      </c>
      <c r="AS77" s="5">
        <f t="shared" si="26"/>
        <v>7534.0005000000001</v>
      </c>
      <c r="AT77" s="11">
        <f t="shared" si="23"/>
        <v>1.26470213617745</v>
      </c>
      <c r="AU77" s="5">
        <f t="shared" si="22"/>
        <v>1264.70213617745</v>
      </c>
    </row>
    <row r="78" spans="1:47" x14ac:dyDescent="0.3">
      <c r="A78" s="1" t="s">
        <v>149</v>
      </c>
      <c r="B78" s="1" t="s">
        <v>150</v>
      </c>
      <c r="C78" s="1" t="s">
        <v>151</v>
      </c>
      <c r="D78" s="1" t="s">
        <v>74</v>
      </c>
      <c r="E78" s="1" t="s">
        <v>58</v>
      </c>
      <c r="F78" s="1" t="s">
        <v>57</v>
      </c>
      <c r="G78" s="1" t="s">
        <v>52</v>
      </c>
      <c r="H78" s="1" t="s">
        <v>53</v>
      </c>
      <c r="I78" s="2">
        <v>411.46</v>
      </c>
      <c r="J78" s="2">
        <v>39.479999999999997</v>
      </c>
      <c r="K78" s="2">
        <f t="shared" si="24"/>
        <v>37.67</v>
      </c>
      <c r="L78" s="2">
        <f t="shared" si="25"/>
        <v>0</v>
      </c>
      <c r="R78" s="7">
        <v>31.47</v>
      </c>
      <c r="S78" s="5">
        <v>10432.305</v>
      </c>
      <c r="T78" s="8">
        <v>6.2</v>
      </c>
      <c r="U78" s="5">
        <v>616.59</v>
      </c>
      <c r="AL78" s="5" t="str">
        <f t="shared" si="19"/>
        <v/>
      </c>
      <c r="AN78" s="5" t="str">
        <f t="shared" si="20"/>
        <v/>
      </c>
      <c r="AP78" s="5" t="str">
        <f t="shared" si="21"/>
        <v/>
      </c>
      <c r="AS78" s="5">
        <f t="shared" si="26"/>
        <v>11048.895</v>
      </c>
      <c r="AT78" s="11">
        <f t="shared" si="23"/>
        <v>1.8547332335457567</v>
      </c>
      <c r="AU78" s="5">
        <f t="shared" si="22"/>
        <v>1854.7332335457568</v>
      </c>
    </row>
    <row r="79" spans="1:47" x14ac:dyDescent="0.3">
      <c r="A79" s="1" t="s">
        <v>149</v>
      </c>
      <c r="B79" s="1" t="s">
        <v>150</v>
      </c>
      <c r="C79" s="1" t="s">
        <v>151</v>
      </c>
      <c r="D79" s="1" t="s">
        <v>74</v>
      </c>
      <c r="E79" s="1" t="s">
        <v>59</v>
      </c>
      <c r="F79" s="1" t="s">
        <v>57</v>
      </c>
      <c r="G79" s="1" t="s">
        <v>52</v>
      </c>
      <c r="H79" s="1" t="s">
        <v>53</v>
      </c>
      <c r="I79" s="2">
        <v>411.46</v>
      </c>
      <c r="J79" s="2">
        <v>39.909999999999997</v>
      </c>
      <c r="K79" s="2">
        <f t="shared" si="24"/>
        <v>2.0399999999999996</v>
      </c>
      <c r="L79" s="2">
        <f t="shared" si="25"/>
        <v>0</v>
      </c>
      <c r="R79" s="7">
        <v>0.01</v>
      </c>
      <c r="S79" s="5">
        <v>3.3149999999999999</v>
      </c>
      <c r="T79" s="8">
        <v>2.0299999999999998</v>
      </c>
      <c r="U79" s="5">
        <v>201.8835</v>
      </c>
      <c r="AL79" s="5" t="str">
        <f t="shared" si="19"/>
        <v/>
      </c>
      <c r="AN79" s="5" t="str">
        <f t="shared" si="20"/>
        <v/>
      </c>
      <c r="AP79" s="5" t="str">
        <f t="shared" si="21"/>
        <v/>
      </c>
      <c r="AS79" s="5">
        <f t="shared" si="26"/>
        <v>205.1985</v>
      </c>
      <c r="AT79" s="11">
        <f t="shared" si="23"/>
        <v>3.44458407310178E-2</v>
      </c>
      <c r="AU79" s="5">
        <f t="shared" si="22"/>
        <v>34.445840731017803</v>
      </c>
    </row>
    <row r="80" spans="1:47" x14ac:dyDescent="0.3">
      <c r="A80" s="1" t="s">
        <v>152</v>
      </c>
      <c r="B80" s="1" t="s">
        <v>153</v>
      </c>
      <c r="C80" s="1" t="s">
        <v>154</v>
      </c>
      <c r="D80" s="1" t="s">
        <v>69</v>
      </c>
      <c r="E80" s="1" t="s">
        <v>63</v>
      </c>
      <c r="F80" s="1" t="s">
        <v>57</v>
      </c>
      <c r="G80" s="1" t="s">
        <v>52</v>
      </c>
      <c r="H80" s="1" t="s">
        <v>53</v>
      </c>
      <c r="I80" s="2">
        <v>80</v>
      </c>
      <c r="J80" s="2">
        <v>39.880000000000003</v>
      </c>
      <c r="K80" s="2">
        <f t="shared" si="24"/>
        <v>4.1399999999999997</v>
      </c>
      <c r="L80" s="2">
        <f t="shared" si="25"/>
        <v>0</v>
      </c>
      <c r="R80" s="7">
        <v>3.96</v>
      </c>
      <c r="S80" s="5">
        <v>1312.74</v>
      </c>
      <c r="T80" s="8">
        <v>0.18</v>
      </c>
      <c r="U80" s="5">
        <v>17.901</v>
      </c>
      <c r="AL80" s="5" t="str">
        <f t="shared" si="19"/>
        <v/>
      </c>
      <c r="AN80" s="5" t="str">
        <f t="shared" si="20"/>
        <v/>
      </c>
      <c r="AP80" s="5" t="str">
        <f t="shared" si="21"/>
        <v/>
      </c>
      <c r="AS80" s="5">
        <f t="shared" si="26"/>
        <v>1330.6410000000001</v>
      </c>
      <c r="AT80" s="11">
        <f t="shared" si="23"/>
        <v>0.2233693129148715</v>
      </c>
      <c r="AU80" s="5">
        <f t="shared" si="22"/>
        <v>223.3693129148715</v>
      </c>
    </row>
    <row r="81" spans="1:47" x14ac:dyDescent="0.3">
      <c r="A81" s="1" t="s">
        <v>152</v>
      </c>
      <c r="B81" s="1" t="s">
        <v>153</v>
      </c>
      <c r="C81" s="1" t="s">
        <v>154</v>
      </c>
      <c r="D81" s="1" t="s">
        <v>69</v>
      </c>
      <c r="E81" s="1" t="s">
        <v>56</v>
      </c>
      <c r="F81" s="1" t="s">
        <v>57</v>
      </c>
      <c r="G81" s="1" t="s">
        <v>52</v>
      </c>
      <c r="H81" s="1" t="s">
        <v>53</v>
      </c>
      <c r="I81" s="2">
        <v>80</v>
      </c>
      <c r="J81" s="2">
        <v>39.520000000000003</v>
      </c>
      <c r="K81" s="2">
        <f t="shared" si="24"/>
        <v>14.799999999999999</v>
      </c>
      <c r="L81" s="2">
        <f t="shared" si="25"/>
        <v>0</v>
      </c>
      <c r="R81" s="7">
        <v>8.6999999999999993</v>
      </c>
      <c r="S81" s="5">
        <v>2884.05</v>
      </c>
      <c r="T81" s="8">
        <v>6.1</v>
      </c>
      <c r="U81" s="5">
        <v>606.64499999999998</v>
      </c>
      <c r="AL81" s="5" t="str">
        <f t="shared" si="19"/>
        <v/>
      </c>
      <c r="AN81" s="5" t="str">
        <f t="shared" si="20"/>
        <v/>
      </c>
      <c r="AP81" s="5" t="str">
        <f t="shared" si="21"/>
        <v/>
      </c>
      <c r="AS81" s="5">
        <f t="shared" si="26"/>
        <v>3490.6950000000002</v>
      </c>
      <c r="AT81" s="11">
        <f t="shared" si="23"/>
        <v>0.58596882535964057</v>
      </c>
      <c r="AU81" s="5">
        <f t="shared" si="22"/>
        <v>585.96882535964062</v>
      </c>
    </row>
    <row r="82" spans="1:47" x14ac:dyDescent="0.3">
      <c r="B82" s="29" t="s">
        <v>162</v>
      </c>
    </row>
    <row r="83" spans="1:47" x14ac:dyDescent="0.3">
      <c r="B83" s="1" t="s">
        <v>155</v>
      </c>
      <c r="C83" s="1" t="s">
        <v>158</v>
      </c>
      <c r="D83" s="1" t="s">
        <v>159</v>
      </c>
      <c r="E83" s="1" t="s">
        <v>50</v>
      </c>
      <c r="J83" s="2">
        <v>4.04</v>
      </c>
      <c r="K83" s="2">
        <f t="shared" si="24"/>
        <v>29.06</v>
      </c>
      <c r="L83" s="2">
        <f t="shared" si="25"/>
        <v>0</v>
      </c>
      <c r="AG83" s="9">
        <v>29.06</v>
      </c>
      <c r="AH83" s="5">
        <v>21545.25</v>
      </c>
      <c r="AL83" s="5" t="str">
        <f t="shared" ref="AL83" si="27">IF(AK83&gt;0,AK83*$AL$1,"")</f>
        <v/>
      </c>
      <c r="AN83" s="5" t="str">
        <f t="shared" ref="AN83" si="28">IF(AM83&gt;0,AM83*$AN$1,"")</f>
        <v/>
      </c>
      <c r="AP83" s="5" t="str">
        <f t="shared" ref="AP83" si="29">IF(AO83&gt;0,AO83*$AP$1,"")</f>
        <v/>
      </c>
      <c r="AS83" s="5">
        <f t="shared" si="26"/>
        <v>21545.25</v>
      </c>
      <c r="AT83" s="11">
        <f>(AS83/$AS$87)*100</f>
        <v>3.6167138161826782</v>
      </c>
      <c r="AU83" s="5">
        <f t="shared" ref="AU83" si="30">(AT83/100)*$AU$1</f>
        <v>3616.7138161826783</v>
      </c>
    </row>
    <row r="84" spans="1:47" x14ac:dyDescent="0.3">
      <c r="B84" s="29" t="s">
        <v>157</v>
      </c>
    </row>
    <row r="85" spans="1:47" x14ac:dyDescent="0.3">
      <c r="B85" s="1" t="s">
        <v>49</v>
      </c>
      <c r="C85" s="1" t="s">
        <v>160</v>
      </c>
      <c r="D85" s="1" t="s">
        <v>74</v>
      </c>
      <c r="E85" s="1" t="s">
        <v>54</v>
      </c>
      <c r="F85" s="1" t="s">
        <v>51</v>
      </c>
      <c r="G85" s="1" t="s">
        <v>52</v>
      </c>
      <c r="H85" s="1" t="s">
        <v>53</v>
      </c>
      <c r="J85" s="2">
        <v>0.98</v>
      </c>
      <c r="K85" s="2">
        <f t="shared" ref="K85:K86" si="31">SUM(N85,P85,R85,T85,V85,X85,Z85,AB85,AE85,AG85,AI85)</f>
        <v>3.07</v>
      </c>
      <c r="L85" s="2">
        <f t="shared" ref="L85:L86" si="32">SUM(M85,AD85,AK85,AM85,AO85,AQ85,AR85)</f>
        <v>0</v>
      </c>
      <c r="AG85" s="9">
        <v>3.07</v>
      </c>
      <c r="AH85" s="5">
        <v>2123.21</v>
      </c>
      <c r="AL85" s="5" t="str">
        <f t="shared" ref="AL85:AL86" si="33">IF(AK85&gt;0,AK85*$AL$1,"")</f>
        <v/>
      </c>
      <c r="AN85" s="5" t="str">
        <f t="shared" ref="AN85:AN86" si="34">IF(AM85&gt;0,AM85*$AN$1,"")</f>
        <v/>
      </c>
      <c r="AP85" s="5" t="str">
        <f t="shared" ref="AP85:AP86" si="35">IF(AO85&gt;0,AO85*$AP$1,"")</f>
        <v/>
      </c>
      <c r="AS85" s="5">
        <f t="shared" ref="AS85:AS86" si="36">SUM(O85,Q85,S85,U85,W85,Y85,AA85,AC85,AF85,AH85,AJ85)</f>
        <v>2123.21</v>
      </c>
      <c r="AT85" s="11">
        <f>(AS85/$AS$87)*100</f>
        <v>0.35641465945659595</v>
      </c>
      <c r="AU85" s="5">
        <f t="shared" ref="AU85:AU86" si="37">(AT85/100)*$AU$1</f>
        <v>356.41465945659598</v>
      </c>
    </row>
    <row r="86" spans="1:47" ht="15" thickBot="1" x14ac:dyDescent="0.35">
      <c r="B86" s="1" t="s">
        <v>60</v>
      </c>
      <c r="C86" s="1" t="s">
        <v>160</v>
      </c>
      <c r="D86" s="1" t="s">
        <v>74</v>
      </c>
      <c r="E86" s="1" t="s">
        <v>61</v>
      </c>
      <c r="F86" s="1" t="s">
        <v>62</v>
      </c>
      <c r="G86" s="1" t="s">
        <v>52</v>
      </c>
      <c r="H86" s="1" t="s">
        <v>53</v>
      </c>
      <c r="J86" s="2">
        <v>0.64</v>
      </c>
      <c r="K86" s="2">
        <f t="shared" si="31"/>
        <v>5.82</v>
      </c>
      <c r="L86" s="2">
        <f t="shared" si="32"/>
        <v>0</v>
      </c>
      <c r="AG86" s="9">
        <v>5.82</v>
      </c>
      <c r="AH86" s="5">
        <v>5290.74</v>
      </c>
      <c r="AL86" s="5" t="str">
        <f t="shared" si="33"/>
        <v/>
      </c>
      <c r="AN86" s="5" t="str">
        <f t="shared" si="34"/>
        <v/>
      </c>
      <c r="AP86" s="5" t="str">
        <f t="shared" si="35"/>
        <v/>
      </c>
      <c r="AS86" s="5">
        <f t="shared" si="36"/>
        <v>5290.74</v>
      </c>
      <c r="AT86" s="11">
        <f>(AS86/$AS$87)*100</f>
        <v>0.88813508573028122</v>
      </c>
      <c r="AU86" s="5">
        <f t="shared" si="37"/>
        <v>888.13508573028116</v>
      </c>
    </row>
    <row r="87" spans="1:47" ht="15" thickTop="1" x14ac:dyDescent="0.3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0">
        <f t="shared" ref="K87:AU87" si="38">SUM(K3:K86)</f>
        <v>1031.9599999999996</v>
      </c>
      <c r="L87" s="20">
        <f t="shared" si="38"/>
        <v>0</v>
      </c>
      <c r="M87" s="21">
        <f t="shared" si="38"/>
        <v>0</v>
      </c>
      <c r="N87" s="22">
        <f t="shared" si="38"/>
        <v>69.209999999999994</v>
      </c>
      <c r="O87" s="23">
        <f t="shared" si="38"/>
        <v>94478.47500000002</v>
      </c>
      <c r="P87" s="24">
        <f t="shared" si="38"/>
        <v>326.15999999999997</v>
      </c>
      <c r="Q87" s="23">
        <f t="shared" si="38"/>
        <v>298202.79125000001</v>
      </c>
      <c r="R87" s="25">
        <f t="shared" si="38"/>
        <v>468.03</v>
      </c>
      <c r="S87" s="23">
        <f t="shared" si="38"/>
        <v>161830.01249999998</v>
      </c>
      <c r="T87" s="26">
        <f t="shared" si="38"/>
        <v>98.270000000000024</v>
      </c>
      <c r="U87" s="23">
        <f t="shared" si="38"/>
        <v>10705.054125000002</v>
      </c>
      <c r="V87" s="20">
        <f t="shared" si="38"/>
        <v>0</v>
      </c>
      <c r="W87" s="23">
        <f t="shared" si="38"/>
        <v>0</v>
      </c>
      <c r="X87" s="20">
        <f t="shared" si="38"/>
        <v>0</v>
      </c>
      <c r="Y87" s="23">
        <f t="shared" si="38"/>
        <v>0</v>
      </c>
      <c r="Z87" s="27">
        <f t="shared" si="38"/>
        <v>15.51</v>
      </c>
      <c r="AA87" s="23">
        <f t="shared" si="38"/>
        <v>847.67512499999987</v>
      </c>
      <c r="AB87" s="28">
        <f t="shared" si="38"/>
        <v>16.829999999999998</v>
      </c>
      <c r="AC87" s="23">
        <f t="shared" si="38"/>
        <v>690.22399999999993</v>
      </c>
      <c r="AD87" s="20">
        <f t="shared" si="38"/>
        <v>0</v>
      </c>
      <c r="AE87" s="20">
        <f t="shared" si="38"/>
        <v>0</v>
      </c>
      <c r="AF87" s="23">
        <f t="shared" si="38"/>
        <v>0</v>
      </c>
      <c r="AG87" s="27">
        <f t="shared" si="38"/>
        <v>37.949999999999996</v>
      </c>
      <c r="AH87" s="23">
        <f t="shared" si="38"/>
        <v>28959.199999999997</v>
      </c>
      <c r="AI87" s="20">
        <f t="shared" si="38"/>
        <v>0</v>
      </c>
      <c r="AJ87" s="23">
        <f t="shared" si="38"/>
        <v>0</v>
      </c>
      <c r="AK87" s="21">
        <f t="shared" si="38"/>
        <v>0</v>
      </c>
      <c r="AL87" s="23">
        <f t="shared" si="38"/>
        <v>0</v>
      </c>
      <c r="AM87" s="21">
        <f t="shared" si="38"/>
        <v>0</v>
      </c>
      <c r="AN87" s="23">
        <f t="shared" si="38"/>
        <v>0</v>
      </c>
      <c r="AO87" s="20">
        <f t="shared" si="38"/>
        <v>0</v>
      </c>
      <c r="AP87" s="23">
        <f t="shared" si="38"/>
        <v>0</v>
      </c>
      <c r="AQ87" s="20">
        <f t="shared" si="38"/>
        <v>0</v>
      </c>
      <c r="AR87" s="20">
        <f t="shared" si="38"/>
        <v>0</v>
      </c>
      <c r="AS87" s="23">
        <f t="shared" si="38"/>
        <v>595713.43199999991</v>
      </c>
      <c r="AT87" s="20">
        <f t="shared" si="38"/>
        <v>100</v>
      </c>
      <c r="AU87" s="23">
        <f t="shared" si="38"/>
        <v>99999.999999999971</v>
      </c>
    </row>
    <row r="90" spans="1:47" x14ac:dyDescent="0.3">
      <c r="B90" s="29" t="s">
        <v>156</v>
      </c>
      <c r="C90" s="1">
        <f>SUM(K87,L87)</f>
        <v>1031.9599999999996</v>
      </c>
    </row>
  </sheetData>
  <autoFilter ref="A2:AU87" xr:uid="{00000000-0001-0000-0000-000000000000}"/>
  <conditionalFormatting sqref="K82:L82">
    <cfRule type="notContainsText" dxfId="0" priority="10" operator="notContains" text="#########">
      <formula>ISERROR(SEARCH("#########",K82))</formula>
    </cfRule>
  </conditionalFormatting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9F471694366554EA47E0857EFF9B72E" ma:contentTypeVersion="19" ma:contentTypeDescription="Create a new document." ma:contentTypeScope="" ma:versionID="0fbd8f6025a9b2a0983ccf399f09d47e">
  <xsd:schema xmlns:xsd="http://www.w3.org/2001/XMLSchema" xmlns:xs="http://www.w3.org/2001/XMLSchema" xmlns:p="http://schemas.microsoft.com/office/2006/metadata/properties" xmlns:ns1="http://schemas.microsoft.com/sharepoint/v3" xmlns:ns2="86e58739-8685-4d29-a2ec-7c9c68f6c483" xmlns:ns3="0443536a-32f8-43be-b347-138dc7c4b70d" targetNamespace="http://schemas.microsoft.com/office/2006/metadata/properties" ma:root="true" ma:fieldsID="ad955e70c58d24ae632375257380caf2" ns1:_="" ns2:_="" ns3:_="">
    <xsd:import namespace="http://schemas.microsoft.com/sharepoint/v3"/>
    <xsd:import namespace="86e58739-8685-4d29-a2ec-7c9c68f6c483"/>
    <xsd:import namespace="0443536a-32f8-43be-b347-138dc7c4b70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7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8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e58739-8685-4d29-a2ec-7c9c68f6c48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6bccc17c-46ff-49d2-8759-2bb659646c8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6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43536a-32f8-43be-b347-138dc7c4b70d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b914a0cd-eb9a-4db4-97f4-816251a3ff74}" ma:internalName="TaxCatchAll" ma:showField="CatchAllData" ma:web="0443536a-32f8-43be-b347-138dc7c4b7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lcf76f155ced4ddcb4097134ff3c332f xmlns="86e58739-8685-4d29-a2ec-7c9c68f6c483">
      <Terms xmlns="http://schemas.microsoft.com/office/infopath/2007/PartnerControls"/>
    </lcf76f155ced4ddcb4097134ff3c332f>
    <TaxCatchAll xmlns="0443536a-32f8-43be-b347-138dc7c4b70d" xsi:nil="true"/>
  </documentManagement>
</p:properties>
</file>

<file path=customXml/itemProps1.xml><?xml version="1.0" encoding="utf-8"?>
<ds:datastoreItem xmlns:ds="http://schemas.openxmlformats.org/officeDocument/2006/customXml" ds:itemID="{20DE4F3A-210D-452B-97A2-ABB29B85042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2992BC-5D14-44DF-8E04-751420459A30}"/>
</file>

<file path=customXml/itemProps3.xml><?xml version="1.0" encoding="utf-8"?>
<ds:datastoreItem xmlns:ds="http://schemas.openxmlformats.org/officeDocument/2006/customXml" ds:itemID="{CC1B9F95-9034-4F26-B273-788A6F88C16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Scott Henderson</cp:lastModifiedBy>
  <dcterms:created xsi:type="dcterms:W3CDTF">2023-08-18T04:38:10Z</dcterms:created>
  <dcterms:modified xsi:type="dcterms:W3CDTF">2024-01-25T19:36:56Z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0x01010099F471694366554EA47E0857EFF9B72E</vt:lpwstr>
  </property>
</Properties>
</file>