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74/"/>
    </mc:Choice>
  </mc:AlternateContent>
  <xr:revisionPtr revIDLastSave="0" documentId="8_{4F504FEC-1A61-4848-919D-BEEA21DDD98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Sheet1!$A$2:$AU$48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M48" i="1" l="1"/>
  <c r="N48" i="1"/>
  <c r="O48" i="1"/>
  <c r="P48" i="1"/>
  <c r="Q48" i="1"/>
  <c r="R48" i="1"/>
  <c r="S48" i="1"/>
  <c r="T48" i="1"/>
  <c r="U48" i="1"/>
  <c r="Z48" i="1"/>
  <c r="AA48" i="1"/>
  <c r="AB48" i="1"/>
  <c r="AC48" i="1"/>
  <c r="AH48" i="1"/>
  <c r="AG48" i="1"/>
  <c r="AS45" i="1"/>
  <c r="AS46" i="1"/>
  <c r="AS43" i="1"/>
  <c r="AS44" i="1"/>
  <c r="AR48" i="1"/>
  <c r="AQ48" i="1"/>
  <c r="AO48" i="1"/>
  <c r="AM48" i="1"/>
  <c r="AK48" i="1"/>
  <c r="AJ48" i="1"/>
  <c r="AI48" i="1"/>
  <c r="AF48" i="1"/>
  <c r="AE48" i="1"/>
  <c r="AD48" i="1"/>
  <c r="Y48" i="1"/>
  <c r="X48" i="1"/>
  <c r="W48" i="1"/>
  <c r="V48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47" i="1"/>
  <c r="AP47" i="1"/>
  <c r="AN47" i="1"/>
  <c r="AL47" i="1"/>
  <c r="L47" i="1"/>
  <c r="K47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L48" i="1" l="1"/>
  <c r="K48" i="1"/>
  <c r="C51" i="1" s="1"/>
  <c r="AS48" i="1"/>
  <c r="AT23" i="1" s="1"/>
  <c r="AU23" i="1" s="1"/>
  <c r="AP48" i="1"/>
  <c r="AL48" i="1"/>
  <c r="AN48" i="1"/>
  <c r="AT46" i="1" l="1"/>
  <c r="AU46" i="1" s="1"/>
  <c r="AT45" i="1"/>
  <c r="AU45" i="1" s="1"/>
  <c r="AT44" i="1"/>
  <c r="AU44" i="1" s="1"/>
  <c r="AT43" i="1"/>
  <c r="AU43" i="1" s="1"/>
  <c r="AT12" i="1"/>
  <c r="AU12" i="1" s="1"/>
  <c r="AT21" i="1"/>
  <c r="AU21" i="1" s="1"/>
  <c r="AT24" i="1"/>
  <c r="AU24" i="1" s="1"/>
  <c r="AT13" i="1"/>
  <c r="AU13" i="1" s="1"/>
  <c r="AT3" i="1"/>
  <c r="AT33" i="1"/>
  <c r="AU33" i="1" s="1"/>
  <c r="AT31" i="1"/>
  <c r="AU31" i="1" s="1"/>
  <c r="AT10" i="1"/>
  <c r="AU10" i="1" s="1"/>
  <c r="AT39" i="1"/>
  <c r="AU39" i="1" s="1"/>
  <c r="AT20" i="1"/>
  <c r="AU20" i="1" s="1"/>
  <c r="AT26" i="1"/>
  <c r="AU26" i="1" s="1"/>
  <c r="AT17" i="1"/>
  <c r="AU17" i="1" s="1"/>
  <c r="AT36" i="1"/>
  <c r="AU36" i="1" s="1"/>
  <c r="AT40" i="1"/>
  <c r="AU40" i="1" s="1"/>
  <c r="AT41" i="1"/>
  <c r="AU41" i="1" s="1"/>
  <c r="AT29" i="1"/>
  <c r="AU29" i="1" s="1"/>
  <c r="AT16" i="1"/>
  <c r="AU16" i="1" s="1"/>
  <c r="AT47" i="1"/>
  <c r="AU47" i="1" s="1"/>
  <c r="AT19" i="1"/>
  <c r="AU19" i="1" s="1"/>
  <c r="AT4" i="1"/>
  <c r="AU4" i="1" s="1"/>
  <c r="AT22" i="1"/>
  <c r="AU22" i="1" s="1"/>
  <c r="AT28" i="1"/>
  <c r="AU28" i="1" s="1"/>
  <c r="AT37" i="1"/>
  <c r="AU37" i="1" s="1"/>
  <c r="AT15" i="1"/>
  <c r="AU15" i="1" s="1"/>
  <c r="AT32" i="1"/>
  <c r="AU32" i="1" s="1"/>
  <c r="AT27" i="1"/>
  <c r="AU27" i="1" s="1"/>
  <c r="AT6" i="1"/>
  <c r="AU6" i="1" s="1"/>
  <c r="AT14" i="1"/>
  <c r="AU14" i="1" s="1"/>
  <c r="AT18" i="1"/>
  <c r="AU18" i="1" s="1"/>
  <c r="AT38" i="1"/>
  <c r="AU38" i="1" s="1"/>
  <c r="AT11" i="1"/>
  <c r="AU11" i="1" s="1"/>
  <c r="AT30" i="1"/>
  <c r="AU30" i="1" s="1"/>
  <c r="AT34" i="1"/>
  <c r="AU34" i="1" s="1"/>
  <c r="AT5" i="1"/>
  <c r="AU5" i="1" s="1"/>
  <c r="AT9" i="1"/>
  <c r="AU9" i="1" s="1"/>
  <c r="AT7" i="1"/>
  <c r="AU7" i="1" s="1"/>
  <c r="AT35" i="1"/>
  <c r="AU35" i="1" s="1"/>
  <c r="AT8" i="1"/>
  <c r="AU8" i="1" s="1"/>
  <c r="AT25" i="1"/>
  <c r="AU25" i="1" s="1"/>
  <c r="AT42" i="1"/>
  <c r="AU42" i="1" s="1"/>
  <c r="AU3" i="1" l="1"/>
  <c r="AU48" i="1" s="1"/>
  <c r="AT48" i="1"/>
</calcChain>
</file>

<file path=xl/sharedStrings.xml><?xml version="1.0" encoding="utf-8"?>
<sst xmlns="http://schemas.openxmlformats.org/spreadsheetml/2006/main" count="381" uniqueCount="128">
  <si>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</si>
  <si>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</si>
  <si>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</si>
  <si>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</si>
  <si>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</si>
  <si>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</si>
  <si>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</si>
  <si>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</si>
  <si>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</si>
  <si>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</si>
  <si>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</si>
  <si>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</si>
  <si>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</si>
  <si>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</si>
  <si>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</si>
  <si>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</si>
  <si>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</si>
  <si>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</si>
  <si>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</si>
  <si>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</si>
  <si>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</si>
  <si>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</si>
  <si>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</si>
  <si>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</si>
  <si>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</si>
  <si>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</si>
  <si>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</si>
  <si>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</si>
  <si>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</si>
  <si>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</si>
  <si>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</si>
  <si>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</si>
  <si>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</si>
  <si>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</si>
  <si>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</si>
  <si>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</si>
  <si>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</si>
  <si>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</si>
  <si>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</si>
  <si>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</si>
  <si>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</si>
  <si>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</si>
  <si>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</si>
  <si>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</si>
  <si>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</si>
  <si>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</si>
  <si>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</si>
  <si>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</si>
  <si>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</si>
  <si>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18-0114-000</t>
  </si>
  <si>
    <t>LINDQUIST FAMILY FARMS LIMITED PART</t>
  </si>
  <si>
    <t>2496 HWY 212</t>
  </si>
  <si>
    <t>MADISON MN 56256</t>
  </si>
  <si>
    <t>NESE</t>
  </si>
  <si>
    <t>24</t>
  </si>
  <si>
    <t>117</t>
  </si>
  <si>
    <t>44</t>
  </si>
  <si>
    <t>SESE</t>
  </si>
  <si>
    <t>18-0114-010</t>
  </si>
  <si>
    <t>BOURNE, MARK &amp; MARILYN</t>
  </si>
  <si>
    <t>2698 180TH ST</t>
  </si>
  <si>
    <t>DAWSON MN 56232</t>
  </si>
  <si>
    <t>180TH ST</t>
  </si>
  <si>
    <t>SWSW</t>
  </si>
  <si>
    <t>19</t>
  </si>
  <si>
    <t>43</t>
  </si>
  <si>
    <t>NENE</t>
  </si>
  <si>
    <t>NWNW</t>
  </si>
  <si>
    <t>30</t>
  </si>
  <si>
    <t>281ST AVE</t>
  </si>
  <si>
    <t>29</t>
  </si>
  <si>
    <t>SWNW</t>
  </si>
  <si>
    <t>SENE</t>
  </si>
  <si>
    <t>38-0118-000</t>
  </si>
  <si>
    <t>HAUGEN, ROGER &amp; PATRICIA REV TRUSTS</t>
  </si>
  <si>
    <t>1819 HWY 75</t>
  </si>
  <si>
    <t>SESW</t>
  </si>
  <si>
    <t>NWSW</t>
  </si>
  <si>
    <t>SWSE</t>
  </si>
  <si>
    <t>38-0118-010</t>
  </si>
  <si>
    <t>GOPLEN, MILTON B. &amp; VIRGINIA</t>
  </si>
  <si>
    <t>2728 180TH ST PO BOX 529</t>
  </si>
  <si>
    <t>38-0119-000</t>
  </si>
  <si>
    <t>RIVERSIDE PROPERTY, LLC</t>
  </si>
  <si>
    <t>2815 186TH ST</t>
  </si>
  <si>
    <t>38-0121-000</t>
  </si>
  <si>
    <t>20</t>
  </si>
  <si>
    <t>38-0177-000</t>
  </si>
  <si>
    <t>LEE, ARTHUR &amp; MARLENE REV LIV TRSTS</t>
  </si>
  <si>
    <t>961 3RD ST</t>
  </si>
  <si>
    <t>NENW</t>
  </si>
  <si>
    <t>SENW</t>
  </si>
  <si>
    <t>38-0177-010</t>
  </si>
  <si>
    <t>LEE, JOHN &amp; CARLA</t>
  </si>
  <si>
    <t>2853 180TH ST</t>
  </si>
  <si>
    <t>38-0180-000</t>
  </si>
  <si>
    <t>38-0181-000</t>
  </si>
  <si>
    <t>WILLAND, ILENE REV LVG TR</t>
  </si>
  <si>
    <t>382 ELM ST</t>
  </si>
  <si>
    <t>SWNE</t>
  </si>
  <si>
    <t>38-0181-010</t>
  </si>
  <si>
    <t>BREBERG, LYLE &amp; LYNNE REV TRUSTS</t>
  </si>
  <si>
    <t>1769 281ST AVE</t>
  </si>
  <si>
    <t>38-0181-020</t>
  </si>
  <si>
    <t>NWNE</t>
  </si>
  <si>
    <t>38-0181-030</t>
  </si>
  <si>
    <t>LUEBKE, KIRT A &amp; PATRICIA</t>
  </si>
  <si>
    <t>P.O. BOX 123</t>
  </si>
  <si>
    <t>38-0182-000</t>
  </si>
  <si>
    <t>FERNHOLZ, BRIAN &amp; ERICA TR AGREE</t>
  </si>
  <si>
    <t>2628 HWY 40</t>
  </si>
  <si>
    <t>NESW</t>
  </si>
  <si>
    <t>38-0182-010</t>
  </si>
  <si>
    <t>38-0182-030</t>
  </si>
  <si>
    <t>NELSON, GERALDYNE</t>
  </si>
  <si>
    <t>PO BOX 254</t>
  </si>
  <si>
    <t>38-0183-000</t>
  </si>
  <si>
    <t>NWSE</t>
  </si>
  <si>
    <t>38-0183-030</t>
  </si>
  <si>
    <t>38-0183-040</t>
  </si>
  <si>
    <t>REGNIER, ALLEN &amp; MARY</t>
  </si>
  <si>
    <t>1729 281ST AVE</t>
  </si>
  <si>
    <t>CR 10</t>
  </si>
  <si>
    <t>TOTAL WATERSHED ACRES:</t>
  </si>
  <si>
    <t>LA QUI PARLE CTY RDS</t>
  </si>
  <si>
    <t>RIVERSIDE TWP RDS</t>
  </si>
  <si>
    <t>422 5TH AVENUE SUITE 301</t>
  </si>
  <si>
    <t>RIVERSIDE TWP  C/O LISA MALECEK, 3038 180TH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</si>
</sst>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1"/>
  <sheetViews>
    <sheetView tabSelected="1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AA40" sqref="AA40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30.664062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hidden="1" customWidth="1"/>
    <col min="38" max="38" width="17.6640625" style="5" hidden="1" customWidth="1"/>
    <col min="39" max="39" width="17.6640625" style="3" hidden="1" customWidth="1"/>
    <col min="40" max="40" width="17.6640625" style="5" hidden="1" customWidth="1"/>
    <col min="41" max="41" width="17.6640625" style="2" hidden="1" customWidth="1"/>
    <col min="42" max="42" width="17.6640625" style="5" hidden="1" customWidth="1"/>
    <col min="43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L1" s="5">
        <v>3219.6</v>
      </c>
      <c r="AN1" s="5">
        <v>5366</v>
      </c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116</v>
      </c>
      <c r="J3" s="2">
        <v>39.590000000000003</v>
      </c>
      <c r="K3" s="2">
        <f t="shared" ref="K3:K25" si="0">SUM(N3,P3,R3,T3,V3,X3,Z3,AB3,AE3,AG3,AI3)</f>
        <v>7.5200000000000005</v>
      </c>
      <c r="L3" s="2">
        <f t="shared" ref="L3:L25" si="1">SUM(M3,AD3,AK3,AM3,AO3,AQ3,AR3)</f>
        <v>0</v>
      </c>
      <c r="N3" s="4">
        <v>0.15</v>
      </c>
      <c r="O3" s="5">
        <v>412.65</v>
      </c>
      <c r="P3" s="6">
        <v>6.58</v>
      </c>
      <c r="Q3" s="5">
        <v>13910.12</v>
      </c>
      <c r="R3" s="7">
        <v>0.46</v>
      </c>
      <c r="S3" s="5">
        <v>387.78</v>
      </c>
      <c r="AB3" s="10">
        <v>0.33</v>
      </c>
      <c r="AC3" s="5">
        <v>30.043199999999999</v>
      </c>
      <c r="AL3" s="5" t="str">
        <f t="shared" ref="AL3:AL25" si="2">IF(AK3&gt;0,AK3*$AL$1,"")</f>
        <v/>
      </c>
      <c r="AN3" s="5" t="str">
        <f t="shared" ref="AN3:AN25" si="3">IF(AM3&gt;0,AM3*$AN$1,"")</f>
        <v/>
      </c>
      <c r="AP3" s="5" t="str">
        <f t="shared" ref="AP3:AP25" si="4">IF(AO3&gt;0,AO3*$AP$1,"")</f>
        <v/>
      </c>
      <c r="AS3" s="5">
        <f t="shared" ref="AS3:AS25" si="5">SUM(O3,Q3,S3,U3,W3,Y3,AA3,AC3,AF3,AH3,AJ3)</f>
        <v>14740.593200000001</v>
      </c>
      <c r="AT3" s="11">
        <f t="shared" ref="AT3:AT47" si="6">(AS3/$AS$48)*100</f>
        <v>1.7297507820979823</v>
      </c>
      <c r="AU3" s="5">
        <f t="shared" ref="AU3:AU25" si="7">(AT3/100)*$AU$1</f>
        <v>1729.7507820979822</v>
      </c>
    </row>
    <row r="4" spans="1:47" x14ac:dyDescent="0.3">
      <c r="A4" s="1" t="s">
        <v>49</v>
      </c>
      <c r="B4" s="1" t="s">
        <v>50</v>
      </c>
      <c r="C4" s="1" t="s">
        <v>51</v>
      </c>
      <c r="D4" s="1" t="s">
        <v>52</v>
      </c>
      <c r="E4" s="1" t="s">
        <v>57</v>
      </c>
      <c r="F4" s="1" t="s">
        <v>54</v>
      </c>
      <c r="G4" s="1" t="s">
        <v>55</v>
      </c>
      <c r="H4" s="1" t="s">
        <v>56</v>
      </c>
      <c r="I4" s="2">
        <v>116</v>
      </c>
      <c r="J4" s="2">
        <v>34.979999999999997</v>
      </c>
      <c r="K4" s="2">
        <f t="shared" si="0"/>
        <v>9.08</v>
      </c>
      <c r="L4" s="2">
        <f t="shared" si="1"/>
        <v>0</v>
      </c>
      <c r="N4" s="4">
        <v>0.97</v>
      </c>
      <c r="O4" s="5">
        <v>2668.47</v>
      </c>
      <c r="P4" s="6">
        <v>4.8</v>
      </c>
      <c r="Q4" s="5">
        <v>10147.200000000001</v>
      </c>
      <c r="R4" s="7">
        <v>3.31</v>
      </c>
      <c r="S4" s="5">
        <v>2790.33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15606</v>
      </c>
      <c r="AT4" s="11">
        <f t="shared" si="6"/>
        <v>1.8313028749359361</v>
      </c>
      <c r="AU4" s="5">
        <f t="shared" si="7"/>
        <v>1831.3028749359362</v>
      </c>
    </row>
    <row r="5" spans="1:47" x14ac:dyDescent="0.3">
      <c r="A5" s="1" t="s">
        <v>58</v>
      </c>
      <c r="B5" s="1" t="s">
        <v>59</v>
      </c>
      <c r="C5" s="1" t="s">
        <v>60</v>
      </c>
      <c r="D5" s="1" t="s">
        <v>61</v>
      </c>
      <c r="E5" s="1" t="s">
        <v>57</v>
      </c>
      <c r="F5" s="1" t="s">
        <v>54</v>
      </c>
      <c r="G5" s="1" t="s">
        <v>55</v>
      </c>
      <c r="H5" s="1" t="s">
        <v>56</v>
      </c>
      <c r="I5" s="2">
        <v>4</v>
      </c>
      <c r="J5" s="2">
        <v>3.71</v>
      </c>
      <c r="K5" s="2">
        <f t="shared" si="0"/>
        <v>0.7</v>
      </c>
      <c r="L5" s="2">
        <f t="shared" si="1"/>
        <v>0</v>
      </c>
      <c r="R5" s="7">
        <v>0.01</v>
      </c>
      <c r="S5" s="5">
        <v>8.43</v>
      </c>
      <c r="Z5" s="9">
        <v>0.69</v>
      </c>
      <c r="AA5" s="5">
        <v>69.800399999999996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78.230400000000003</v>
      </c>
      <c r="AT5" s="11">
        <f t="shared" si="6"/>
        <v>9.1800305284754739E-3</v>
      </c>
      <c r="AU5" s="5">
        <f t="shared" si="7"/>
        <v>9.1800305284754735</v>
      </c>
    </row>
    <row r="6" spans="1:47" x14ac:dyDescent="0.3">
      <c r="A6" s="1" t="s">
        <v>73</v>
      </c>
      <c r="B6" s="1" t="s">
        <v>74</v>
      </c>
      <c r="C6" s="1" t="s">
        <v>75</v>
      </c>
      <c r="D6" s="1" t="s">
        <v>52</v>
      </c>
      <c r="E6" s="1" t="s">
        <v>76</v>
      </c>
      <c r="F6" s="1" t="s">
        <v>64</v>
      </c>
      <c r="G6" s="1" t="s">
        <v>55</v>
      </c>
      <c r="H6" s="1" t="s">
        <v>65</v>
      </c>
      <c r="I6" s="2">
        <v>180.72</v>
      </c>
      <c r="J6" s="2">
        <v>30.46</v>
      </c>
      <c r="K6" s="2">
        <f t="shared" si="0"/>
        <v>30.459999999999997</v>
      </c>
      <c r="L6" s="2">
        <f t="shared" si="1"/>
        <v>0</v>
      </c>
      <c r="N6" s="4">
        <v>3.99</v>
      </c>
      <c r="O6" s="5">
        <v>9614.75</v>
      </c>
      <c r="P6" s="6">
        <v>20.95</v>
      </c>
      <c r="Q6" s="5">
        <v>39486.879999999997</v>
      </c>
      <c r="R6" s="7">
        <v>5.46</v>
      </c>
      <c r="S6" s="5">
        <v>4090.66</v>
      </c>
      <c r="Z6" s="9">
        <v>0.06</v>
      </c>
      <c r="AA6" s="5">
        <v>5.3109000000000002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53197.60089999999</v>
      </c>
      <c r="AT6" s="11">
        <f t="shared" si="6"/>
        <v>6.2425297621340841</v>
      </c>
      <c r="AU6" s="5">
        <f t="shared" si="7"/>
        <v>6242.5297621340842</v>
      </c>
    </row>
    <row r="7" spans="1:47" x14ac:dyDescent="0.3">
      <c r="A7" s="1" t="s">
        <v>73</v>
      </c>
      <c r="B7" s="1" t="s">
        <v>74</v>
      </c>
      <c r="C7" s="1" t="s">
        <v>75</v>
      </c>
      <c r="D7" s="1" t="s">
        <v>52</v>
      </c>
      <c r="E7" s="1" t="s">
        <v>77</v>
      </c>
      <c r="F7" s="1" t="s">
        <v>64</v>
      </c>
      <c r="G7" s="1" t="s">
        <v>55</v>
      </c>
      <c r="H7" s="1" t="s">
        <v>65</v>
      </c>
      <c r="I7" s="2">
        <v>180.72</v>
      </c>
      <c r="J7" s="2">
        <v>12.7</v>
      </c>
      <c r="K7" s="2">
        <f t="shared" si="0"/>
        <v>12.549999999999999</v>
      </c>
      <c r="L7" s="2">
        <f t="shared" si="1"/>
        <v>0</v>
      </c>
      <c r="N7" s="4">
        <v>2.23</v>
      </c>
      <c r="O7" s="5">
        <v>6134.73</v>
      </c>
      <c r="P7" s="6">
        <v>7.35</v>
      </c>
      <c r="Q7" s="5">
        <v>15537.9</v>
      </c>
      <c r="R7" s="7">
        <v>2.96</v>
      </c>
      <c r="S7" s="5">
        <v>2495.2800000000002</v>
      </c>
      <c r="AB7" s="10">
        <v>0.01</v>
      </c>
      <c r="AC7" s="5">
        <v>0.9104000000000001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24168.820399999997</v>
      </c>
      <c r="AT7" s="11">
        <f t="shared" si="6"/>
        <v>2.8361162554357486</v>
      </c>
      <c r="AU7" s="5">
        <f t="shared" si="7"/>
        <v>2836.1162554357484</v>
      </c>
    </row>
    <row r="8" spans="1:47" x14ac:dyDescent="0.3">
      <c r="A8" s="1" t="s">
        <v>73</v>
      </c>
      <c r="B8" s="1" t="s">
        <v>74</v>
      </c>
      <c r="C8" s="1" t="s">
        <v>75</v>
      </c>
      <c r="D8" s="1" t="s">
        <v>52</v>
      </c>
      <c r="E8" s="1" t="s">
        <v>63</v>
      </c>
      <c r="F8" s="1" t="s">
        <v>64</v>
      </c>
      <c r="G8" s="1" t="s">
        <v>55</v>
      </c>
      <c r="H8" s="1" t="s">
        <v>65</v>
      </c>
      <c r="I8" s="2">
        <v>180.72</v>
      </c>
      <c r="J8" s="2">
        <v>37.270000000000003</v>
      </c>
      <c r="K8" s="2">
        <f t="shared" si="0"/>
        <v>37.230000000000011</v>
      </c>
      <c r="L8" s="2">
        <f t="shared" si="1"/>
        <v>0</v>
      </c>
      <c r="N8" s="4">
        <v>7.36</v>
      </c>
      <c r="O8" s="5">
        <v>20247.36</v>
      </c>
      <c r="P8" s="6">
        <v>25.37</v>
      </c>
      <c r="Q8" s="5">
        <v>52012.327499999999</v>
      </c>
      <c r="R8" s="7">
        <v>4.4800000000000004</v>
      </c>
      <c r="S8" s="5">
        <v>3772.4250000000002</v>
      </c>
      <c r="Z8" s="9">
        <v>0.02</v>
      </c>
      <c r="AA8" s="5">
        <v>2.0232000000000001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76034.135699999999</v>
      </c>
      <c r="AT8" s="11">
        <f t="shared" si="6"/>
        <v>8.9223075291989673</v>
      </c>
      <c r="AU8" s="5">
        <f t="shared" si="7"/>
        <v>8922.3075291989662</v>
      </c>
    </row>
    <row r="9" spans="1:47" x14ac:dyDescent="0.3">
      <c r="A9" s="1" t="s">
        <v>73</v>
      </c>
      <c r="B9" s="1" t="s">
        <v>74</v>
      </c>
      <c r="C9" s="1" t="s">
        <v>75</v>
      </c>
      <c r="D9" s="1" t="s">
        <v>52</v>
      </c>
      <c r="E9" s="1" t="s">
        <v>78</v>
      </c>
      <c r="F9" s="1" t="s">
        <v>64</v>
      </c>
      <c r="G9" s="1" t="s">
        <v>55</v>
      </c>
      <c r="H9" s="1" t="s">
        <v>65</v>
      </c>
      <c r="I9" s="2">
        <v>180.72</v>
      </c>
      <c r="J9" s="2">
        <v>38.729999999999997</v>
      </c>
      <c r="K9" s="2">
        <f t="shared" si="0"/>
        <v>26.35</v>
      </c>
      <c r="L9" s="2">
        <f t="shared" si="1"/>
        <v>0</v>
      </c>
      <c r="N9" s="4">
        <v>0.05</v>
      </c>
      <c r="O9" s="5">
        <v>127.23375</v>
      </c>
      <c r="P9" s="6">
        <v>6.58</v>
      </c>
      <c r="Q9" s="5">
        <v>12303.48</v>
      </c>
      <c r="R9" s="7">
        <v>18.03</v>
      </c>
      <c r="S9" s="5">
        <v>11352.04875</v>
      </c>
      <c r="T9" s="8">
        <v>1.69</v>
      </c>
      <c r="U9" s="5">
        <v>271.55137500000001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24054.313874999996</v>
      </c>
      <c r="AT9" s="11">
        <f t="shared" si="6"/>
        <v>2.8226793639560985</v>
      </c>
      <c r="AU9" s="5">
        <f t="shared" si="7"/>
        <v>2822.6793639560983</v>
      </c>
    </row>
    <row r="10" spans="1:47" x14ac:dyDescent="0.3">
      <c r="A10" s="1" t="s">
        <v>79</v>
      </c>
      <c r="B10" s="1" t="s">
        <v>80</v>
      </c>
      <c r="C10" s="1" t="s">
        <v>81</v>
      </c>
      <c r="D10" s="1" t="s">
        <v>61</v>
      </c>
      <c r="E10" s="1" t="s">
        <v>76</v>
      </c>
      <c r="F10" s="1" t="s">
        <v>64</v>
      </c>
      <c r="G10" s="1" t="s">
        <v>55</v>
      </c>
      <c r="H10" s="1" t="s">
        <v>65</v>
      </c>
      <c r="I10" s="2">
        <v>18.57</v>
      </c>
      <c r="J10" s="2">
        <v>0.96</v>
      </c>
      <c r="K10" s="2">
        <f t="shared" si="0"/>
        <v>0.94</v>
      </c>
      <c r="L10" s="2">
        <f t="shared" si="1"/>
        <v>0</v>
      </c>
      <c r="P10" s="6">
        <v>0.05</v>
      </c>
      <c r="Q10" s="5">
        <v>103.0575</v>
      </c>
      <c r="R10" s="7">
        <v>0.02</v>
      </c>
      <c r="S10" s="5">
        <v>16.86</v>
      </c>
      <c r="Z10" s="9">
        <v>0.87</v>
      </c>
      <c r="AA10" s="5">
        <v>81.054450000000003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200.97194999999999</v>
      </c>
      <c r="AT10" s="11">
        <f t="shared" si="6"/>
        <v>2.3583269884434266E-2</v>
      </c>
      <c r="AU10" s="5">
        <f t="shared" si="7"/>
        <v>23.583269884434266</v>
      </c>
    </row>
    <row r="11" spans="1:47" x14ac:dyDescent="0.3">
      <c r="A11" s="1" t="s">
        <v>79</v>
      </c>
      <c r="B11" s="1" t="s">
        <v>80</v>
      </c>
      <c r="C11" s="1" t="s">
        <v>81</v>
      </c>
      <c r="D11" s="1" t="s">
        <v>61</v>
      </c>
      <c r="E11" s="1" t="s">
        <v>77</v>
      </c>
      <c r="F11" s="1" t="s">
        <v>64</v>
      </c>
      <c r="G11" s="1" t="s">
        <v>55</v>
      </c>
      <c r="H11" s="1" t="s">
        <v>65</v>
      </c>
      <c r="I11" s="2">
        <v>18.57</v>
      </c>
      <c r="J11" s="2">
        <v>13.87</v>
      </c>
      <c r="K11" s="2">
        <f t="shared" si="0"/>
        <v>4.3600000000000003</v>
      </c>
      <c r="L11" s="2">
        <f t="shared" si="1"/>
        <v>0</v>
      </c>
      <c r="P11" s="6">
        <v>0.27</v>
      </c>
      <c r="Q11" s="5">
        <v>570.78000000000009</v>
      </c>
      <c r="R11" s="7">
        <v>2.74</v>
      </c>
      <c r="S11" s="5">
        <v>2309.8200000000002</v>
      </c>
      <c r="Z11" s="9">
        <v>0.19</v>
      </c>
      <c r="AA11" s="5">
        <v>19.220400000000001</v>
      </c>
      <c r="AB11" s="10">
        <v>1.1599999999999999</v>
      </c>
      <c r="AC11" s="5">
        <v>105.60639999999999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3005.4268000000006</v>
      </c>
      <c r="AT11" s="11">
        <f t="shared" si="6"/>
        <v>0.35267504416567419</v>
      </c>
      <c r="AU11" s="5">
        <f t="shared" si="7"/>
        <v>352.67504416567419</v>
      </c>
    </row>
    <row r="12" spans="1:47" x14ac:dyDescent="0.3">
      <c r="A12" s="1" t="s">
        <v>82</v>
      </c>
      <c r="B12" s="1" t="s">
        <v>83</v>
      </c>
      <c r="C12" s="1" t="s">
        <v>84</v>
      </c>
      <c r="D12" s="1" t="s">
        <v>61</v>
      </c>
      <c r="E12" s="1" t="s">
        <v>57</v>
      </c>
      <c r="F12" s="1" t="s">
        <v>64</v>
      </c>
      <c r="G12" s="1" t="s">
        <v>55</v>
      </c>
      <c r="H12" s="1" t="s">
        <v>65</v>
      </c>
      <c r="I12" s="2">
        <v>115</v>
      </c>
      <c r="J12" s="2">
        <v>38.71</v>
      </c>
      <c r="K12" s="2">
        <f t="shared" si="0"/>
        <v>22.380000000000003</v>
      </c>
      <c r="L12" s="2">
        <f t="shared" si="1"/>
        <v>0</v>
      </c>
      <c r="P12" s="6">
        <v>16.11</v>
      </c>
      <c r="Q12" s="5">
        <v>21285.337500000001</v>
      </c>
      <c r="R12" s="7">
        <v>6.1700000000000008</v>
      </c>
      <c r="S12" s="5">
        <v>3299.2912500000002</v>
      </c>
      <c r="T12" s="8">
        <v>9.9999999999999992E-2</v>
      </c>
      <c r="U12" s="5">
        <v>16.438500000000001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24601.067250000004</v>
      </c>
      <c r="AT12" s="11">
        <f t="shared" si="6"/>
        <v>2.8868387275033518</v>
      </c>
      <c r="AU12" s="5">
        <f t="shared" si="7"/>
        <v>2886.8387275033519</v>
      </c>
    </row>
    <row r="13" spans="1:47" x14ac:dyDescent="0.3">
      <c r="A13" s="1" t="s">
        <v>85</v>
      </c>
      <c r="B13" s="1" t="s">
        <v>83</v>
      </c>
      <c r="C13" s="1" t="s">
        <v>84</v>
      </c>
      <c r="D13" s="1" t="s">
        <v>61</v>
      </c>
      <c r="E13" s="1" t="s">
        <v>77</v>
      </c>
      <c r="F13" s="1" t="s">
        <v>86</v>
      </c>
      <c r="G13" s="1" t="s">
        <v>55</v>
      </c>
      <c r="H13" s="1" t="s">
        <v>65</v>
      </c>
      <c r="I13" s="2">
        <v>153.87</v>
      </c>
      <c r="J13" s="2">
        <v>39.590000000000003</v>
      </c>
      <c r="K13" s="2">
        <f t="shared" si="0"/>
        <v>0.21</v>
      </c>
      <c r="L13" s="2">
        <f t="shared" si="1"/>
        <v>0</v>
      </c>
      <c r="P13" s="6">
        <v>0.21</v>
      </c>
      <c r="Q13" s="5">
        <v>277.46249999999998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277.46249999999998</v>
      </c>
      <c r="AT13" s="11">
        <f t="shared" si="6"/>
        <v>3.2559135841145205E-2</v>
      </c>
      <c r="AU13" s="5">
        <f t="shared" si="7"/>
        <v>32.559135841145206</v>
      </c>
    </row>
    <row r="14" spans="1:47" x14ac:dyDescent="0.3">
      <c r="A14" s="1" t="s">
        <v>85</v>
      </c>
      <c r="B14" s="1" t="s">
        <v>83</v>
      </c>
      <c r="C14" s="1" t="s">
        <v>84</v>
      </c>
      <c r="D14" s="1" t="s">
        <v>61</v>
      </c>
      <c r="E14" s="1" t="s">
        <v>63</v>
      </c>
      <c r="F14" s="1" t="s">
        <v>86</v>
      </c>
      <c r="G14" s="1" t="s">
        <v>55</v>
      </c>
      <c r="H14" s="1" t="s">
        <v>65</v>
      </c>
      <c r="I14" s="2">
        <v>153.87</v>
      </c>
      <c r="J14" s="2">
        <v>38.770000000000003</v>
      </c>
      <c r="K14" s="2">
        <f t="shared" si="0"/>
        <v>30.62</v>
      </c>
      <c r="L14" s="2">
        <f t="shared" si="1"/>
        <v>0</v>
      </c>
      <c r="N14" s="4">
        <v>10.73</v>
      </c>
      <c r="O14" s="5">
        <v>18448.893749999999</v>
      </c>
      <c r="P14" s="6">
        <v>19.88</v>
      </c>
      <c r="Q14" s="5">
        <v>26266.45</v>
      </c>
      <c r="R14" s="7">
        <v>0.01</v>
      </c>
      <c r="S14" s="5">
        <v>5.2687499999999998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44720.612500000003</v>
      </c>
      <c r="AT14" s="11">
        <f t="shared" si="6"/>
        <v>5.2477884301003437</v>
      </c>
      <c r="AU14" s="5">
        <f t="shared" si="7"/>
        <v>5247.7884301003442</v>
      </c>
    </row>
    <row r="15" spans="1:47" x14ac:dyDescent="0.3">
      <c r="A15" s="1" t="s">
        <v>87</v>
      </c>
      <c r="B15" s="1" t="s">
        <v>88</v>
      </c>
      <c r="C15" s="1" t="s">
        <v>89</v>
      </c>
      <c r="D15" s="1" t="s">
        <v>61</v>
      </c>
      <c r="E15" s="1" t="s">
        <v>90</v>
      </c>
      <c r="F15" s="1" t="s">
        <v>70</v>
      </c>
      <c r="G15" s="1" t="s">
        <v>55</v>
      </c>
      <c r="H15" s="1" t="s">
        <v>65</v>
      </c>
      <c r="I15" s="2">
        <v>195.18</v>
      </c>
      <c r="J15" s="2">
        <v>36.229999999999997</v>
      </c>
      <c r="K15" s="2">
        <f t="shared" si="0"/>
        <v>29.239999999999995</v>
      </c>
      <c r="L15" s="2">
        <f t="shared" si="1"/>
        <v>0</v>
      </c>
      <c r="P15" s="6">
        <v>4.5999999999999996</v>
      </c>
      <c r="Q15" s="5">
        <v>8508.8499999999985</v>
      </c>
      <c r="R15" s="7">
        <v>16.77</v>
      </c>
      <c r="S15" s="5">
        <v>11773.54875</v>
      </c>
      <c r="T15" s="8">
        <v>7.13</v>
      </c>
      <c r="U15" s="5">
        <v>1382.4146249999999</v>
      </c>
      <c r="AB15" s="10">
        <v>0.74</v>
      </c>
      <c r="AC15" s="5">
        <v>58.948400000000007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21723.761775000003</v>
      </c>
      <c r="AT15" s="11">
        <f t="shared" si="6"/>
        <v>2.5491982181840891</v>
      </c>
      <c r="AU15" s="5">
        <f t="shared" si="7"/>
        <v>2549.198218184089</v>
      </c>
    </row>
    <row r="16" spans="1:47" x14ac:dyDescent="0.3">
      <c r="A16" s="1" t="s">
        <v>87</v>
      </c>
      <c r="B16" s="1" t="s">
        <v>88</v>
      </c>
      <c r="C16" s="1" t="s">
        <v>89</v>
      </c>
      <c r="D16" s="1" t="s">
        <v>61</v>
      </c>
      <c r="E16" s="1" t="s">
        <v>91</v>
      </c>
      <c r="F16" s="1" t="s">
        <v>70</v>
      </c>
      <c r="G16" s="1" t="s">
        <v>55</v>
      </c>
      <c r="H16" s="1" t="s">
        <v>65</v>
      </c>
      <c r="I16" s="2">
        <v>195.18</v>
      </c>
      <c r="J16" s="2">
        <v>38.86</v>
      </c>
      <c r="K16" s="2">
        <f t="shared" si="0"/>
        <v>16.63</v>
      </c>
      <c r="L16" s="2">
        <f t="shared" si="1"/>
        <v>0</v>
      </c>
      <c r="P16" s="6">
        <v>6.26</v>
      </c>
      <c r="Q16" s="5">
        <v>11579.434999999999</v>
      </c>
      <c r="R16" s="7">
        <v>8.1</v>
      </c>
      <c r="S16" s="5">
        <v>5974.7624999999998</v>
      </c>
      <c r="T16" s="8">
        <v>2.27</v>
      </c>
      <c r="U16" s="5">
        <v>502.32262500000002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18056.520124999999</v>
      </c>
      <c r="AT16" s="11">
        <f t="shared" si="6"/>
        <v>2.1188617977861774</v>
      </c>
      <c r="AU16" s="5">
        <f t="shared" si="7"/>
        <v>2118.8617977861772</v>
      </c>
    </row>
    <row r="17" spans="1:47" x14ac:dyDescent="0.3">
      <c r="A17" s="1" t="s">
        <v>92</v>
      </c>
      <c r="B17" s="1" t="s">
        <v>93</v>
      </c>
      <c r="C17" s="1" t="s">
        <v>94</v>
      </c>
      <c r="D17" s="1" t="s">
        <v>61</v>
      </c>
      <c r="E17" s="1" t="s">
        <v>90</v>
      </c>
      <c r="F17" s="1" t="s">
        <v>70</v>
      </c>
      <c r="G17" s="1" t="s">
        <v>55</v>
      </c>
      <c r="H17" s="1" t="s">
        <v>65</v>
      </c>
      <c r="I17" s="2">
        <v>3.59</v>
      </c>
      <c r="J17" s="2">
        <v>1.61</v>
      </c>
      <c r="K17" s="2">
        <f t="shared" si="0"/>
        <v>0.62</v>
      </c>
      <c r="L17" s="2">
        <f t="shared" si="1"/>
        <v>0</v>
      </c>
      <c r="Z17" s="9">
        <v>0.25</v>
      </c>
      <c r="AA17" s="5">
        <v>22.12875</v>
      </c>
      <c r="AB17" s="10">
        <v>0.37</v>
      </c>
      <c r="AC17" s="5">
        <v>29.4742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51.60295</v>
      </c>
      <c r="AT17" s="11">
        <f t="shared" si="6"/>
        <v>6.0554037351131206E-3</v>
      </c>
      <c r="AU17" s="5">
        <f t="shared" si="7"/>
        <v>6.0554037351131207</v>
      </c>
    </row>
    <row r="18" spans="1:47" x14ac:dyDescent="0.3">
      <c r="A18" s="1" t="s">
        <v>95</v>
      </c>
      <c r="B18" s="1" t="s">
        <v>83</v>
      </c>
      <c r="C18" s="1" t="s">
        <v>84</v>
      </c>
      <c r="D18" s="1" t="s">
        <v>61</v>
      </c>
      <c r="E18" s="1" t="s">
        <v>67</v>
      </c>
      <c r="F18" s="1" t="s">
        <v>70</v>
      </c>
      <c r="G18" s="1" t="s">
        <v>55</v>
      </c>
      <c r="H18" s="1" t="s">
        <v>65</v>
      </c>
      <c r="I18" s="2">
        <v>78.8</v>
      </c>
      <c r="J18" s="2">
        <v>36.78</v>
      </c>
      <c r="K18" s="2">
        <f t="shared" si="0"/>
        <v>36.78</v>
      </c>
      <c r="L18" s="2">
        <f t="shared" si="1"/>
        <v>0</v>
      </c>
      <c r="P18" s="6">
        <v>27.3</v>
      </c>
      <c r="Q18" s="5">
        <v>41349.839999999997</v>
      </c>
      <c r="R18" s="7">
        <v>9.129999999999999</v>
      </c>
      <c r="S18" s="5">
        <v>5122.2787499999986</v>
      </c>
      <c r="T18" s="8">
        <v>0.35</v>
      </c>
      <c r="U18" s="5">
        <v>73.657124999999994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46545.775874999992</v>
      </c>
      <c r="AT18" s="11">
        <f t="shared" si="6"/>
        <v>5.4619641917218518</v>
      </c>
      <c r="AU18" s="5">
        <f t="shared" si="7"/>
        <v>5461.9641917218523</v>
      </c>
    </row>
    <row r="19" spans="1:47" x14ac:dyDescent="0.3">
      <c r="A19" s="1" t="s">
        <v>95</v>
      </c>
      <c r="B19" s="1" t="s">
        <v>83</v>
      </c>
      <c r="C19" s="1" t="s">
        <v>84</v>
      </c>
      <c r="D19" s="1" t="s">
        <v>61</v>
      </c>
      <c r="E19" s="1" t="s">
        <v>71</v>
      </c>
      <c r="F19" s="1" t="s">
        <v>70</v>
      </c>
      <c r="G19" s="1" t="s">
        <v>55</v>
      </c>
      <c r="H19" s="1" t="s">
        <v>65</v>
      </c>
      <c r="I19" s="2">
        <v>78.8</v>
      </c>
      <c r="J19" s="2">
        <v>37.83</v>
      </c>
      <c r="K19" s="2">
        <f t="shared" si="0"/>
        <v>29.14</v>
      </c>
      <c r="L19" s="2">
        <f t="shared" si="1"/>
        <v>0</v>
      </c>
      <c r="N19" s="4">
        <v>3.17</v>
      </c>
      <c r="O19" s="5">
        <v>7630.5862499999994</v>
      </c>
      <c r="P19" s="6">
        <v>10.6</v>
      </c>
      <c r="Q19" s="5">
        <v>19422.375</v>
      </c>
      <c r="R19" s="7">
        <v>12.09</v>
      </c>
      <c r="S19" s="5">
        <v>8327.786250000001</v>
      </c>
      <c r="T19" s="8">
        <v>3.28</v>
      </c>
      <c r="U19" s="5">
        <v>725.82299999999998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36106.570499999994</v>
      </c>
      <c r="AT19" s="11">
        <f t="shared" si="6"/>
        <v>4.2369643957918139</v>
      </c>
      <c r="AU19" s="5">
        <f t="shared" si="7"/>
        <v>4236.9643957918142</v>
      </c>
    </row>
    <row r="20" spans="1:47" x14ac:dyDescent="0.3">
      <c r="A20" s="1" t="s">
        <v>96</v>
      </c>
      <c r="B20" s="1" t="s">
        <v>97</v>
      </c>
      <c r="C20" s="1" t="s">
        <v>98</v>
      </c>
      <c r="D20" s="1" t="s">
        <v>61</v>
      </c>
      <c r="E20" s="1" t="s">
        <v>99</v>
      </c>
      <c r="F20" s="1" t="s">
        <v>68</v>
      </c>
      <c r="G20" s="1" t="s">
        <v>55</v>
      </c>
      <c r="H20" s="1" t="s">
        <v>65</v>
      </c>
      <c r="I20" s="2">
        <v>68</v>
      </c>
      <c r="J20" s="2">
        <v>40.270000000000003</v>
      </c>
      <c r="K20" s="2">
        <f t="shared" si="0"/>
        <v>39.74</v>
      </c>
      <c r="L20" s="2">
        <f t="shared" si="1"/>
        <v>0</v>
      </c>
      <c r="P20" s="6">
        <v>33.130000000000003</v>
      </c>
      <c r="Q20" s="5">
        <v>52299.51</v>
      </c>
      <c r="R20" s="7">
        <v>6.5400000000000009</v>
      </c>
      <c r="S20" s="5">
        <v>4739.7674999999999</v>
      </c>
      <c r="AB20" s="10">
        <v>7.0000000000000007E-2</v>
      </c>
      <c r="AC20" s="5">
        <v>5.5762000000000009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57044.853700000007</v>
      </c>
      <c r="AT20" s="11">
        <f t="shared" si="6"/>
        <v>6.6939897847693119</v>
      </c>
      <c r="AU20" s="5">
        <f t="shared" si="7"/>
        <v>6693.9897847693119</v>
      </c>
    </row>
    <row r="21" spans="1:47" x14ac:dyDescent="0.3">
      <c r="A21" s="1" t="s">
        <v>96</v>
      </c>
      <c r="B21" s="1" t="s">
        <v>97</v>
      </c>
      <c r="C21" s="1" t="s">
        <v>98</v>
      </c>
      <c r="D21" s="1" t="s">
        <v>61</v>
      </c>
      <c r="E21" s="1" t="s">
        <v>72</v>
      </c>
      <c r="F21" s="1" t="s">
        <v>68</v>
      </c>
      <c r="G21" s="1" t="s">
        <v>55</v>
      </c>
      <c r="H21" s="1" t="s">
        <v>65</v>
      </c>
      <c r="I21" s="2">
        <v>68</v>
      </c>
      <c r="J21" s="2">
        <v>29.03</v>
      </c>
      <c r="K21" s="2">
        <f t="shared" si="0"/>
        <v>27.799999999999997</v>
      </c>
      <c r="L21" s="2">
        <f t="shared" si="1"/>
        <v>0</v>
      </c>
      <c r="P21" s="6">
        <v>23.24</v>
      </c>
      <c r="Q21" s="5">
        <v>33047.105000000003</v>
      </c>
      <c r="R21" s="7">
        <v>3.75</v>
      </c>
      <c r="S21" s="5">
        <v>2197.0687499999999</v>
      </c>
      <c r="T21" s="8">
        <v>0.74</v>
      </c>
      <c r="U21" s="5">
        <v>118.52</v>
      </c>
      <c r="Z21" s="9">
        <v>7.0000000000000007E-2</v>
      </c>
      <c r="AA21" s="5">
        <v>5.4373499999999986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35368.131099999999</v>
      </c>
      <c r="AT21" s="11">
        <f t="shared" si="6"/>
        <v>4.1503114292285721</v>
      </c>
      <c r="AU21" s="5">
        <f t="shared" si="7"/>
        <v>4150.3114292285727</v>
      </c>
    </row>
    <row r="22" spans="1:47" x14ac:dyDescent="0.3">
      <c r="A22" s="1" t="s">
        <v>100</v>
      </c>
      <c r="B22" s="1" t="s">
        <v>101</v>
      </c>
      <c r="C22" s="1" t="s">
        <v>102</v>
      </c>
      <c r="D22" s="1" t="s">
        <v>61</v>
      </c>
      <c r="E22" s="1" t="s">
        <v>72</v>
      </c>
      <c r="F22" s="1" t="s">
        <v>68</v>
      </c>
      <c r="G22" s="1" t="s">
        <v>55</v>
      </c>
      <c r="H22" s="1" t="s">
        <v>65</v>
      </c>
      <c r="I22" s="2">
        <v>12</v>
      </c>
      <c r="J22" s="2">
        <v>11.95</v>
      </c>
      <c r="K22" s="2">
        <f t="shared" si="0"/>
        <v>11.96</v>
      </c>
      <c r="L22" s="2">
        <f t="shared" si="1"/>
        <v>0</v>
      </c>
      <c r="N22" s="4">
        <v>1.66</v>
      </c>
      <c r="O22" s="5">
        <v>3995.8274999999999</v>
      </c>
      <c r="P22" s="6">
        <v>0.38</v>
      </c>
      <c r="Q22" s="5">
        <v>681.7650000000001</v>
      </c>
      <c r="Z22" s="9">
        <v>5.38</v>
      </c>
      <c r="AA22" s="5">
        <v>435.99959999999999</v>
      </c>
      <c r="AB22" s="10">
        <v>4.54</v>
      </c>
      <c r="AC22" s="5">
        <v>323.64720000000011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5437.2393000000002</v>
      </c>
      <c r="AT22" s="11">
        <f t="shared" si="6"/>
        <v>0.63803870061544643</v>
      </c>
      <c r="AU22" s="5">
        <f t="shared" si="7"/>
        <v>638.03870061544649</v>
      </c>
    </row>
    <row r="23" spans="1:47" x14ac:dyDescent="0.3">
      <c r="A23" s="1" t="s">
        <v>103</v>
      </c>
      <c r="B23" s="1" t="s">
        <v>101</v>
      </c>
      <c r="C23" s="1" t="s">
        <v>102</v>
      </c>
      <c r="D23" s="1" t="s">
        <v>61</v>
      </c>
      <c r="E23" s="1" t="s">
        <v>66</v>
      </c>
      <c r="F23" s="1" t="s">
        <v>68</v>
      </c>
      <c r="G23" s="1" t="s">
        <v>55</v>
      </c>
      <c r="H23" s="1" t="s">
        <v>65</v>
      </c>
      <c r="I23" s="2">
        <v>77</v>
      </c>
      <c r="J23" s="2">
        <v>38.18</v>
      </c>
      <c r="K23" s="2">
        <f t="shared" si="0"/>
        <v>38.18</v>
      </c>
      <c r="L23" s="2">
        <f t="shared" si="1"/>
        <v>0</v>
      </c>
      <c r="N23" s="4">
        <v>14.87</v>
      </c>
      <c r="O23" s="5">
        <v>26805.056250000001</v>
      </c>
      <c r="P23" s="6">
        <v>23.14</v>
      </c>
      <c r="Q23" s="5">
        <v>29683.202499999999</v>
      </c>
      <c r="AB23" s="10">
        <v>0.17</v>
      </c>
      <c r="AC23" s="5">
        <v>12.859400000000001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56501.118150000002</v>
      </c>
      <c r="AT23" s="11">
        <f t="shared" si="6"/>
        <v>6.6301845511463533</v>
      </c>
      <c r="AU23" s="5">
        <f t="shared" si="7"/>
        <v>6630.1845511463534</v>
      </c>
    </row>
    <row r="24" spans="1:47" x14ac:dyDescent="0.3">
      <c r="A24" s="1" t="s">
        <v>103</v>
      </c>
      <c r="B24" s="1" t="s">
        <v>101</v>
      </c>
      <c r="C24" s="1" t="s">
        <v>102</v>
      </c>
      <c r="D24" s="1" t="s">
        <v>61</v>
      </c>
      <c r="E24" s="1" t="s">
        <v>104</v>
      </c>
      <c r="F24" s="1" t="s">
        <v>68</v>
      </c>
      <c r="G24" s="1" t="s">
        <v>55</v>
      </c>
      <c r="H24" s="1" t="s">
        <v>65</v>
      </c>
      <c r="I24" s="2">
        <v>77</v>
      </c>
      <c r="J24" s="2">
        <v>36.11</v>
      </c>
      <c r="K24" s="2">
        <f t="shared" si="0"/>
        <v>36.109999999999992</v>
      </c>
      <c r="L24" s="2">
        <f t="shared" si="1"/>
        <v>0</v>
      </c>
      <c r="N24" s="4">
        <v>11.95</v>
      </c>
      <c r="O24" s="5">
        <v>19714.353749999998</v>
      </c>
      <c r="P24" s="6">
        <v>23.96</v>
      </c>
      <c r="Q24" s="5">
        <v>31683.575000000001</v>
      </c>
      <c r="R24" s="7">
        <v>0.16</v>
      </c>
      <c r="S24" s="5">
        <v>118.02</v>
      </c>
      <c r="Z24" s="9">
        <v>0.04</v>
      </c>
      <c r="AA24" s="5">
        <v>2.90835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51518.857099999994</v>
      </c>
      <c r="AT24" s="11">
        <f t="shared" si="6"/>
        <v>6.0455357632092559</v>
      </c>
      <c r="AU24" s="5">
        <f t="shared" si="7"/>
        <v>6045.5357632092564</v>
      </c>
    </row>
    <row r="25" spans="1:47" x14ac:dyDescent="0.3">
      <c r="A25" s="1" t="s">
        <v>105</v>
      </c>
      <c r="B25" s="1" t="s">
        <v>106</v>
      </c>
      <c r="C25" s="1" t="s">
        <v>107</v>
      </c>
      <c r="D25" s="1" t="s">
        <v>61</v>
      </c>
      <c r="E25" s="1" t="s">
        <v>104</v>
      </c>
      <c r="F25" s="1" t="s">
        <v>68</v>
      </c>
      <c r="G25" s="1" t="s">
        <v>55</v>
      </c>
      <c r="H25" s="1" t="s">
        <v>65</v>
      </c>
      <c r="I25" s="2">
        <v>3</v>
      </c>
      <c r="J25" s="2">
        <v>2.5499999999999998</v>
      </c>
      <c r="K25" s="2">
        <f t="shared" si="0"/>
        <v>2.52</v>
      </c>
      <c r="L25" s="2">
        <f t="shared" si="1"/>
        <v>0</v>
      </c>
      <c r="Z25" s="9">
        <v>0.90999999999999992</v>
      </c>
      <c r="AA25" s="5">
        <v>70.432649999999995</v>
      </c>
      <c r="AB25" s="10">
        <v>1.61</v>
      </c>
      <c r="AC25" s="5">
        <v>106.6306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177.06324999999998</v>
      </c>
      <c r="AT25" s="11">
        <f t="shared" si="6"/>
        <v>2.0777677737440752E-2</v>
      </c>
      <c r="AU25" s="5">
        <f t="shared" si="7"/>
        <v>20.777677737440754</v>
      </c>
    </row>
    <row r="26" spans="1:47" x14ac:dyDescent="0.3">
      <c r="A26" s="1" t="s">
        <v>108</v>
      </c>
      <c r="B26" s="1" t="s">
        <v>109</v>
      </c>
      <c r="C26" s="1" t="s">
        <v>110</v>
      </c>
      <c r="D26" s="1" t="s">
        <v>52</v>
      </c>
      <c r="E26" s="1" t="s">
        <v>90</v>
      </c>
      <c r="F26" s="1" t="s">
        <v>68</v>
      </c>
      <c r="G26" s="1" t="s">
        <v>55</v>
      </c>
      <c r="H26" s="1" t="s">
        <v>65</v>
      </c>
      <c r="I26" s="2">
        <v>74.400000000000006</v>
      </c>
      <c r="J26" s="2">
        <v>35.65</v>
      </c>
      <c r="K26" s="2">
        <f t="shared" ref="K26:K42" si="8">SUM(N26,P26,R26,T26,V26,X26,Z26,AB26,AE26,AG26,AI26)</f>
        <v>35.65</v>
      </c>
      <c r="L26" s="2">
        <f t="shared" ref="L26:L42" si="9">SUM(M26,AD26,AK26,AM26,AO26,AQ26,AR26)</f>
        <v>0</v>
      </c>
      <c r="N26" s="4">
        <v>1.49</v>
      </c>
      <c r="O26" s="5">
        <v>4098.99</v>
      </c>
      <c r="P26" s="6">
        <v>16.78</v>
      </c>
      <c r="Q26" s="5">
        <v>27614.125</v>
      </c>
      <c r="R26" s="7">
        <v>16.64</v>
      </c>
      <c r="S26" s="5">
        <v>7468.98</v>
      </c>
      <c r="T26" s="8">
        <v>0.74</v>
      </c>
      <c r="U26" s="5">
        <v>93.573000000000008</v>
      </c>
      <c r="AL26" s="5" t="str">
        <f t="shared" ref="AL26:AL42" si="10">IF(AK26&gt;0,AK26*$AL$1,"")</f>
        <v/>
      </c>
      <c r="AN26" s="5" t="str">
        <f t="shared" ref="AN26:AN42" si="11">IF(AM26&gt;0,AM26*$AN$1,"")</f>
        <v/>
      </c>
      <c r="AP26" s="5" t="str">
        <f t="shared" ref="AP26:AP42" si="12">IF(AO26&gt;0,AO26*$AP$1,"")</f>
        <v/>
      </c>
      <c r="AS26" s="5">
        <f t="shared" ref="AS26:AS42" si="13">SUM(O26,Q26,S26,U26,W26,Y26,AA26,AC26,AF26,AH26,AJ26)</f>
        <v>39275.667999999998</v>
      </c>
      <c r="AT26" s="11">
        <f t="shared" si="6"/>
        <v>4.6088455544937421</v>
      </c>
      <c r="AU26" s="5">
        <f t="shared" ref="AU26:AU46" si="14">(AT26/100)*$AU$1</f>
        <v>4608.8455544937424</v>
      </c>
    </row>
    <row r="27" spans="1:47" x14ac:dyDescent="0.3">
      <c r="A27" s="1" t="s">
        <v>108</v>
      </c>
      <c r="B27" s="1" t="s">
        <v>109</v>
      </c>
      <c r="C27" s="1" t="s">
        <v>110</v>
      </c>
      <c r="D27" s="1" t="s">
        <v>52</v>
      </c>
      <c r="E27" s="1" t="s">
        <v>91</v>
      </c>
      <c r="F27" s="1" t="s">
        <v>68</v>
      </c>
      <c r="G27" s="1" t="s">
        <v>55</v>
      </c>
      <c r="H27" s="1" t="s">
        <v>65</v>
      </c>
      <c r="I27" s="2">
        <v>74.400000000000006</v>
      </c>
      <c r="J27" s="2">
        <v>37.19</v>
      </c>
      <c r="K27" s="2">
        <f t="shared" si="8"/>
        <v>37.189999999999991</v>
      </c>
      <c r="L27" s="2">
        <f t="shared" si="9"/>
        <v>0</v>
      </c>
      <c r="P27" s="6">
        <v>9.8399999999999981</v>
      </c>
      <c r="Q27" s="5">
        <v>17099.6175</v>
      </c>
      <c r="R27" s="7">
        <v>21.15</v>
      </c>
      <c r="S27" s="5">
        <v>13943.22</v>
      </c>
      <c r="T27" s="8">
        <v>6.19</v>
      </c>
      <c r="U27" s="5">
        <v>961.02</v>
      </c>
      <c r="AB27" s="10">
        <v>0.01</v>
      </c>
      <c r="AC27" s="5">
        <v>0.79660000000000009</v>
      </c>
      <c r="AL27" s="5" t="str">
        <f t="shared" si="10"/>
        <v/>
      </c>
      <c r="AN27" s="5" t="str">
        <f t="shared" si="11"/>
        <v/>
      </c>
      <c r="AP27" s="5" t="str">
        <f t="shared" si="12"/>
        <v/>
      </c>
      <c r="AS27" s="5">
        <f t="shared" si="13"/>
        <v>32004.654100000003</v>
      </c>
      <c r="AT27" s="11">
        <f t="shared" si="6"/>
        <v>3.7556205987863773</v>
      </c>
      <c r="AU27" s="5">
        <f t="shared" si="14"/>
        <v>3755.6205987863773</v>
      </c>
    </row>
    <row r="28" spans="1:47" x14ac:dyDescent="0.3">
      <c r="A28" s="1" t="s">
        <v>112</v>
      </c>
      <c r="B28" s="1" t="s">
        <v>50</v>
      </c>
      <c r="C28" s="1" t="s">
        <v>51</v>
      </c>
      <c r="D28" s="1" t="s">
        <v>52</v>
      </c>
      <c r="E28" s="1" t="s">
        <v>77</v>
      </c>
      <c r="F28" s="1" t="s">
        <v>68</v>
      </c>
      <c r="G28" s="1" t="s">
        <v>55</v>
      </c>
      <c r="H28" s="1" t="s">
        <v>65</v>
      </c>
      <c r="I28" s="2">
        <v>158.84</v>
      </c>
      <c r="J28" s="2">
        <v>38.22</v>
      </c>
      <c r="K28" s="2">
        <f t="shared" si="8"/>
        <v>0.17</v>
      </c>
      <c r="L28" s="2">
        <f t="shared" si="9"/>
        <v>0</v>
      </c>
      <c r="T28" s="8">
        <v>0.17</v>
      </c>
      <c r="U28" s="5">
        <v>37.618875000000003</v>
      </c>
      <c r="AL28" s="5" t="str">
        <f t="shared" si="10"/>
        <v/>
      </c>
      <c r="AN28" s="5" t="str">
        <f t="shared" si="11"/>
        <v/>
      </c>
      <c r="AP28" s="5" t="str">
        <f t="shared" si="12"/>
        <v/>
      </c>
      <c r="AS28" s="5">
        <f t="shared" si="13"/>
        <v>37.618875000000003</v>
      </c>
      <c r="AT28" s="11">
        <f t="shared" si="6"/>
        <v>4.4144273958320913E-3</v>
      </c>
      <c r="AU28" s="5">
        <f t="shared" si="14"/>
        <v>4.4144273958320914</v>
      </c>
    </row>
    <row r="29" spans="1:47" x14ac:dyDescent="0.3">
      <c r="A29" s="1" t="s">
        <v>112</v>
      </c>
      <c r="B29" s="1" t="s">
        <v>50</v>
      </c>
      <c r="C29" s="1" t="s">
        <v>51</v>
      </c>
      <c r="D29" s="1" t="s">
        <v>52</v>
      </c>
      <c r="E29" s="1" t="s">
        <v>111</v>
      </c>
      <c r="F29" s="1" t="s">
        <v>68</v>
      </c>
      <c r="G29" s="1" t="s">
        <v>55</v>
      </c>
      <c r="H29" s="1" t="s">
        <v>65</v>
      </c>
      <c r="I29" s="2">
        <v>158.84</v>
      </c>
      <c r="J29" s="2">
        <v>40.49</v>
      </c>
      <c r="K29" s="2">
        <f t="shared" si="8"/>
        <v>28.849999999999998</v>
      </c>
      <c r="L29" s="2">
        <f t="shared" si="9"/>
        <v>0</v>
      </c>
      <c r="P29" s="6">
        <v>0.82</v>
      </c>
      <c r="Q29" s="5">
        <v>1516.7950000000001</v>
      </c>
      <c r="R29" s="7">
        <v>15.44</v>
      </c>
      <c r="S29" s="5">
        <v>11367.855</v>
      </c>
      <c r="T29" s="8">
        <v>12.09</v>
      </c>
      <c r="U29" s="5">
        <v>2675.365875</v>
      </c>
      <c r="AB29" s="10">
        <v>0.5</v>
      </c>
      <c r="AC29" s="5">
        <v>39.830000000000013</v>
      </c>
      <c r="AL29" s="5" t="str">
        <f t="shared" si="10"/>
        <v/>
      </c>
      <c r="AN29" s="5" t="str">
        <f t="shared" si="11"/>
        <v/>
      </c>
      <c r="AP29" s="5" t="str">
        <f t="shared" si="12"/>
        <v/>
      </c>
      <c r="AS29" s="5">
        <f t="shared" si="13"/>
        <v>15599.845874999999</v>
      </c>
      <c r="AT29" s="11">
        <f t="shared" si="6"/>
        <v>1.8305807125108935</v>
      </c>
      <c r="AU29" s="5">
        <f t="shared" si="14"/>
        <v>1830.5807125108934</v>
      </c>
    </row>
    <row r="30" spans="1:47" x14ac:dyDescent="0.3">
      <c r="A30" s="1" t="s">
        <v>112</v>
      </c>
      <c r="B30" s="1" t="s">
        <v>50</v>
      </c>
      <c r="C30" s="1" t="s">
        <v>51</v>
      </c>
      <c r="D30" s="1" t="s">
        <v>52</v>
      </c>
      <c r="E30" s="1" t="s">
        <v>76</v>
      </c>
      <c r="F30" s="1" t="s">
        <v>68</v>
      </c>
      <c r="G30" s="1" t="s">
        <v>55</v>
      </c>
      <c r="H30" s="1" t="s">
        <v>65</v>
      </c>
      <c r="I30" s="2">
        <v>158.84</v>
      </c>
      <c r="J30" s="2">
        <v>40.409999999999997</v>
      </c>
      <c r="K30" s="2">
        <f t="shared" si="8"/>
        <v>1.54</v>
      </c>
      <c r="L30" s="2">
        <f t="shared" si="9"/>
        <v>0</v>
      </c>
      <c r="R30" s="7">
        <v>0.14000000000000001</v>
      </c>
      <c r="S30" s="5">
        <v>88.515000000000015</v>
      </c>
      <c r="T30" s="8">
        <v>1.4</v>
      </c>
      <c r="U30" s="5">
        <v>292.41562499999998</v>
      </c>
      <c r="AL30" s="5" t="str">
        <f t="shared" si="10"/>
        <v/>
      </c>
      <c r="AN30" s="5" t="str">
        <f t="shared" si="11"/>
        <v/>
      </c>
      <c r="AP30" s="5" t="str">
        <f t="shared" si="12"/>
        <v/>
      </c>
      <c r="AS30" s="5">
        <f t="shared" si="13"/>
        <v>380.93062499999996</v>
      </c>
      <c r="AT30" s="11">
        <f t="shared" si="6"/>
        <v>4.4700714386366962E-2</v>
      </c>
      <c r="AU30" s="5">
        <f t="shared" si="14"/>
        <v>44.700714386366961</v>
      </c>
    </row>
    <row r="31" spans="1:47" x14ac:dyDescent="0.3">
      <c r="A31" s="1" t="s">
        <v>113</v>
      </c>
      <c r="B31" s="1" t="s">
        <v>114</v>
      </c>
      <c r="C31" s="1" t="s">
        <v>115</v>
      </c>
      <c r="D31" s="1" t="s">
        <v>61</v>
      </c>
      <c r="E31" s="1" t="s">
        <v>67</v>
      </c>
      <c r="F31" s="1" t="s">
        <v>68</v>
      </c>
      <c r="G31" s="1" t="s">
        <v>55</v>
      </c>
      <c r="H31" s="1" t="s">
        <v>65</v>
      </c>
      <c r="I31" s="2">
        <v>84.68</v>
      </c>
      <c r="J31" s="2">
        <v>34.450000000000003</v>
      </c>
      <c r="K31" s="2">
        <f t="shared" si="8"/>
        <v>34.090000000000003</v>
      </c>
      <c r="L31" s="2">
        <f t="shared" si="9"/>
        <v>0</v>
      </c>
      <c r="P31" s="6">
        <v>4.7300000000000004</v>
      </c>
      <c r="Q31" s="5">
        <v>4999.6100000000006</v>
      </c>
      <c r="R31" s="7">
        <v>29</v>
      </c>
      <c r="S31" s="5">
        <v>12480.615</v>
      </c>
      <c r="T31" s="8">
        <v>0.36</v>
      </c>
      <c r="U31" s="5">
        <v>45.521999999999998</v>
      </c>
      <c r="AL31" s="5" t="str">
        <f t="shared" si="10"/>
        <v/>
      </c>
      <c r="AN31" s="5" t="str">
        <f t="shared" si="11"/>
        <v/>
      </c>
      <c r="AP31" s="5" t="str">
        <f t="shared" si="12"/>
        <v/>
      </c>
      <c r="AS31" s="5">
        <f t="shared" si="13"/>
        <v>17525.746999999999</v>
      </c>
      <c r="AT31" s="11">
        <f t="shared" si="6"/>
        <v>2.0565776538831129</v>
      </c>
      <c r="AU31" s="5">
        <f t="shared" si="14"/>
        <v>2056.5776538831128</v>
      </c>
    </row>
    <row r="32" spans="1:47" x14ac:dyDescent="0.3">
      <c r="A32" s="1" t="s">
        <v>113</v>
      </c>
      <c r="B32" s="1" t="s">
        <v>114</v>
      </c>
      <c r="C32" s="1" t="s">
        <v>115</v>
      </c>
      <c r="D32" s="1" t="s">
        <v>61</v>
      </c>
      <c r="E32" s="1" t="s">
        <v>71</v>
      </c>
      <c r="F32" s="1" t="s">
        <v>68</v>
      </c>
      <c r="G32" s="1" t="s">
        <v>55</v>
      </c>
      <c r="H32" s="1" t="s">
        <v>65</v>
      </c>
      <c r="I32" s="2">
        <v>84.68</v>
      </c>
      <c r="J32" s="2">
        <v>37.770000000000003</v>
      </c>
      <c r="K32" s="2">
        <f t="shared" si="8"/>
        <v>30.490000000000002</v>
      </c>
      <c r="L32" s="2">
        <f t="shared" si="9"/>
        <v>0</v>
      </c>
      <c r="R32" s="7">
        <v>10.26</v>
      </c>
      <c r="S32" s="5">
        <v>4324.59</v>
      </c>
      <c r="T32" s="8">
        <v>20.23</v>
      </c>
      <c r="U32" s="5">
        <v>2855.8732500000001</v>
      </c>
      <c r="AL32" s="5" t="str">
        <f t="shared" si="10"/>
        <v/>
      </c>
      <c r="AN32" s="5" t="str">
        <f t="shared" si="11"/>
        <v/>
      </c>
      <c r="AP32" s="5" t="str">
        <f t="shared" si="12"/>
        <v/>
      </c>
      <c r="AS32" s="5">
        <f t="shared" si="13"/>
        <v>7180.4632500000007</v>
      </c>
      <c r="AT32" s="11">
        <f t="shared" si="6"/>
        <v>0.8425991921758833</v>
      </c>
      <c r="AU32" s="5">
        <f t="shared" si="14"/>
        <v>842.59919217588333</v>
      </c>
    </row>
    <row r="33" spans="1:47" x14ac:dyDescent="0.3">
      <c r="A33" s="1" t="s">
        <v>113</v>
      </c>
      <c r="B33" s="1" t="s">
        <v>114</v>
      </c>
      <c r="C33" s="1" t="s">
        <v>115</v>
      </c>
      <c r="D33" s="1" t="s">
        <v>61</v>
      </c>
      <c r="E33" s="1" t="s">
        <v>90</v>
      </c>
      <c r="F33" s="1" t="s">
        <v>68</v>
      </c>
      <c r="G33" s="1" t="s">
        <v>55</v>
      </c>
      <c r="H33" s="1" t="s">
        <v>65</v>
      </c>
      <c r="I33" s="2">
        <v>84.68</v>
      </c>
      <c r="J33" s="2">
        <v>1.53</v>
      </c>
      <c r="K33" s="2">
        <f t="shared" si="8"/>
        <v>1.5199999999999998</v>
      </c>
      <c r="L33" s="2">
        <f t="shared" si="9"/>
        <v>0</v>
      </c>
      <c r="P33" s="6">
        <v>0.6</v>
      </c>
      <c r="Q33" s="5">
        <v>634.19999999999993</v>
      </c>
      <c r="R33" s="7">
        <v>0.76</v>
      </c>
      <c r="S33" s="5">
        <v>320.33999999999997</v>
      </c>
      <c r="T33" s="8">
        <v>0.16</v>
      </c>
      <c r="U33" s="5">
        <v>20.231999999999999</v>
      </c>
      <c r="AL33" s="5" t="str">
        <f t="shared" si="10"/>
        <v/>
      </c>
      <c r="AN33" s="5" t="str">
        <f t="shared" si="11"/>
        <v/>
      </c>
      <c r="AP33" s="5" t="str">
        <f t="shared" si="12"/>
        <v/>
      </c>
      <c r="AS33" s="5">
        <f t="shared" si="13"/>
        <v>974.77199999999993</v>
      </c>
      <c r="AT33" s="11">
        <f t="shared" si="6"/>
        <v>0.11438566999917033</v>
      </c>
      <c r="AU33" s="5">
        <f t="shared" si="14"/>
        <v>114.38566999917032</v>
      </c>
    </row>
    <row r="34" spans="1:47" x14ac:dyDescent="0.3">
      <c r="A34" s="1" t="s">
        <v>113</v>
      </c>
      <c r="B34" s="1" t="s">
        <v>114</v>
      </c>
      <c r="C34" s="1" t="s">
        <v>115</v>
      </c>
      <c r="D34" s="1" t="s">
        <v>61</v>
      </c>
      <c r="E34" s="1" t="s">
        <v>91</v>
      </c>
      <c r="F34" s="1" t="s">
        <v>68</v>
      </c>
      <c r="G34" s="1" t="s">
        <v>55</v>
      </c>
      <c r="H34" s="1" t="s">
        <v>65</v>
      </c>
      <c r="I34" s="2">
        <v>84.68</v>
      </c>
      <c r="J34" s="2">
        <v>2.38</v>
      </c>
      <c r="K34" s="2">
        <f t="shared" si="8"/>
        <v>2.38</v>
      </c>
      <c r="L34" s="2">
        <f t="shared" si="9"/>
        <v>0</v>
      </c>
      <c r="R34" s="7">
        <v>0.04</v>
      </c>
      <c r="S34" s="5">
        <v>29.504999999999999</v>
      </c>
      <c r="T34" s="8">
        <v>2.34</v>
      </c>
      <c r="U34" s="5">
        <v>439.09762499999999</v>
      </c>
      <c r="AL34" s="5" t="str">
        <f t="shared" si="10"/>
        <v/>
      </c>
      <c r="AN34" s="5" t="str">
        <f t="shared" si="11"/>
        <v/>
      </c>
      <c r="AP34" s="5" t="str">
        <f t="shared" si="12"/>
        <v/>
      </c>
      <c r="AS34" s="5">
        <f t="shared" si="13"/>
        <v>468.60262499999999</v>
      </c>
      <c r="AT34" s="11">
        <f t="shared" si="6"/>
        <v>5.4988679633796389E-2</v>
      </c>
      <c r="AU34" s="5">
        <f t="shared" si="14"/>
        <v>54.988679633796387</v>
      </c>
    </row>
    <row r="35" spans="1:47" x14ac:dyDescent="0.3">
      <c r="A35" s="1" t="s">
        <v>116</v>
      </c>
      <c r="B35" s="1" t="s">
        <v>97</v>
      </c>
      <c r="C35" s="1" t="s">
        <v>98</v>
      </c>
      <c r="D35" s="1" t="s">
        <v>61</v>
      </c>
      <c r="E35" s="1" t="s">
        <v>78</v>
      </c>
      <c r="F35" s="1" t="s">
        <v>68</v>
      </c>
      <c r="G35" s="1" t="s">
        <v>55</v>
      </c>
      <c r="H35" s="1" t="s">
        <v>65</v>
      </c>
      <c r="I35" s="2">
        <v>90.28</v>
      </c>
      <c r="J35" s="2">
        <v>39.799999999999997</v>
      </c>
      <c r="K35" s="2">
        <f t="shared" si="8"/>
        <v>26.31</v>
      </c>
      <c r="L35" s="2">
        <f t="shared" si="9"/>
        <v>0</v>
      </c>
      <c r="P35" s="6">
        <v>15.15</v>
      </c>
      <c r="Q35" s="5">
        <v>25109.035</v>
      </c>
      <c r="R35" s="7">
        <v>9.64</v>
      </c>
      <c r="S35" s="5">
        <v>6201.3187500000004</v>
      </c>
      <c r="T35" s="8">
        <v>1.52</v>
      </c>
      <c r="U35" s="5">
        <v>288.30599999999998</v>
      </c>
      <c r="AL35" s="5" t="str">
        <f t="shared" si="10"/>
        <v/>
      </c>
      <c r="AN35" s="5" t="str">
        <f t="shared" si="11"/>
        <v/>
      </c>
      <c r="AP35" s="5" t="str">
        <f t="shared" si="12"/>
        <v/>
      </c>
      <c r="AS35" s="5">
        <f t="shared" si="13"/>
        <v>31598.659750000003</v>
      </c>
      <c r="AT35" s="11">
        <f t="shared" si="6"/>
        <v>3.7079787546006311</v>
      </c>
      <c r="AU35" s="5">
        <f t="shared" si="14"/>
        <v>3707.9787546006314</v>
      </c>
    </row>
    <row r="36" spans="1:47" x14ac:dyDescent="0.3">
      <c r="A36" s="1" t="s">
        <v>116</v>
      </c>
      <c r="B36" s="1" t="s">
        <v>97</v>
      </c>
      <c r="C36" s="1" t="s">
        <v>98</v>
      </c>
      <c r="D36" s="1" t="s">
        <v>61</v>
      </c>
      <c r="E36" s="1" t="s">
        <v>117</v>
      </c>
      <c r="F36" s="1" t="s">
        <v>68</v>
      </c>
      <c r="G36" s="1" t="s">
        <v>55</v>
      </c>
      <c r="H36" s="1" t="s">
        <v>65</v>
      </c>
      <c r="I36" s="2">
        <v>90.28</v>
      </c>
      <c r="J36" s="2">
        <v>12.67</v>
      </c>
      <c r="K36" s="2">
        <f t="shared" si="8"/>
        <v>12.65</v>
      </c>
      <c r="L36" s="2">
        <f t="shared" si="9"/>
        <v>0</v>
      </c>
      <c r="P36" s="6">
        <v>4.8900000000000006</v>
      </c>
      <c r="Q36" s="5">
        <v>9016.2100000000009</v>
      </c>
      <c r="R36" s="7">
        <v>7.52</v>
      </c>
      <c r="S36" s="5">
        <v>5506.8975</v>
      </c>
      <c r="T36" s="8">
        <v>0.15</v>
      </c>
      <c r="U36" s="5">
        <v>33.193124999999988</v>
      </c>
      <c r="Z36" s="9">
        <v>0.05</v>
      </c>
      <c r="AA36" s="5">
        <v>4.4257499999999999</v>
      </c>
      <c r="AB36" s="10">
        <v>0.04</v>
      </c>
      <c r="AC36" s="5">
        <v>3.1863999999999999</v>
      </c>
      <c r="AL36" s="5" t="str">
        <f t="shared" si="10"/>
        <v/>
      </c>
      <c r="AN36" s="5" t="str">
        <f t="shared" si="11"/>
        <v/>
      </c>
      <c r="AP36" s="5" t="str">
        <f t="shared" si="12"/>
        <v/>
      </c>
      <c r="AS36" s="5">
        <f t="shared" si="13"/>
        <v>14563.912775000003</v>
      </c>
      <c r="AT36" s="11">
        <f t="shared" si="6"/>
        <v>1.7090180273724023</v>
      </c>
      <c r="AU36" s="5">
        <f t="shared" si="14"/>
        <v>1709.0180273724022</v>
      </c>
    </row>
    <row r="37" spans="1:47" x14ac:dyDescent="0.3">
      <c r="A37" s="1" t="s">
        <v>116</v>
      </c>
      <c r="B37" s="1" t="s">
        <v>97</v>
      </c>
      <c r="C37" s="1" t="s">
        <v>98</v>
      </c>
      <c r="D37" s="1" t="s">
        <v>61</v>
      </c>
      <c r="E37" s="1" t="s">
        <v>53</v>
      </c>
      <c r="F37" s="1" t="s">
        <v>68</v>
      </c>
      <c r="G37" s="1" t="s">
        <v>55</v>
      </c>
      <c r="H37" s="1" t="s">
        <v>65</v>
      </c>
      <c r="I37" s="2">
        <v>90.28</v>
      </c>
      <c r="J37" s="2">
        <v>5.92</v>
      </c>
      <c r="K37" s="2">
        <f t="shared" si="8"/>
        <v>2.36</v>
      </c>
      <c r="L37" s="2">
        <f t="shared" si="9"/>
        <v>0</v>
      </c>
      <c r="R37" s="7">
        <v>1.48</v>
      </c>
      <c r="S37" s="5">
        <v>1091.6849999999999</v>
      </c>
      <c r="T37" s="8">
        <v>0.85</v>
      </c>
      <c r="U37" s="5">
        <v>188.09437500000001</v>
      </c>
      <c r="Z37" s="9">
        <v>0.03</v>
      </c>
      <c r="AA37" s="5">
        <v>2.6554500000000001</v>
      </c>
      <c r="AL37" s="5" t="str">
        <f t="shared" si="10"/>
        <v/>
      </c>
      <c r="AN37" s="5" t="str">
        <f t="shared" si="11"/>
        <v/>
      </c>
      <c r="AP37" s="5" t="str">
        <f t="shared" si="12"/>
        <v/>
      </c>
      <c r="AS37" s="5">
        <f t="shared" si="13"/>
        <v>1282.434825</v>
      </c>
      <c r="AT37" s="11">
        <f t="shared" si="6"/>
        <v>0.15048869549791516</v>
      </c>
      <c r="AU37" s="5">
        <f t="shared" si="14"/>
        <v>150.48869549791516</v>
      </c>
    </row>
    <row r="38" spans="1:47" x14ac:dyDescent="0.3">
      <c r="A38" s="1" t="s">
        <v>116</v>
      </c>
      <c r="B38" s="1" t="s">
        <v>97</v>
      </c>
      <c r="C38" s="1" t="s">
        <v>98</v>
      </c>
      <c r="D38" s="1" t="s">
        <v>61</v>
      </c>
      <c r="E38" s="1" t="s">
        <v>57</v>
      </c>
      <c r="F38" s="1" t="s">
        <v>68</v>
      </c>
      <c r="G38" s="1" t="s">
        <v>55</v>
      </c>
      <c r="H38" s="1" t="s">
        <v>65</v>
      </c>
      <c r="I38" s="2">
        <v>90.28</v>
      </c>
      <c r="J38" s="2">
        <v>39.01</v>
      </c>
      <c r="K38" s="2">
        <f t="shared" si="8"/>
        <v>10.260000000000002</v>
      </c>
      <c r="L38" s="2">
        <f t="shared" si="9"/>
        <v>0</v>
      </c>
      <c r="P38" s="6">
        <v>0.16</v>
      </c>
      <c r="Q38" s="5">
        <v>253.68</v>
      </c>
      <c r="R38" s="7">
        <v>8.620000000000001</v>
      </c>
      <c r="S38" s="5">
        <v>5542.7249999999995</v>
      </c>
      <c r="T38" s="8">
        <v>1.48</v>
      </c>
      <c r="U38" s="5">
        <v>292.73174999999998</v>
      </c>
      <c r="AL38" s="5" t="str">
        <f t="shared" si="10"/>
        <v/>
      </c>
      <c r="AN38" s="5" t="str">
        <f t="shared" si="11"/>
        <v/>
      </c>
      <c r="AP38" s="5" t="str">
        <f t="shared" si="12"/>
        <v/>
      </c>
      <c r="AS38" s="5">
        <f t="shared" si="13"/>
        <v>6089.1367499999997</v>
      </c>
      <c r="AT38" s="11">
        <f t="shared" si="6"/>
        <v>0.71453630886537622</v>
      </c>
      <c r="AU38" s="5">
        <f t="shared" si="14"/>
        <v>714.53630886537621</v>
      </c>
    </row>
    <row r="39" spans="1:47" x14ac:dyDescent="0.3">
      <c r="A39" s="1" t="s">
        <v>118</v>
      </c>
      <c r="B39" s="1" t="s">
        <v>97</v>
      </c>
      <c r="C39" s="1" t="s">
        <v>98</v>
      </c>
      <c r="D39" s="1" t="s">
        <v>61</v>
      </c>
      <c r="E39" s="1" t="s">
        <v>117</v>
      </c>
      <c r="F39" s="1" t="s">
        <v>68</v>
      </c>
      <c r="G39" s="1" t="s">
        <v>55</v>
      </c>
      <c r="H39" s="1" t="s">
        <v>65</v>
      </c>
      <c r="I39" s="2">
        <v>59.77</v>
      </c>
      <c r="J39" s="2">
        <v>20.29</v>
      </c>
      <c r="K39" s="2">
        <f t="shared" si="8"/>
        <v>20.290000000000003</v>
      </c>
      <c r="L39" s="2">
        <f t="shared" si="9"/>
        <v>0</v>
      </c>
      <c r="P39" s="6">
        <v>11.64</v>
      </c>
      <c r="Q39" s="5">
        <v>21499.38</v>
      </c>
      <c r="R39" s="7">
        <v>7.8000000000000007</v>
      </c>
      <c r="S39" s="5">
        <v>5753.4750000000004</v>
      </c>
      <c r="T39" s="8">
        <v>0.28000000000000003</v>
      </c>
      <c r="U39" s="5">
        <v>61.328249999999997</v>
      </c>
      <c r="Z39" s="9">
        <v>0.02</v>
      </c>
      <c r="AA39" s="5">
        <v>1.7703</v>
      </c>
      <c r="AB39" s="10">
        <v>0.55000000000000004</v>
      </c>
      <c r="AC39" s="5">
        <v>43.813000000000009</v>
      </c>
      <c r="AL39" s="5" t="str">
        <f t="shared" si="10"/>
        <v/>
      </c>
      <c r="AN39" s="5" t="str">
        <f t="shared" si="11"/>
        <v/>
      </c>
      <c r="AP39" s="5" t="str">
        <f t="shared" si="12"/>
        <v/>
      </c>
      <c r="AS39" s="5">
        <f t="shared" si="13"/>
        <v>27359.76655</v>
      </c>
      <c r="AT39" s="11">
        <f t="shared" si="6"/>
        <v>3.2105612674991066</v>
      </c>
      <c r="AU39" s="5">
        <f t="shared" si="14"/>
        <v>3210.5612674991071</v>
      </c>
    </row>
    <row r="40" spans="1:47" x14ac:dyDescent="0.3">
      <c r="A40" s="1" t="s">
        <v>118</v>
      </c>
      <c r="B40" s="1" t="s">
        <v>97</v>
      </c>
      <c r="C40" s="1" t="s">
        <v>98</v>
      </c>
      <c r="D40" s="1" t="s">
        <v>61</v>
      </c>
      <c r="E40" s="1" t="s">
        <v>53</v>
      </c>
      <c r="F40" s="1" t="s">
        <v>68</v>
      </c>
      <c r="G40" s="1" t="s">
        <v>55</v>
      </c>
      <c r="H40" s="1" t="s">
        <v>65</v>
      </c>
      <c r="I40" s="2">
        <v>59.77</v>
      </c>
      <c r="J40" s="2">
        <v>34.64</v>
      </c>
      <c r="K40" s="2">
        <f t="shared" si="8"/>
        <v>25.810000000000002</v>
      </c>
      <c r="L40" s="2">
        <f t="shared" si="9"/>
        <v>0</v>
      </c>
      <c r="P40" s="6">
        <v>9.9700000000000006</v>
      </c>
      <c r="Q40" s="5">
        <v>14219.2925</v>
      </c>
      <c r="R40" s="7">
        <v>10.8</v>
      </c>
      <c r="S40" s="5">
        <v>5905.2150000000001</v>
      </c>
      <c r="T40" s="8">
        <v>5.04</v>
      </c>
      <c r="U40" s="5">
        <v>799.16399999999999</v>
      </c>
      <c r="AL40" s="5" t="str">
        <f t="shared" si="10"/>
        <v/>
      </c>
      <c r="AN40" s="5" t="str">
        <f t="shared" si="11"/>
        <v/>
      </c>
      <c r="AP40" s="5" t="str">
        <f t="shared" si="12"/>
        <v/>
      </c>
      <c r="AS40" s="5">
        <f t="shared" si="13"/>
        <v>20923.6715</v>
      </c>
      <c r="AT40" s="11">
        <f t="shared" si="6"/>
        <v>2.4553107633067484</v>
      </c>
      <c r="AU40" s="5">
        <f t="shared" si="14"/>
        <v>2455.3107633067484</v>
      </c>
    </row>
    <row r="41" spans="1:47" x14ac:dyDescent="0.3">
      <c r="A41" s="1" t="s">
        <v>119</v>
      </c>
      <c r="B41" s="1" t="s">
        <v>120</v>
      </c>
      <c r="C41" s="1" t="s">
        <v>121</v>
      </c>
      <c r="D41" s="1" t="s">
        <v>61</v>
      </c>
      <c r="E41" s="1" t="s">
        <v>117</v>
      </c>
      <c r="F41" s="1" t="s">
        <v>68</v>
      </c>
      <c r="G41" s="1" t="s">
        <v>55</v>
      </c>
      <c r="H41" s="1" t="s">
        <v>65</v>
      </c>
      <c r="I41" s="2">
        <v>9.0299999999999994</v>
      </c>
      <c r="J41" s="2">
        <v>7.79</v>
      </c>
      <c r="K41" s="2">
        <f t="shared" si="8"/>
        <v>7.78</v>
      </c>
      <c r="L41" s="2">
        <f t="shared" si="9"/>
        <v>0</v>
      </c>
      <c r="P41" s="6">
        <v>0.01</v>
      </c>
      <c r="Q41" s="5">
        <v>18.497499999999999</v>
      </c>
      <c r="R41" s="7">
        <v>0.02</v>
      </c>
      <c r="S41" s="5">
        <v>14.7525</v>
      </c>
      <c r="Z41" s="9">
        <v>3.27</v>
      </c>
      <c r="AA41" s="5">
        <v>289.19114999999999</v>
      </c>
      <c r="AB41" s="10">
        <v>4.4800000000000004</v>
      </c>
      <c r="AC41" s="5">
        <v>356.8768</v>
      </c>
      <c r="AL41" s="5" t="str">
        <f t="shared" si="10"/>
        <v/>
      </c>
      <c r="AN41" s="5" t="str">
        <f t="shared" si="11"/>
        <v/>
      </c>
      <c r="AP41" s="5" t="str">
        <f t="shared" si="12"/>
        <v/>
      </c>
      <c r="AS41" s="5">
        <f t="shared" si="13"/>
        <v>679.31795</v>
      </c>
      <c r="AT41" s="11">
        <f t="shared" si="6"/>
        <v>7.9715296349518558E-2</v>
      </c>
      <c r="AU41" s="5">
        <f t="shared" si="14"/>
        <v>79.715296349518567</v>
      </c>
    </row>
    <row r="42" spans="1:47" x14ac:dyDescent="0.3">
      <c r="A42" s="1" t="s">
        <v>119</v>
      </c>
      <c r="B42" s="1" t="s">
        <v>120</v>
      </c>
      <c r="C42" s="1" t="s">
        <v>121</v>
      </c>
      <c r="D42" s="1" t="s">
        <v>61</v>
      </c>
      <c r="E42" s="1" t="s">
        <v>53</v>
      </c>
      <c r="F42" s="1" t="s">
        <v>68</v>
      </c>
      <c r="G42" s="1" t="s">
        <v>55</v>
      </c>
      <c r="H42" s="1" t="s">
        <v>65</v>
      </c>
      <c r="I42" s="2">
        <v>9.0299999999999994</v>
      </c>
      <c r="J42" s="2">
        <v>1.24</v>
      </c>
      <c r="K42" s="2">
        <f t="shared" si="8"/>
        <v>0.66</v>
      </c>
      <c r="L42" s="2">
        <f t="shared" si="9"/>
        <v>0</v>
      </c>
      <c r="R42" s="7">
        <v>0.02</v>
      </c>
      <c r="S42" s="5">
        <v>10.5375</v>
      </c>
      <c r="T42" s="8">
        <v>0.03</v>
      </c>
      <c r="U42" s="5">
        <v>4.7418749999999994</v>
      </c>
      <c r="Z42" s="9">
        <v>0.61</v>
      </c>
      <c r="AA42" s="5">
        <v>43.119449999999993</v>
      </c>
      <c r="AL42" s="5" t="str">
        <f t="shared" si="10"/>
        <v/>
      </c>
      <c r="AN42" s="5" t="str">
        <f t="shared" si="11"/>
        <v/>
      </c>
      <c r="AP42" s="5" t="str">
        <f t="shared" si="12"/>
        <v/>
      </c>
      <c r="AS42" s="5">
        <f t="shared" si="13"/>
        <v>58.398824999999988</v>
      </c>
      <c r="AT42" s="11">
        <f t="shared" si="6"/>
        <v>6.8528730049583876E-3</v>
      </c>
      <c r="AU42" s="5">
        <f t="shared" si="14"/>
        <v>6.8528730049583872</v>
      </c>
    </row>
    <row r="43" spans="1:47" x14ac:dyDescent="0.3">
      <c r="B43" s="29" t="s">
        <v>124</v>
      </c>
      <c r="AS43" s="5">
        <f t="shared" ref="AS43:AS44" si="15">SUM(O43,Q43,S43,U43,W43,Y43,AA43,AC43,AF43,AH43,AJ43)</f>
        <v>0</v>
      </c>
      <c r="AT43" s="11">
        <f t="shared" si="6"/>
        <v>0</v>
      </c>
      <c r="AU43" s="5">
        <f t="shared" si="14"/>
        <v>0</v>
      </c>
    </row>
    <row r="44" spans="1:47" x14ac:dyDescent="0.3">
      <c r="B44" s="1" t="s">
        <v>122</v>
      </c>
      <c r="C44" s="1" t="s">
        <v>126</v>
      </c>
      <c r="D44" s="1" t="s">
        <v>52</v>
      </c>
      <c r="J44" s="2">
        <v>19.61</v>
      </c>
      <c r="K44" s="2">
        <v>18.53</v>
      </c>
      <c r="L44" s="2">
        <v>0</v>
      </c>
      <c r="AG44" s="9">
        <v>18.53</v>
      </c>
      <c r="AH44" s="5">
        <v>22072.27</v>
      </c>
      <c r="AS44" s="5">
        <f t="shared" si="15"/>
        <v>22072.27</v>
      </c>
      <c r="AT44" s="11">
        <f t="shared" si="6"/>
        <v>2.5900942911291946</v>
      </c>
      <c r="AU44" s="5">
        <f t="shared" si="14"/>
        <v>2590.094291129195</v>
      </c>
    </row>
    <row r="45" spans="1:47" x14ac:dyDescent="0.3">
      <c r="B45" s="29" t="s">
        <v>125</v>
      </c>
      <c r="AS45" s="5">
        <f t="shared" ref="AS45:AS46" si="16">SUM(O45,Q45,S45,U45,W45,Y45,AA45,AC45,AF45,AH45,AJ45)</f>
        <v>0</v>
      </c>
      <c r="AT45" s="11">
        <f t="shared" si="6"/>
        <v>0</v>
      </c>
      <c r="AU45" s="5">
        <f t="shared" si="14"/>
        <v>0</v>
      </c>
    </row>
    <row r="46" spans="1:47" x14ac:dyDescent="0.3">
      <c r="B46" s="1" t="s">
        <v>69</v>
      </c>
      <c r="C46" s="1" t="s">
        <v>127</v>
      </c>
      <c r="D46" s="1" t="s">
        <v>61</v>
      </c>
      <c r="J46" s="2">
        <v>3.86</v>
      </c>
      <c r="K46" s="2">
        <v>3.56</v>
      </c>
      <c r="L46" s="2">
        <v>0</v>
      </c>
      <c r="AG46" s="9">
        <v>3.56</v>
      </c>
      <c r="AH46" s="5">
        <v>4532.42</v>
      </c>
      <c r="AS46" s="5">
        <f t="shared" si="16"/>
        <v>4532.42</v>
      </c>
      <c r="AT46" s="11">
        <f t="shared" si="6"/>
        <v>0.53186170552461454</v>
      </c>
      <c r="AU46" s="5">
        <f t="shared" si="14"/>
        <v>531.86170552461454</v>
      </c>
    </row>
    <row r="47" spans="1:47" ht="15" thickBot="1" x14ac:dyDescent="0.35">
      <c r="B47" s="1" t="s">
        <v>62</v>
      </c>
      <c r="C47" s="1" t="s">
        <v>127</v>
      </c>
      <c r="D47" s="1" t="s">
        <v>61</v>
      </c>
      <c r="J47" s="2">
        <v>0.43</v>
      </c>
      <c r="K47" s="2">
        <f>SUM(N47,P47,R47,T47,V47,X47,Z47,AB47,AE47,AG47,AI47)</f>
        <v>0.32</v>
      </c>
      <c r="L47" s="2">
        <f>SUM(M47,AD47,AK47,AM47,AO47,AQ47,AR47)</f>
        <v>0</v>
      </c>
      <c r="AG47" s="9">
        <v>0.32</v>
      </c>
      <c r="AH47" s="5">
        <v>355.15199999999999</v>
      </c>
      <c r="AL47" s="5" t="str">
        <f>IF(AK47&gt;0,AK47*$AL$1,"")</f>
        <v/>
      </c>
      <c r="AN47" s="5" t="str">
        <f>IF(AM47&gt;0,AM47*$AN$1,"")</f>
        <v/>
      </c>
      <c r="AP47" s="5" t="str">
        <f>IF(AO47&gt;0,AO47*$AP$1,"")</f>
        <v/>
      </c>
      <c r="AS47" s="5">
        <f>SUM(O47,Q47,S47,U47,W47,Y47,AA47,AC47,AF47,AH47,AJ47)</f>
        <v>355.15199999999999</v>
      </c>
      <c r="AT47" s="11">
        <f t="shared" si="6"/>
        <v>4.1675693876665865E-2</v>
      </c>
      <c r="AU47" s="5">
        <f>(AT47/100)*$AU$1</f>
        <v>41.675693876665868</v>
      </c>
    </row>
    <row r="48" spans="1:47" ht="15" thickTop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>
        <f>SUM(K3:K47)</f>
        <v>751.52999999999975</v>
      </c>
      <c r="L48" s="20">
        <f>SUM(L3:L47)</f>
        <v>0</v>
      </c>
      <c r="M48" s="21">
        <f t="shared" ref="M48:Y48" si="17">SUM(M3:M44)</f>
        <v>0</v>
      </c>
      <c r="N48" s="22">
        <f t="shared" si="17"/>
        <v>58.62</v>
      </c>
      <c r="O48" s="23">
        <f t="shared" si="17"/>
        <v>119898.90125</v>
      </c>
      <c r="P48" s="24">
        <f t="shared" si="17"/>
        <v>335.34999999999997</v>
      </c>
      <c r="Q48" s="23">
        <f t="shared" si="17"/>
        <v>542137.09499999997</v>
      </c>
      <c r="R48" s="25">
        <f t="shared" si="17"/>
        <v>239.51999999999998</v>
      </c>
      <c r="S48" s="23">
        <f t="shared" si="17"/>
        <v>148831.65250000003</v>
      </c>
      <c r="T48" s="26">
        <f t="shared" si="17"/>
        <v>68.59</v>
      </c>
      <c r="U48" s="23">
        <f t="shared" si="17"/>
        <v>12179.004875000002</v>
      </c>
      <c r="V48" s="20">
        <f t="shared" si="17"/>
        <v>0</v>
      </c>
      <c r="W48" s="23">
        <f t="shared" si="17"/>
        <v>0</v>
      </c>
      <c r="X48" s="20">
        <f t="shared" si="17"/>
        <v>0</v>
      </c>
      <c r="Y48" s="23">
        <f t="shared" si="17"/>
        <v>0</v>
      </c>
      <c r="Z48" s="27">
        <f>SUM(Z3:Z47)</f>
        <v>12.459999999999997</v>
      </c>
      <c r="AA48" s="23">
        <f>SUM(AA3:AA47)</f>
        <v>1055.4781499999999</v>
      </c>
      <c r="AB48" s="28">
        <f>SUM(AB3:AB47)</f>
        <v>14.58</v>
      </c>
      <c r="AC48" s="23">
        <f>SUM(AC3:AC47)</f>
        <v>1118.1988000000001</v>
      </c>
      <c r="AD48" s="20">
        <f>SUM(AD3:AD44)</f>
        <v>0</v>
      </c>
      <c r="AE48" s="20">
        <f>SUM(AE3:AE44)</f>
        <v>0</v>
      </c>
      <c r="AF48" s="23">
        <f>SUM(AF3:AF44)</f>
        <v>0</v>
      </c>
      <c r="AG48" s="27">
        <f>SUM(AG3:AG47)</f>
        <v>22.41</v>
      </c>
      <c r="AH48" s="23">
        <f>SUM(AH3:AH47)</f>
        <v>26959.842000000001</v>
      </c>
      <c r="AI48" s="20">
        <f t="shared" ref="AI48:AR48" si="18">SUM(AI3:AI44)</f>
        <v>0</v>
      </c>
      <c r="AJ48" s="23">
        <f t="shared" si="18"/>
        <v>0</v>
      </c>
      <c r="AK48" s="21">
        <f t="shared" si="18"/>
        <v>0</v>
      </c>
      <c r="AL48" s="23">
        <f t="shared" si="18"/>
        <v>0</v>
      </c>
      <c r="AM48" s="21">
        <f t="shared" si="18"/>
        <v>0</v>
      </c>
      <c r="AN48" s="23">
        <f t="shared" si="18"/>
        <v>0</v>
      </c>
      <c r="AO48" s="20">
        <f t="shared" si="18"/>
        <v>0</v>
      </c>
      <c r="AP48" s="23">
        <f t="shared" si="18"/>
        <v>0</v>
      </c>
      <c r="AQ48" s="20">
        <f t="shared" si="18"/>
        <v>0</v>
      </c>
      <c r="AR48" s="20">
        <f t="shared" si="18"/>
        <v>0</v>
      </c>
      <c r="AS48" s="23">
        <f>SUM(AS3:AS47)</f>
        <v>852180.17257500021</v>
      </c>
      <c r="AT48" s="20">
        <f>SUM(AT3:AT47)</f>
        <v>99.999999999999972</v>
      </c>
      <c r="AU48" s="23">
        <f>SUM(AU3:AU47)</f>
        <v>100000</v>
      </c>
    </row>
    <row r="51" spans="2:3" x14ac:dyDescent="0.3">
      <c r="B51" s="29" t="s">
        <v>123</v>
      </c>
      <c r="C51" s="2">
        <f>SUM(K48,L48)</f>
        <v>751.52999999999975</v>
      </c>
    </row>
  </sheetData>
  <autoFilter ref="A2:AU48" xr:uid="{00000000-0001-0000-0000-000000000000}"/>
  <conditionalFormatting sqref="I45:J45 I46:I47">
    <cfRule type="notContainsText" dxfId="0" priority="5" operator="notContains" text="#########">
      <formula>ISERROR(SEARCH("#########",I45))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8044AC-B787-4249-9C90-97CBA6E71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F39BEF-7FEF-4FBA-A289-05FDC964B1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Derek Ebertowski</cp:lastModifiedBy>
  <dcterms:created xsi:type="dcterms:W3CDTF">2023-10-18T13:35:59Z</dcterms:created>
  <dcterms:modified xsi:type="dcterms:W3CDTF">2024-01-15T18:35:33Z</dcterms:modified>
</cp:coreProperties>
</file>