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Swift County/Group 2/CD 55/"/>
    </mc:Choice>
  </mc:AlternateContent>
  <xr:revisionPtr revIDLastSave="14" documentId="8_{B6A864F0-7D5E-45E8-ADDD-69DEA2286622}" xr6:coauthVersionLast="47" xr6:coauthVersionMax="47" xr10:uidLastSave="{25018AD0-1620-4954-8A55-31BB763474B4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Sheet1!$A$2:$AU$77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64" i="1" l="1"/>
  <c r="K63" i="1"/>
  <c r="K65" i="1"/>
  <c r="K62" i="1"/>
  <c r="AR77" i="1"/>
  <c r="AQ77" i="1"/>
  <c r="AO77" i="1"/>
  <c r="AM77" i="1"/>
  <c r="AK77" i="1"/>
  <c r="AJ77" i="1"/>
  <c r="AI77" i="1"/>
  <c r="AH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AS70" i="1"/>
  <c r="AP70" i="1"/>
  <c r="AN70" i="1"/>
  <c r="AL70" i="1"/>
  <c r="L70" i="1"/>
  <c r="K70" i="1"/>
  <c r="AS71" i="1"/>
  <c r="AP71" i="1"/>
  <c r="AN71" i="1"/>
  <c r="AL71" i="1"/>
  <c r="L71" i="1"/>
  <c r="K71" i="1"/>
  <c r="AS75" i="1"/>
  <c r="AP75" i="1"/>
  <c r="AN75" i="1"/>
  <c r="AL75" i="1"/>
  <c r="L75" i="1"/>
  <c r="K75" i="1"/>
  <c r="AS74" i="1"/>
  <c r="AP74" i="1"/>
  <c r="AN74" i="1"/>
  <c r="AL74" i="1"/>
  <c r="L74" i="1"/>
  <c r="K74" i="1"/>
  <c r="AS73" i="1"/>
  <c r="AP73" i="1"/>
  <c r="AN73" i="1"/>
  <c r="AL73" i="1"/>
  <c r="L73" i="1"/>
  <c r="K73" i="1"/>
  <c r="AS68" i="1"/>
  <c r="AP68" i="1"/>
  <c r="AN68" i="1"/>
  <c r="AL68" i="1"/>
  <c r="L68" i="1"/>
  <c r="K68" i="1"/>
  <c r="AS67" i="1"/>
  <c r="AP67" i="1"/>
  <c r="AN67" i="1"/>
  <c r="AL67" i="1"/>
  <c r="L67" i="1"/>
  <c r="K67" i="1"/>
  <c r="AS66" i="1"/>
  <c r="AP66" i="1"/>
  <c r="AN66" i="1"/>
  <c r="AL66" i="1"/>
  <c r="L66" i="1"/>
  <c r="K66" i="1"/>
  <c r="AS65" i="1"/>
  <c r="AP65" i="1"/>
  <c r="AN65" i="1"/>
  <c r="AL65" i="1"/>
  <c r="L65" i="1"/>
  <c r="AS64" i="1"/>
  <c r="AP64" i="1"/>
  <c r="AN64" i="1"/>
  <c r="AL64" i="1"/>
  <c r="L64" i="1"/>
  <c r="K64" i="1"/>
  <c r="AS63" i="1"/>
  <c r="AP63" i="1"/>
  <c r="AN63" i="1"/>
  <c r="AL63" i="1"/>
  <c r="L63" i="1"/>
  <c r="AS62" i="1"/>
  <c r="AP62" i="1"/>
  <c r="AN62" i="1"/>
  <c r="AL62" i="1"/>
  <c r="L62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7" i="1"/>
  <c r="AP57" i="1"/>
  <c r="AN57" i="1"/>
  <c r="AL57" i="1"/>
  <c r="L57" i="1"/>
  <c r="K57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76" i="1"/>
  <c r="AP76" i="1"/>
  <c r="AN76" i="1"/>
  <c r="AL76" i="1"/>
  <c r="L76" i="1"/>
  <c r="K76" i="1"/>
  <c r="AG77" i="1" l="1"/>
  <c r="L77" i="1"/>
  <c r="AL77" i="1"/>
  <c r="AS77" i="1"/>
  <c r="AT31" i="1" s="1"/>
  <c r="AU31" i="1" s="1"/>
  <c r="K77" i="1"/>
  <c r="AN77" i="1"/>
  <c r="AP77" i="1"/>
  <c r="AT4" i="1" l="1"/>
  <c r="AU4" i="1" s="1"/>
  <c r="AT47" i="1"/>
  <c r="AU47" i="1" s="1"/>
  <c r="AT35" i="1"/>
  <c r="AU35" i="1" s="1"/>
  <c r="AT30" i="1"/>
  <c r="AU30" i="1" s="1"/>
  <c r="AT24" i="1"/>
  <c r="AU24" i="1" s="1"/>
  <c r="AT65" i="1"/>
  <c r="AU65" i="1" s="1"/>
  <c r="AT51" i="1"/>
  <c r="AU51" i="1" s="1"/>
  <c r="AT19" i="1"/>
  <c r="AU19" i="1" s="1"/>
  <c r="AT52" i="1"/>
  <c r="AU52" i="1" s="1"/>
  <c r="AT12" i="1"/>
  <c r="AU12" i="1" s="1"/>
  <c r="AT76" i="1"/>
  <c r="AU76" i="1" s="1"/>
  <c r="AT59" i="1"/>
  <c r="AU59" i="1" s="1"/>
  <c r="AT58" i="1"/>
  <c r="AU58" i="1" s="1"/>
  <c r="AT75" i="1"/>
  <c r="AU75" i="1" s="1"/>
  <c r="AT42" i="1"/>
  <c r="AU42" i="1" s="1"/>
  <c r="C80" i="1"/>
  <c r="AT18" i="1"/>
  <c r="AU18" i="1" s="1"/>
  <c r="AT43" i="1"/>
  <c r="AU43" i="1" s="1"/>
  <c r="AT20" i="1"/>
  <c r="AU20" i="1" s="1"/>
  <c r="AT46" i="1"/>
  <c r="AU46" i="1" s="1"/>
  <c r="AT50" i="1"/>
  <c r="AU50" i="1" s="1"/>
  <c r="AT37" i="1"/>
  <c r="AU37" i="1" s="1"/>
  <c r="AT22" i="1"/>
  <c r="AU22" i="1" s="1"/>
  <c r="AT29" i="1"/>
  <c r="AU29" i="1" s="1"/>
  <c r="AT39" i="1"/>
  <c r="AU39" i="1" s="1"/>
  <c r="AT10" i="1"/>
  <c r="AU10" i="1" s="1"/>
  <c r="AT33" i="1"/>
  <c r="AU33" i="1" s="1"/>
  <c r="AT28" i="1"/>
  <c r="AU28" i="1" s="1"/>
  <c r="AT3" i="1"/>
  <c r="AU3" i="1" s="1"/>
  <c r="AT16" i="1"/>
  <c r="AU16" i="1" s="1"/>
  <c r="AT26" i="1"/>
  <c r="AU26" i="1" s="1"/>
  <c r="AT53" i="1"/>
  <c r="AU53" i="1" s="1"/>
  <c r="AT13" i="1"/>
  <c r="AU13" i="1" s="1"/>
  <c r="AT64" i="1"/>
  <c r="AU64" i="1" s="1"/>
  <c r="AT63" i="1"/>
  <c r="AU63" i="1" s="1"/>
  <c r="AT11" i="1"/>
  <c r="AU11" i="1" s="1"/>
  <c r="AT27" i="1"/>
  <c r="AU27" i="1" s="1"/>
  <c r="AT25" i="1"/>
  <c r="AU25" i="1" s="1"/>
  <c r="AT73" i="1"/>
  <c r="AU73" i="1" s="1"/>
  <c r="AT32" i="1"/>
  <c r="AU32" i="1" s="1"/>
  <c r="AT34" i="1"/>
  <c r="AU34" i="1" s="1"/>
  <c r="AT38" i="1"/>
  <c r="AU38" i="1" s="1"/>
  <c r="AT61" i="1"/>
  <c r="AU61" i="1" s="1"/>
  <c r="AT57" i="1"/>
  <c r="AU57" i="1" s="1"/>
  <c r="AT23" i="1"/>
  <c r="AU23" i="1" s="1"/>
  <c r="AT54" i="1"/>
  <c r="AU54" i="1" s="1"/>
  <c r="AT56" i="1"/>
  <c r="AU56" i="1" s="1"/>
  <c r="AT15" i="1"/>
  <c r="AU15" i="1" s="1"/>
  <c r="AT17" i="1"/>
  <c r="AU17" i="1" s="1"/>
  <c r="AT14" i="1"/>
  <c r="AU14" i="1" s="1"/>
  <c r="AT60" i="1"/>
  <c r="AU60" i="1" s="1"/>
  <c r="AT48" i="1"/>
  <c r="AU48" i="1" s="1"/>
  <c r="AT36" i="1"/>
  <c r="AU36" i="1" s="1"/>
  <c r="AT66" i="1"/>
  <c r="AU66" i="1" s="1"/>
  <c r="AT71" i="1"/>
  <c r="AU71" i="1" s="1"/>
  <c r="AT45" i="1"/>
  <c r="AU45" i="1" s="1"/>
  <c r="AT68" i="1"/>
  <c r="AU68" i="1" s="1"/>
  <c r="AT9" i="1"/>
  <c r="AU9" i="1" s="1"/>
  <c r="AT8" i="1"/>
  <c r="AU8" i="1" s="1"/>
  <c r="AT41" i="1"/>
  <c r="AU41" i="1" s="1"/>
  <c r="AT7" i="1"/>
  <c r="AU7" i="1" s="1"/>
  <c r="AT74" i="1"/>
  <c r="AU74" i="1" s="1"/>
  <c r="AT40" i="1"/>
  <c r="AU40" i="1" s="1"/>
  <c r="AT6" i="1"/>
  <c r="AU6" i="1" s="1"/>
  <c r="AT62" i="1"/>
  <c r="AU62" i="1" s="1"/>
  <c r="AT21" i="1"/>
  <c r="AU21" i="1" s="1"/>
  <c r="AT49" i="1"/>
  <c r="AU49" i="1" s="1"/>
  <c r="AT70" i="1"/>
  <c r="AU70" i="1" s="1"/>
  <c r="AT44" i="1"/>
  <c r="AU44" i="1" s="1"/>
  <c r="AT55" i="1"/>
  <c r="AU55" i="1" s="1"/>
  <c r="AT67" i="1"/>
  <c r="AU67" i="1" s="1"/>
  <c r="AT5" i="1"/>
  <c r="AU5" i="1" s="1"/>
  <c r="AU77" i="1" l="1"/>
  <c r="AT77" i="1"/>
</calcChain>
</file>

<file path=xl/sharedStrings.xml><?xml version="1.0" encoding="utf-8"?>
<sst xmlns="http://schemas.openxmlformats.org/spreadsheetml/2006/main" count="598" uniqueCount="158">
  <si>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</si>
  <si>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</si>
  <si>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</si>
  <si>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</si>
  <si>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</si>
  <si>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</si>
  <si>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</si>
  <si>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</si>
  <si>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</si>
  <si>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</si>
  <si>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</si>
  <si>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</si>
  <si>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</si>
  <si>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</si>
  <si>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</si>
  <si>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</si>
  <si>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</si>
  <si>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</si>
  <si>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</si>
  <si>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</si>
  <si>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</si>
  <si>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</si>
  <si>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</si>
  <si>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</si>
  <si>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</si>
  <si>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</si>
  <si>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</si>
  <si>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</si>
  <si>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</si>
  <si>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</si>
  <si>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</si>
  <si>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</si>
  <si>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</si>
  <si>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</si>
  <si>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</si>
  <si>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</si>
  <si>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</si>
  <si>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</si>
  <si>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</si>
  <si>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</si>
  <si>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</si>
  <si>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</si>
  <si>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</si>
  <si>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</si>
  <si>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</si>
  <si>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</si>
  <si>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</si>
  <si>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</si>
  <si>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</si>
  <si>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100TH ST SW</t>
  </si>
  <si>
    <t>SESE</t>
  </si>
  <si>
    <t>22</t>
  </si>
  <si>
    <t>120</t>
  </si>
  <si>
    <t>40</t>
  </si>
  <si>
    <t>SWSE</t>
  </si>
  <si>
    <t>SESW</t>
  </si>
  <si>
    <t>23</t>
  </si>
  <si>
    <t>SWSW</t>
  </si>
  <si>
    <t>NWNW</t>
  </si>
  <si>
    <t>26</t>
  </si>
  <si>
    <t>NENW</t>
  </si>
  <si>
    <t>NWNE</t>
  </si>
  <si>
    <t>27</t>
  </si>
  <si>
    <t>NENE</t>
  </si>
  <si>
    <t>PAYNE/JAMES</t>
  </si>
  <si>
    <t>380 90TH STREET SW</t>
  </si>
  <si>
    <t>BENSON MN 56215</t>
  </si>
  <si>
    <t>18-0083-000</t>
  </si>
  <si>
    <t>NORBY FAMILY LLP</t>
  </si>
  <si>
    <t>235 20TH STREET SW</t>
  </si>
  <si>
    <t>15</t>
  </si>
  <si>
    <t>18-0085-000</t>
  </si>
  <si>
    <t>LARSON FAMILY TRUST</t>
  </si>
  <si>
    <t>3311 ST PAUL AVENUE</t>
  </si>
  <si>
    <t>MINNEAPOLIS MN 55416</t>
  </si>
  <si>
    <t>18-0109-000</t>
  </si>
  <si>
    <t>ELLINGSON-SKARE PARTNERSHIP</t>
  </si>
  <si>
    <t>480 HOLIDAY ROAD</t>
  </si>
  <si>
    <t>GRANITE FALLS MN 56241</t>
  </si>
  <si>
    <t>SENE</t>
  </si>
  <si>
    <t>21</t>
  </si>
  <si>
    <t>18-0114-000</t>
  </si>
  <si>
    <t>PRIBYL/SHELLY/ETAL</t>
  </si>
  <si>
    <t>895 ADA AVENUE</t>
  </si>
  <si>
    <t>NESE</t>
  </si>
  <si>
    <t>18-0115-000</t>
  </si>
  <si>
    <t>NOKELBY/SUSAN/ETAL</t>
  </si>
  <si>
    <t>3035 HIGHWAY 40 NW</t>
  </si>
  <si>
    <t>MONTEVIDO MN 56265</t>
  </si>
  <si>
    <t>SWNE</t>
  </si>
  <si>
    <t>18-0115-100</t>
  </si>
  <si>
    <t>VANLOY/CRAIG &amp; KIMBERLY</t>
  </si>
  <si>
    <t>905 45TH AVENUE SW</t>
  </si>
  <si>
    <t>18-0116-000</t>
  </si>
  <si>
    <t>NWSE</t>
  </si>
  <si>
    <t>SENW</t>
  </si>
  <si>
    <t>SWNW</t>
  </si>
  <si>
    <t>18-0117-000</t>
  </si>
  <si>
    <t>EVENSON/KENT D &amp; CYNTHIA H</t>
  </si>
  <si>
    <t>1045 40TH AVENUE SW</t>
  </si>
  <si>
    <t>NWSW</t>
  </si>
  <si>
    <t>NESW</t>
  </si>
  <si>
    <t>18-0118-300</t>
  </si>
  <si>
    <t>18-0119-100</t>
  </si>
  <si>
    <t>LARSON FAM T/ARLEN &amp; LORETTA</t>
  </si>
  <si>
    <t>1037 E NICOLET AVENUE</t>
  </si>
  <si>
    <t>PHOENIX AZ 85020</t>
  </si>
  <si>
    <t>18-0120-000</t>
  </si>
  <si>
    <t>18-0122-000</t>
  </si>
  <si>
    <t>WALSH/TIMOTHY &amp; CINDY</t>
  </si>
  <si>
    <t>512 MEADOW LANE</t>
  </si>
  <si>
    <t>18-0123-000</t>
  </si>
  <si>
    <t>AHRNDT/JAMES R</t>
  </si>
  <si>
    <t>1120 HWY 29 SW</t>
  </si>
  <si>
    <t>18-0136-000</t>
  </si>
  <si>
    <t>18-0137-000</t>
  </si>
  <si>
    <t>EVENSON/DEAN D/FAM TRUST AND</t>
  </si>
  <si>
    <t>504 MEADOW LANE</t>
  </si>
  <si>
    <t>18-0137-100</t>
  </si>
  <si>
    <t>18-0138-000</t>
  </si>
  <si>
    <t>18-0139-000</t>
  </si>
  <si>
    <t>RODE/BRADLEY G &amp; CHAUNTEL</t>
  </si>
  <si>
    <t>1030 40TH AVENUE SW</t>
  </si>
  <si>
    <t>18-0140-000</t>
  </si>
  <si>
    <t>ROBERTS/JAMES A</t>
  </si>
  <si>
    <t>475 100TH STREET SW</t>
  </si>
  <si>
    <t>18-0140-100</t>
  </si>
  <si>
    <t>ROBERTS/ROBIN S &amp; CARLA L</t>
  </si>
  <si>
    <t>1180 55TH AVENUE SW</t>
  </si>
  <si>
    <t>MONTEVIDEO MN 56265</t>
  </si>
  <si>
    <t>18-0141-000</t>
  </si>
  <si>
    <t>KIBBLE/VERNON &amp; ISABEL</t>
  </si>
  <si>
    <t>3038 7TH ST EAST</t>
  </si>
  <si>
    <t>WEST FARGO MN 0</t>
  </si>
  <si>
    <t>18-0141-100</t>
  </si>
  <si>
    <t>18-0142-000</t>
  </si>
  <si>
    <t>18-0143-000</t>
  </si>
  <si>
    <t>JERVE/JUANITA</t>
  </si>
  <si>
    <t>1005 55TH AVENUE SW</t>
  </si>
  <si>
    <t>28</t>
  </si>
  <si>
    <t>18-0143-100</t>
  </si>
  <si>
    <t>OUR REDEEMER LUTH CHURCH</t>
  </si>
  <si>
    <t>800 10TH STREET SOUTH</t>
  </si>
  <si>
    <t>18-0144-000</t>
  </si>
  <si>
    <t>18-0147-000</t>
  </si>
  <si>
    <t>OLSON TRUST AGREEMENT/BYRON</t>
  </si>
  <si>
    <t>1065 55TH AVENUE SW</t>
  </si>
  <si>
    <t>35TH AVE SW</t>
  </si>
  <si>
    <t>40TH AVE SW</t>
  </si>
  <si>
    <t>45TH AVE SW</t>
  </si>
  <si>
    <t>CR 19</t>
  </si>
  <si>
    <t>P.O. BOX 241 1635 HOBAN AVENUE</t>
  </si>
  <si>
    <t>CR 6</t>
  </si>
  <si>
    <t>TOTAL WATERSHED ACRES:</t>
  </si>
  <si>
    <t>SWIFT CTY RDS</t>
  </si>
  <si>
    <t>SWENODA TWP RDS</t>
  </si>
  <si>
    <t>660 110 STREET SW</t>
  </si>
  <si>
    <t>DANVERS MN 56231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</si>
</sst>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0"/>
  <sheetViews>
    <sheetView tabSelected="1" workbookViewId="0">
      <pane xSplit="2" ySplit="2" topLeftCell="R59" activePane="bottomRight" state="frozen"/>
      <selection pane="topRight" activeCell="C1" sqref="C1"/>
      <selection pane="bottomLeft" activeCell="A3" sqref="A3"/>
      <selection pane="bottomRight" activeCell="AA25" sqref="AA25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30.7109375" style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hidden="1" customWidth="1"/>
    <col min="23" max="23" width="17.7109375" style="5" hidden="1" customWidth="1"/>
    <col min="24" max="24" width="17.7109375" style="2" hidden="1" customWidth="1"/>
    <col min="25" max="25" width="17.7109375" style="5" hidden="1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1" width="17.7109375" style="2" hidden="1" customWidth="1"/>
    <col min="32" max="32" width="17.7109375" style="5" hidden="1" customWidth="1"/>
    <col min="33" max="33" width="17.7109375" style="9" customWidth="1"/>
    <col min="34" max="34" width="17.7109375" style="5" customWidth="1"/>
    <col min="35" max="35" width="19.7109375" style="2" hidden="1" customWidth="1"/>
    <col min="36" max="36" width="19.7109375" style="5" hidden="1" customWidth="1"/>
    <col min="37" max="37" width="17.7109375" style="3" customWidth="1"/>
    <col min="38" max="38" width="17.7109375" style="5" customWidth="1"/>
    <col min="39" max="39" width="17.7109375" style="3" customWidth="1"/>
    <col min="40" max="40" width="17.7109375" style="5" customWidth="1"/>
    <col min="41" max="41" width="17.7109375" style="2" hidden="1" customWidth="1"/>
    <col min="42" max="42" width="17.7109375" style="5" hidden="1" customWidth="1"/>
    <col min="43" max="43" width="17.7109375" style="2" customWidth="1"/>
    <col min="44" max="44" width="17.7109375" style="2" hidden="1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L1" s="5">
        <v>3626.4</v>
      </c>
      <c r="AN1" s="5">
        <v>6044</v>
      </c>
      <c r="AP1" s="5" t="s">
        <v>0</v>
      </c>
      <c r="AU1" s="5" t="s">
        <v>1</v>
      </c>
    </row>
    <row r="2" spans="1:47" ht="68.099999999999994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67</v>
      </c>
      <c r="B3" s="1" t="s">
        <v>68</v>
      </c>
      <c r="C3" s="1" t="s">
        <v>69</v>
      </c>
      <c r="D3" s="1" t="s">
        <v>66</v>
      </c>
      <c r="E3" s="1" t="s">
        <v>50</v>
      </c>
      <c r="F3" s="1" t="s">
        <v>70</v>
      </c>
      <c r="G3" s="1" t="s">
        <v>52</v>
      </c>
      <c r="H3" s="1" t="s">
        <v>53</v>
      </c>
      <c r="I3" s="2">
        <v>185.951486182</v>
      </c>
      <c r="J3" s="2">
        <v>37.17</v>
      </c>
      <c r="K3" s="2">
        <f>SUM(N3,P3,R3,T3,V3,X3,Z3,AB3,AE3,AG3,AI3)</f>
        <v>19.779999999999998</v>
      </c>
      <c r="L3" s="2">
        <f>SUM(M3,AD3,AK3,AM3,AO3,AQ3,AR3)</f>
        <v>0.01</v>
      </c>
      <c r="N3" s="4">
        <v>0.74</v>
      </c>
      <c r="O3" s="5">
        <v>1874.79</v>
      </c>
      <c r="P3" s="6">
        <v>7.62</v>
      </c>
      <c r="Q3" s="5">
        <v>13573.125</v>
      </c>
      <c r="R3" s="7">
        <v>9.51</v>
      </c>
      <c r="S3" s="5">
        <v>8316.494999999999</v>
      </c>
      <c r="T3" s="8">
        <v>1.91</v>
      </c>
      <c r="U3" s="5">
        <v>501.08850000000001</v>
      </c>
      <c r="AL3" s="5" t="str">
        <f t="shared" ref="AL3:AL21" si="0">IF(AK3&gt;0,AK3*$AL$1,"")</f>
        <v/>
      </c>
      <c r="AM3" s="3">
        <v>0.01</v>
      </c>
      <c r="AN3" s="5">
        <f t="shared" ref="AN3:AN21" si="1">IF(AM3&gt;0,AM3*$AN$1,"")</f>
        <v>60.44</v>
      </c>
      <c r="AP3" s="5" t="str">
        <f t="shared" ref="AP3:AP21" si="2">IF(AO3&gt;0,AO3*$AP$1,"")</f>
        <v/>
      </c>
      <c r="AS3" s="5">
        <f>SUM(O3,Q3,S3,U3,W3,Y3,AA3,AC3,AF3,AH3,AJ3)</f>
        <v>24265.498500000002</v>
      </c>
      <c r="AT3" s="11">
        <f t="shared" ref="AT3:AT34" si="3">(AS3/$AS$77)*100</f>
        <v>1.1059732844512333</v>
      </c>
      <c r="AU3" s="5">
        <f t="shared" ref="AU3:AU21" si="4">(AT3/100)*$AU$1</f>
        <v>1105.9732844512332</v>
      </c>
    </row>
    <row r="4" spans="1:47" x14ac:dyDescent="0.25">
      <c r="A4" s="1" t="s">
        <v>71</v>
      </c>
      <c r="B4" s="1" t="s">
        <v>72</v>
      </c>
      <c r="C4" s="1" t="s">
        <v>73</v>
      </c>
      <c r="D4" s="1" t="s">
        <v>74</v>
      </c>
      <c r="E4" s="1" t="s">
        <v>54</v>
      </c>
      <c r="F4" s="1" t="s">
        <v>70</v>
      </c>
      <c r="G4" s="1" t="s">
        <v>52</v>
      </c>
      <c r="H4" s="1" t="s">
        <v>53</v>
      </c>
      <c r="I4" s="2">
        <v>40.076488192600003</v>
      </c>
      <c r="J4" s="2">
        <v>38.14</v>
      </c>
      <c r="K4" s="2">
        <f>SUM(N4,P4,R4,T4,V4,X4,Z4,AB4,AE4,AG4,AI4)</f>
        <v>1.84</v>
      </c>
      <c r="L4" s="2">
        <f>SUM(M4,AD4,AK4,AM4,AO4,AQ4,AR4)</f>
        <v>0</v>
      </c>
      <c r="T4" s="8">
        <v>1.84</v>
      </c>
      <c r="U4" s="5">
        <v>482.72399999999999</v>
      </c>
      <c r="AL4" s="5" t="str">
        <f t="shared" si="0"/>
        <v/>
      </c>
      <c r="AN4" s="5" t="str">
        <f t="shared" si="1"/>
        <v/>
      </c>
      <c r="AP4" s="5" t="str">
        <f t="shared" si="2"/>
        <v/>
      </c>
      <c r="AS4" s="5">
        <f>SUM(O4,Q4,S4,U4,W4,Y4,AA4,AC4,AF4,AH4,AJ4)</f>
        <v>482.72399999999999</v>
      </c>
      <c r="AT4" s="11">
        <f t="shared" si="3"/>
        <v>2.2001602306395529E-2</v>
      </c>
      <c r="AU4" s="5">
        <f t="shared" si="4"/>
        <v>22.001602306395529</v>
      </c>
    </row>
    <row r="5" spans="1:47" x14ac:dyDescent="0.25">
      <c r="A5" s="1" t="s">
        <v>75</v>
      </c>
      <c r="B5" s="1" t="s">
        <v>76</v>
      </c>
      <c r="C5" s="1" t="s">
        <v>77</v>
      </c>
      <c r="D5" s="1" t="s">
        <v>78</v>
      </c>
      <c r="E5" s="1" t="s">
        <v>79</v>
      </c>
      <c r="F5" s="1" t="s">
        <v>80</v>
      </c>
      <c r="G5" s="1" t="s">
        <v>52</v>
      </c>
      <c r="H5" s="1" t="s">
        <v>53</v>
      </c>
      <c r="I5" s="2">
        <v>79.517887839099998</v>
      </c>
      <c r="J5" s="2">
        <v>39.74</v>
      </c>
      <c r="K5" s="2">
        <f>SUM(N5,P5,R5,T5,V5,X5,Z5,AB5,AE5,AG5,AI5)</f>
        <v>4.09</v>
      </c>
      <c r="L5" s="2">
        <f>SUM(M5,AD5,AK5,AM5,AO5,AQ5,AR5)</f>
        <v>0.31</v>
      </c>
      <c r="P5" s="6">
        <v>2.27</v>
      </c>
      <c r="Q5" s="5">
        <v>5391.25</v>
      </c>
      <c r="R5" s="7">
        <v>1.82</v>
      </c>
      <c r="S5" s="5">
        <v>2122.12</v>
      </c>
      <c r="AL5" s="5" t="str">
        <f t="shared" si="0"/>
        <v/>
      </c>
      <c r="AM5" s="3">
        <v>0.13</v>
      </c>
      <c r="AN5" s="5">
        <f t="shared" si="1"/>
        <v>785.72</v>
      </c>
      <c r="AP5" s="5" t="str">
        <f t="shared" si="2"/>
        <v/>
      </c>
      <c r="AQ5" s="2">
        <v>0.18</v>
      </c>
      <c r="AS5" s="5">
        <f>SUM(O5,Q5,S5,U5,W5,Y5,AA5,AC5,AF5,AH5,AJ5)</f>
        <v>7513.37</v>
      </c>
      <c r="AT5" s="11">
        <f t="shared" si="3"/>
        <v>0.34244449979864883</v>
      </c>
      <c r="AU5" s="5">
        <f t="shared" si="4"/>
        <v>342.44449979864879</v>
      </c>
    </row>
    <row r="6" spans="1:47" x14ac:dyDescent="0.25">
      <c r="A6" s="1" t="s">
        <v>81</v>
      </c>
      <c r="B6" s="1" t="s">
        <v>82</v>
      </c>
      <c r="C6" s="1" t="s">
        <v>83</v>
      </c>
      <c r="D6" s="1" t="s">
        <v>66</v>
      </c>
      <c r="E6" s="1" t="s">
        <v>84</v>
      </c>
      <c r="F6" s="1" t="s">
        <v>80</v>
      </c>
      <c r="G6" s="1" t="s">
        <v>52</v>
      </c>
      <c r="H6" s="1" t="s">
        <v>53</v>
      </c>
      <c r="I6" s="2">
        <v>160.621303224</v>
      </c>
      <c r="J6" s="2">
        <v>40.19</v>
      </c>
      <c r="K6" s="2">
        <f>SUM(N6,P6,R6,T6,V6,X6,Z6,AB6,AE6,AG6,AI6)</f>
        <v>2.4300000000000002</v>
      </c>
      <c r="L6" s="2">
        <f>SUM(M6,AD6,AK6,AM6,AO6,AQ6,AR6)</f>
        <v>0</v>
      </c>
      <c r="P6" s="6">
        <v>0.02</v>
      </c>
      <c r="Q6" s="5">
        <v>47.5</v>
      </c>
      <c r="R6" s="7">
        <v>2.41</v>
      </c>
      <c r="S6" s="5">
        <v>2810.06</v>
      </c>
      <c r="AL6" s="5" t="str">
        <f t="shared" si="0"/>
        <v/>
      </c>
      <c r="AN6" s="5" t="str">
        <f t="shared" si="1"/>
        <v/>
      </c>
      <c r="AP6" s="5" t="str">
        <f t="shared" si="2"/>
        <v/>
      </c>
      <c r="AS6" s="5">
        <f>SUM(O6,Q6,S6,U6,W6,Y6,AA6,AC6,AF6,AH6,AJ6)</f>
        <v>2857.56</v>
      </c>
      <c r="AT6" s="11">
        <f t="shared" si="3"/>
        <v>0.13024191605692612</v>
      </c>
      <c r="AU6" s="5">
        <f t="shared" si="4"/>
        <v>130.24191605692613</v>
      </c>
    </row>
    <row r="7" spans="1:47" x14ac:dyDescent="0.25">
      <c r="A7" s="1" t="s">
        <v>81</v>
      </c>
      <c r="B7" s="1" t="s">
        <v>82</v>
      </c>
      <c r="C7" s="1" t="s">
        <v>83</v>
      </c>
      <c r="D7" s="1" t="s">
        <v>66</v>
      </c>
      <c r="E7" s="1" t="s">
        <v>50</v>
      </c>
      <c r="F7" s="1" t="s">
        <v>80</v>
      </c>
      <c r="G7" s="1" t="s">
        <v>52</v>
      </c>
      <c r="H7" s="1" t="s">
        <v>53</v>
      </c>
      <c r="I7" s="2">
        <v>160.621303224</v>
      </c>
      <c r="J7" s="2">
        <v>38.229999999999997</v>
      </c>
      <c r="K7" s="2">
        <f>SUM(N7,P7,R7,T7,V7,X7,Z7,AB7,AE7,AG7,AI7)</f>
        <v>0.3</v>
      </c>
      <c r="L7" s="2">
        <f>SUM(M7,AD7,AK7,AM7,AO7,AQ7,AR7)</f>
        <v>0</v>
      </c>
      <c r="R7" s="7">
        <v>0.3</v>
      </c>
      <c r="S7" s="5">
        <v>349.8</v>
      </c>
      <c r="AL7" s="5" t="str">
        <f t="shared" si="0"/>
        <v/>
      </c>
      <c r="AN7" s="5" t="str">
        <f t="shared" si="1"/>
        <v/>
      </c>
      <c r="AP7" s="5" t="str">
        <f t="shared" si="2"/>
        <v/>
      </c>
      <c r="AS7" s="5">
        <f>SUM(O7,Q7,S7,U7,W7,Y7,AA7,AC7,AF7,AH7,AJ7)</f>
        <v>349.8</v>
      </c>
      <c r="AT7" s="11">
        <f t="shared" si="3"/>
        <v>1.5943190077098209E-2</v>
      </c>
      <c r="AU7" s="5">
        <f t="shared" si="4"/>
        <v>15.943190077098208</v>
      </c>
    </row>
    <row r="8" spans="1:47" x14ac:dyDescent="0.25">
      <c r="A8" s="1" t="s">
        <v>85</v>
      </c>
      <c r="B8" s="1" t="s">
        <v>86</v>
      </c>
      <c r="C8" s="1" t="s">
        <v>87</v>
      </c>
      <c r="D8" s="1" t="s">
        <v>88</v>
      </c>
      <c r="E8" s="1" t="s">
        <v>79</v>
      </c>
      <c r="F8" s="1" t="s">
        <v>51</v>
      </c>
      <c r="G8" s="1" t="s">
        <v>52</v>
      </c>
      <c r="H8" s="1" t="s">
        <v>53</v>
      </c>
      <c r="I8" s="2">
        <v>155.92346242299999</v>
      </c>
      <c r="J8" s="2">
        <v>39.24</v>
      </c>
      <c r="K8" s="2">
        <f>SUM(N8,P8,R8,T8,V8,X8,Z8,AB8,AE8,AG8,AI8)</f>
        <v>36.67</v>
      </c>
      <c r="L8" s="2">
        <f>SUM(M8,AD8,AK8,AM8,AO8,AQ8,AR8)</f>
        <v>2.56</v>
      </c>
      <c r="N8" s="4">
        <v>5.43</v>
      </c>
      <c r="O8" s="5">
        <v>13756.905000000001</v>
      </c>
      <c r="P8" s="6">
        <v>24.03</v>
      </c>
      <c r="Q8" s="5">
        <v>44477.8125</v>
      </c>
      <c r="R8" s="7">
        <v>7.2100000000000009</v>
      </c>
      <c r="S8" s="5">
        <v>6687.01</v>
      </c>
      <c r="AL8" s="5" t="str">
        <f t="shared" si="0"/>
        <v/>
      </c>
      <c r="AM8" s="3">
        <v>1.01</v>
      </c>
      <c r="AN8" s="5">
        <f t="shared" si="1"/>
        <v>6104.44</v>
      </c>
      <c r="AP8" s="5" t="str">
        <f t="shared" si="2"/>
        <v/>
      </c>
      <c r="AQ8" s="2">
        <v>1.55</v>
      </c>
      <c r="AS8" s="5">
        <f>SUM(O8,Q8,S8,U8,W8,Y8,AA8,AC8,AF8,AH8,AJ8)</f>
        <v>64921.727500000001</v>
      </c>
      <c r="AT8" s="11">
        <f t="shared" si="3"/>
        <v>2.9590035496457232</v>
      </c>
      <c r="AU8" s="5">
        <f t="shared" si="4"/>
        <v>2959.0035496457235</v>
      </c>
    </row>
    <row r="9" spans="1:47" x14ac:dyDescent="0.25">
      <c r="A9" s="1" t="s">
        <v>85</v>
      </c>
      <c r="B9" s="1" t="s">
        <v>86</v>
      </c>
      <c r="C9" s="1" t="s">
        <v>87</v>
      </c>
      <c r="D9" s="1" t="s">
        <v>88</v>
      </c>
      <c r="E9" s="1" t="s">
        <v>89</v>
      </c>
      <c r="F9" s="1" t="s">
        <v>51</v>
      </c>
      <c r="G9" s="1" t="s">
        <v>52</v>
      </c>
      <c r="H9" s="1" t="s">
        <v>53</v>
      </c>
      <c r="I9" s="2">
        <v>155.92346242299999</v>
      </c>
      <c r="J9" s="2">
        <v>38.25</v>
      </c>
      <c r="K9" s="2">
        <f>SUM(N9,P9,R9,T9,V9,X9,Z9,AB9,AE9,AG9,AI9)</f>
        <v>38.25</v>
      </c>
      <c r="L9" s="2">
        <f>SUM(M9,AD9,AK9,AM9,AO9,AQ9,AR9)</f>
        <v>0</v>
      </c>
      <c r="P9" s="6">
        <v>18.21</v>
      </c>
      <c r="Q9" s="5">
        <v>32436.5625</v>
      </c>
      <c r="R9" s="7">
        <v>20.04</v>
      </c>
      <c r="S9" s="5">
        <v>17524.98</v>
      </c>
      <c r="AL9" s="5" t="str">
        <f t="shared" si="0"/>
        <v/>
      </c>
      <c r="AN9" s="5" t="str">
        <f t="shared" si="1"/>
        <v/>
      </c>
      <c r="AP9" s="5" t="str">
        <f t="shared" si="2"/>
        <v/>
      </c>
      <c r="AS9" s="5">
        <f>SUM(O9,Q9,S9,U9,W9,Y9,AA9,AC9,AF9,AH9,AJ9)</f>
        <v>49961.542499999996</v>
      </c>
      <c r="AT9" s="11">
        <f t="shared" si="3"/>
        <v>2.2771479949185833</v>
      </c>
      <c r="AU9" s="5">
        <f t="shared" si="4"/>
        <v>2277.1479949185837</v>
      </c>
    </row>
    <row r="10" spans="1:47" x14ac:dyDescent="0.25">
      <c r="A10" s="1" t="s">
        <v>85</v>
      </c>
      <c r="B10" s="1" t="s">
        <v>86</v>
      </c>
      <c r="C10" s="1" t="s">
        <v>87</v>
      </c>
      <c r="D10" s="1" t="s">
        <v>88</v>
      </c>
      <c r="E10" s="1" t="s">
        <v>61</v>
      </c>
      <c r="F10" s="1" t="s">
        <v>51</v>
      </c>
      <c r="G10" s="1" t="s">
        <v>52</v>
      </c>
      <c r="H10" s="1" t="s">
        <v>53</v>
      </c>
      <c r="I10" s="2">
        <v>155.92346242299999</v>
      </c>
      <c r="J10" s="2">
        <v>32.590000000000003</v>
      </c>
      <c r="K10" s="2">
        <f>SUM(N10,P10,R10,T10,V10,X10,Z10,AB10,AE10,AG10,AI10)</f>
        <v>24.26</v>
      </c>
      <c r="L10" s="2">
        <f>SUM(M10,AD10,AK10,AM10,AO10,AQ10,AR10)</f>
        <v>0</v>
      </c>
      <c r="R10" s="7">
        <v>8.67</v>
      </c>
      <c r="S10" s="5">
        <v>7581.915</v>
      </c>
      <c r="T10" s="8">
        <v>15.42</v>
      </c>
      <c r="U10" s="5">
        <v>4045.4369999999999</v>
      </c>
      <c r="AB10" s="10">
        <v>0.17</v>
      </c>
      <c r="AC10" s="5">
        <v>16.056075</v>
      </c>
      <c r="AL10" s="5" t="str">
        <f t="shared" si="0"/>
        <v/>
      </c>
      <c r="AN10" s="5" t="str">
        <f t="shared" si="1"/>
        <v/>
      </c>
      <c r="AP10" s="5" t="str">
        <f t="shared" si="2"/>
        <v/>
      </c>
      <c r="AS10" s="5">
        <f>SUM(O10,Q10,S10,U10,W10,Y10,AA10,AC10,AF10,AH10,AJ10)</f>
        <v>11643.408074999999</v>
      </c>
      <c r="AT10" s="11">
        <f t="shared" si="3"/>
        <v>0.53068344220967734</v>
      </c>
      <c r="AU10" s="5">
        <f t="shared" si="4"/>
        <v>530.68344220967731</v>
      </c>
    </row>
    <row r="11" spans="1:47" x14ac:dyDescent="0.25">
      <c r="A11" s="1" t="s">
        <v>85</v>
      </c>
      <c r="B11" s="1" t="s">
        <v>86</v>
      </c>
      <c r="C11" s="1" t="s">
        <v>87</v>
      </c>
      <c r="D11" s="1" t="s">
        <v>88</v>
      </c>
      <c r="E11" s="1" t="s">
        <v>63</v>
      </c>
      <c r="F11" s="1" t="s">
        <v>51</v>
      </c>
      <c r="G11" s="1" t="s">
        <v>52</v>
      </c>
      <c r="H11" s="1" t="s">
        <v>53</v>
      </c>
      <c r="I11" s="2">
        <v>155.92346242299999</v>
      </c>
      <c r="J11" s="2">
        <v>37.29</v>
      </c>
      <c r="K11" s="2">
        <f>SUM(N11,P11,R11,T11,V11,X11,Z11,AB11,AE11,AG11,AI11)</f>
        <v>34.879999999999995</v>
      </c>
      <c r="L11" s="2">
        <f>SUM(M11,AD11,AK11,AM11,AO11,AQ11,AR11)</f>
        <v>2.4</v>
      </c>
      <c r="N11" s="4">
        <v>9.1199999999999992</v>
      </c>
      <c r="O11" s="5">
        <v>23105.52</v>
      </c>
      <c r="P11" s="6">
        <v>16.72</v>
      </c>
      <c r="Q11" s="5">
        <v>29782.5</v>
      </c>
      <c r="R11" s="7">
        <v>8.69</v>
      </c>
      <c r="S11" s="5">
        <v>7599.4049999999997</v>
      </c>
      <c r="T11" s="8">
        <v>0.35</v>
      </c>
      <c r="U11" s="5">
        <v>91.822500000000005</v>
      </c>
      <c r="AL11" s="5" t="str">
        <f t="shared" si="0"/>
        <v/>
      </c>
      <c r="AM11" s="3">
        <v>0.96</v>
      </c>
      <c r="AN11" s="5">
        <f t="shared" si="1"/>
        <v>5802.24</v>
      </c>
      <c r="AP11" s="5" t="str">
        <f t="shared" si="2"/>
        <v/>
      </c>
      <c r="AQ11" s="2">
        <v>1.44</v>
      </c>
      <c r="AS11" s="5">
        <f>SUM(O11,Q11,S11,U11,W11,Y11,AA11,AC11,AF11,AH11,AJ11)</f>
        <v>60579.247500000005</v>
      </c>
      <c r="AT11" s="11">
        <f t="shared" si="3"/>
        <v>2.761081925729207</v>
      </c>
      <c r="AU11" s="5">
        <f t="shared" si="4"/>
        <v>2761.0819257292073</v>
      </c>
    </row>
    <row r="12" spans="1:47" x14ac:dyDescent="0.25">
      <c r="A12" s="1" t="s">
        <v>90</v>
      </c>
      <c r="B12" s="1" t="s">
        <v>91</v>
      </c>
      <c r="C12" s="1" t="s">
        <v>92</v>
      </c>
      <c r="D12" s="1" t="s">
        <v>66</v>
      </c>
      <c r="E12" s="1" t="s">
        <v>61</v>
      </c>
      <c r="F12" s="1" t="s">
        <v>51</v>
      </c>
      <c r="G12" s="1" t="s">
        <v>52</v>
      </c>
      <c r="H12" s="1" t="s">
        <v>53</v>
      </c>
      <c r="I12" s="2">
        <v>5.1547717473599999</v>
      </c>
      <c r="J12" s="2">
        <v>3.73</v>
      </c>
      <c r="K12" s="2">
        <f>SUM(N12,P12,R12,T12,V12,X12,Z12,AB12,AE12,AG12,AI12)</f>
        <v>0.68</v>
      </c>
      <c r="L12" s="2">
        <f>SUM(M12,AD12,AK12,AM12,AO12,AQ12,AR12)</f>
        <v>0</v>
      </c>
      <c r="AB12" s="10">
        <v>0.68</v>
      </c>
      <c r="AC12" s="5">
        <v>64.224300000000014</v>
      </c>
      <c r="AL12" s="5" t="str">
        <f t="shared" si="0"/>
        <v/>
      </c>
      <c r="AN12" s="5" t="str">
        <f t="shared" si="1"/>
        <v/>
      </c>
      <c r="AP12" s="5" t="str">
        <f t="shared" si="2"/>
        <v/>
      </c>
      <c r="AS12" s="5">
        <f>SUM(O12,Q12,S12,U12,W12,Y12,AA12,AC12,AF12,AH12,AJ12)</f>
        <v>64.224300000000014</v>
      </c>
      <c r="AT12" s="11">
        <f t="shared" si="3"/>
        <v>2.9272161877317857E-3</v>
      </c>
      <c r="AU12" s="5">
        <f t="shared" si="4"/>
        <v>2.9272161877317857</v>
      </c>
    </row>
    <row r="13" spans="1:47" x14ac:dyDescent="0.25">
      <c r="A13" s="1" t="s">
        <v>93</v>
      </c>
      <c r="B13" s="1" t="s">
        <v>76</v>
      </c>
      <c r="C13" s="1" t="s">
        <v>77</v>
      </c>
      <c r="D13" s="1" t="s">
        <v>78</v>
      </c>
      <c r="E13" s="1" t="s">
        <v>94</v>
      </c>
      <c r="F13" s="1" t="s">
        <v>51</v>
      </c>
      <c r="G13" s="1" t="s">
        <v>52</v>
      </c>
      <c r="H13" s="1" t="s">
        <v>53</v>
      </c>
      <c r="I13" s="2">
        <v>161.058039385</v>
      </c>
      <c r="J13" s="2">
        <v>38.340000000000003</v>
      </c>
      <c r="K13" s="2">
        <f>SUM(N13,P13,R13,T13,V13,X13,Z13,AB13,AE13,AG13,AI13)</f>
        <v>38.339999999999996</v>
      </c>
      <c r="L13" s="2">
        <f>SUM(M13,AD13,AK13,AM13,AO13,AQ13,AR13)</f>
        <v>0</v>
      </c>
      <c r="P13" s="6">
        <v>15.48</v>
      </c>
      <c r="Q13" s="5">
        <v>29438.125</v>
      </c>
      <c r="R13" s="7">
        <v>20.309999999999999</v>
      </c>
      <c r="S13" s="5">
        <v>21270.755000000001</v>
      </c>
      <c r="T13" s="8">
        <v>2.5499999999999998</v>
      </c>
      <c r="U13" s="5">
        <v>891.99</v>
      </c>
      <c r="AL13" s="5" t="str">
        <f t="shared" si="0"/>
        <v/>
      </c>
      <c r="AN13" s="5" t="str">
        <f t="shared" si="1"/>
        <v/>
      </c>
      <c r="AP13" s="5" t="str">
        <f t="shared" si="2"/>
        <v/>
      </c>
      <c r="AS13" s="5">
        <f>SUM(O13,Q13,S13,U13,W13,Y13,AA13,AC13,AF13,AH13,AJ13)</f>
        <v>51600.87</v>
      </c>
      <c r="AT13" s="11">
        <f t="shared" si="3"/>
        <v>2.3518652903191386</v>
      </c>
      <c r="AU13" s="5">
        <f t="shared" si="4"/>
        <v>2351.8652903191387</v>
      </c>
    </row>
    <row r="14" spans="1:47" x14ac:dyDescent="0.25">
      <c r="A14" s="1" t="s">
        <v>93</v>
      </c>
      <c r="B14" s="1" t="s">
        <v>76</v>
      </c>
      <c r="C14" s="1" t="s">
        <v>77</v>
      </c>
      <c r="D14" s="1" t="s">
        <v>78</v>
      </c>
      <c r="E14" s="1" t="s">
        <v>84</v>
      </c>
      <c r="F14" s="1" t="s">
        <v>51</v>
      </c>
      <c r="G14" s="1" t="s">
        <v>52</v>
      </c>
      <c r="H14" s="1" t="s">
        <v>53</v>
      </c>
      <c r="I14" s="2">
        <v>161.058039385</v>
      </c>
      <c r="J14" s="2">
        <v>39.270000000000003</v>
      </c>
      <c r="K14" s="2">
        <f>SUM(N14,P14,R14,T14,V14,X14,Z14,AB14,AE14,AG14,AI14)</f>
        <v>39.25</v>
      </c>
      <c r="L14" s="2">
        <f>SUM(M14,AD14,AK14,AM14,AO14,AQ14,AR14)</f>
        <v>0.02</v>
      </c>
      <c r="N14" s="4">
        <v>1.21</v>
      </c>
      <c r="O14" s="5">
        <v>4087.38</v>
      </c>
      <c r="P14" s="6">
        <v>20.64</v>
      </c>
      <c r="Q14" s="5">
        <v>49020</v>
      </c>
      <c r="R14" s="7">
        <v>15.89</v>
      </c>
      <c r="S14" s="5">
        <v>18498.59</v>
      </c>
      <c r="T14" s="8">
        <v>1.51</v>
      </c>
      <c r="U14" s="5">
        <v>528.19799999999998</v>
      </c>
      <c r="AL14" s="5" t="str">
        <f t="shared" si="0"/>
        <v/>
      </c>
      <c r="AM14" s="3">
        <v>0.02</v>
      </c>
      <c r="AN14" s="5">
        <f t="shared" si="1"/>
        <v>120.88</v>
      </c>
      <c r="AP14" s="5" t="str">
        <f t="shared" si="2"/>
        <v/>
      </c>
      <c r="AS14" s="5">
        <f>SUM(O14,Q14,S14,U14,W14,Y14,AA14,AC14,AF14,AH14,AJ14)</f>
        <v>72134.168000000005</v>
      </c>
      <c r="AT14" s="11">
        <f t="shared" si="3"/>
        <v>3.2877322798094202</v>
      </c>
      <c r="AU14" s="5">
        <f t="shared" si="4"/>
        <v>3287.7322798094201</v>
      </c>
    </row>
    <row r="15" spans="1:47" x14ac:dyDescent="0.25">
      <c r="A15" s="1" t="s">
        <v>93</v>
      </c>
      <c r="B15" s="1" t="s">
        <v>76</v>
      </c>
      <c r="C15" s="1" t="s">
        <v>77</v>
      </c>
      <c r="D15" s="1" t="s">
        <v>78</v>
      </c>
      <c r="E15" s="1" t="s">
        <v>95</v>
      </c>
      <c r="F15" s="1" t="s">
        <v>51</v>
      </c>
      <c r="G15" s="1" t="s">
        <v>52</v>
      </c>
      <c r="H15" s="1" t="s">
        <v>53</v>
      </c>
      <c r="I15" s="2">
        <v>161.058039385</v>
      </c>
      <c r="J15" s="2">
        <v>38.270000000000003</v>
      </c>
      <c r="K15" s="2">
        <f>SUM(N15,P15,R15,T15,V15,X15,Z15,AB15,AE15,AG15,AI15)</f>
        <v>10.16</v>
      </c>
      <c r="L15" s="2">
        <f>SUM(M15,AD15,AK15,AM15,AO15,AQ15,AR15)</f>
        <v>0</v>
      </c>
      <c r="R15" s="7">
        <v>9.34</v>
      </c>
      <c r="S15" s="5">
        <v>8182.4049999999997</v>
      </c>
      <c r="T15" s="8">
        <v>0.82000000000000006</v>
      </c>
      <c r="U15" s="5">
        <v>218.625</v>
      </c>
      <c r="AL15" s="5" t="str">
        <f t="shared" si="0"/>
        <v/>
      </c>
      <c r="AN15" s="5" t="str">
        <f t="shared" si="1"/>
        <v/>
      </c>
      <c r="AP15" s="5" t="str">
        <f t="shared" si="2"/>
        <v/>
      </c>
      <c r="AS15" s="5">
        <f>SUM(O15,Q15,S15,U15,W15,Y15,AA15,AC15,AF15,AH15,AJ15)</f>
        <v>8401.0299999999988</v>
      </c>
      <c r="AT15" s="11">
        <f t="shared" si="3"/>
        <v>0.38290228168497525</v>
      </c>
      <c r="AU15" s="5">
        <f t="shared" si="4"/>
        <v>382.90228168497526</v>
      </c>
    </row>
    <row r="16" spans="1:47" x14ac:dyDescent="0.25">
      <c r="A16" s="1" t="s">
        <v>93</v>
      </c>
      <c r="B16" s="1" t="s">
        <v>76</v>
      </c>
      <c r="C16" s="1" t="s">
        <v>77</v>
      </c>
      <c r="D16" s="1" t="s">
        <v>78</v>
      </c>
      <c r="E16" s="1" t="s">
        <v>96</v>
      </c>
      <c r="F16" s="1" t="s">
        <v>51</v>
      </c>
      <c r="G16" s="1" t="s">
        <v>52</v>
      </c>
      <c r="H16" s="1" t="s">
        <v>53</v>
      </c>
      <c r="I16" s="2">
        <v>161.058039385</v>
      </c>
      <c r="J16" s="2">
        <v>40.14</v>
      </c>
      <c r="K16" s="2">
        <f>SUM(N16,P16,R16,T16,V16,X16,Z16,AB16,AE16,AG16,AI16)</f>
        <v>13.78</v>
      </c>
      <c r="L16" s="2">
        <f>SUM(M16,AD16,AK16,AM16,AO16,AQ16,AR16)</f>
        <v>1.25</v>
      </c>
      <c r="P16" s="6">
        <v>8.68</v>
      </c>
      <c r="Q16" s="5">
        <v>20615</v>
      </c>
      <c r="R16" s="7">
        <v>5.0999999999999996</v>
      </c>
      <c r="S16" s="5">
        <v>5946.5999999999995</v>
      </c>
      <c r="AL16" s="5" t="str">
        <f t="shared" si="0"/>
        <v/>
      </c>
      <c r="AM16" s="3">
        <v>0.5</v>
      </c>
      <c r="AN16" s="5">
        <f t="shared" si="1"/>
        <v>3022</v>
      </c>
      <c r="AP16" s="5" t="str">
        <f t="shared" si="2"/>
        <v/>
      </c>
      <c r="AQ16" s="2">
        <v>0.75</v>
      </c>
      <c r="AS16" s="5">
        <f>SUM(O16,Q16,S16,U16,W16,Y16,AA16,AC16,AF16,AH16,AJ16)</f>
        <v>26561.599999999999</v>
      </c>
      <c r="AT16" s="11">
        <f t="shared" si="3"/>
        <v>1.210625035882938</v>
      </c>
      <c r="AU16" s="5">
        <f t="shared" si="4"/>
        <v>1210.6250358829379</v>
      </c>
    </row>
    <row r="17" spans="1:47" x14ac:dyDescent="0.25">
      <c r="A17" s="1" t="s">
        <v>97</v>
      </c>
      <c r="B17" s="1" t="s">
        <v>98</v>
      </c>
      <c r="C17" s="1" t="s">
        <v>99</v>
      </c>
      <c r="D17" s="1" t="s">
        <v>66</v>
      </c>
      <c r="E17" s="1" t="s">
        <v>100</v>
      </c>
      <c r="F17" s="1" t="s">
        <v>51</v>
      </c>
      <c r="G17" s="1" t="s">
        <v>52</v>
      </c>
      <c r="H17" s="1" t="s">
        <v>53</v>
      </c>
      <c r="I17" s="2">
        <v>161.70671660900001</v>
      </c>
      <c r="J17" s="2">
        <v>40.5</v>
      </c>
      <c r="K17" s="2">
        <f>SUM(N17,P17,R17,T17,V17,X17,Z17,AB17,AE17,AG17,AI17)</f>
        <v>36.619999999999997</v>
      </c>
      <c r="L17" s="2">
        <f>SUM(M17,AD17,AK17,AM17,AO17,AQ17,AR17)</f>
        <v>3.3099999999999996</v>
      </c>
      <c r="N17" s="4">
        <v>1.1599999999999999</v>
      </c>
      <c r="O17" s="5">
        <v>3918.48</v>
      </c>
      <c r="P17" s="6">
        <v>28.55</v>
      </c>
      <c r="Q17" s="5">
        <v>67806.25</v>
      </c>
      <c r="R17" s="7">
        <v>3.49</v>
      </c>
      <c r="S17" s="5">
        <v>4069.34</v>
      </c>
      <c r="T17" s="8">
        <v>0.57999999999999996</v>
      </c>
      <c r="U17" s="5">
        <v>202.88399999999999</v>
      </c>
      <c r="Z17" s="9">
        <v>0.15</v>
      </c>
      <c r="AA17" s="5">
        <v>20.988</v>
      </c>
      <c r="AB17" s="10">
        <v>2.69</v>
      </c>
      <c r="AC17" s="5">
        <v>338.75170000000003</v>
      </c>
      <c r="AK17" s="3">
        <v>0.16</v>
      </c>
      <c r="AL17" s="5">
        <f t="shared" si="0"/>
        <v>580.22400000000005</v>
      </c>
      <c r="AM17" s="3">
        <v>1.1599999999999999</v>
      </c>
      <c r="AN17" s="5">
        <f t="shared" si="1"/>
        <v>7011.04</v>
      </c>
      <c r="AP17" s="5" t="str">
        <f t="shared" si="2"/>
        <v/>
      </c>
      <c r="AQ17" s="2">
        <v>1.99</v>
      </c>
      <c r="AS17" s="5">
        <f>SUM(O17,Q17,S17,U17,W17,Y17,AA17,AC17,AF17,AH17,AJ17)</f>
        <v>76356.693699999989</v>
      </c>
      <c r="AT17" s="11">
        <f t="shared" si="3"/>
        <v>3.4801866246937312</v>
      </c>
      <c r="AU17" s="5">
        <f t="shared" si="4"/>
        <v>3480.1866246937311</v>
      </c>
    </row>
    <row r="18" spans="1:47" x14ac:dyDescent="0.25">
      <c r="A18" s="1" t="s">
        <v>97</v>
      </c>
      <c r="B18" s="1" t="s">
        <v>98</v>
      </c>
      <c r="C18" s="1" t="s">
        <v>99</v>
      </c>
      <c r="D18" s="1" t="s">
        <v>66</v>
      </c>
      <c r="E18" s="1" t="s">
        <v>101</v>
      </c>
      <c r="F18" s="1" t="s">
        <v>51</v>
      </c>
      <c r="G18" s="1" t="s">
        <v>52</v>
      </c>
      <c r="H18" s="1" t="s">
        <v>53</v>
      </c>
      <c r="I18" s="2">
        <v>161.70671660900001</v>
      </c>
      <c r="J18" s="2">
        <v>38.42</v>
      </c>
      <c r="K18" s="2">
        <f>SUM(N18,P18,R18,T18,V18,X18,Z18,AB18,AE18,AG18,AI18)</f>
        <v>38.42</v>
      </c>
      <c r="L18" s="2">
        <f>SUM(M18,AD18,AK18,AM18,AO18,AQ18,AR18)</f>
        <v>0</v>
      </c>
      <c r="P18" s="6">
        <v>1.0900000000000001</v>
      </c>
      <c r="Q18" s="5">
        <v>2588.75</v>
      </c>
      <c r="R18" s="7">
        <v>22.38</v>
      </c>
      <c r="S18" s="5">
        <v>21623.47</v>
      </c>
      <c r="T18" s="8">
        <v>11.23</v>
      </c>
      <c r="U18" s="5">
        <v>3484.0079999999998</v>
      </c>
      <c r="Z18" s="9">
        <v>1.76</v>
      </c>
      <c r="AA18" s="5">
        <v>239.613</v>
      </c>
      <c r="AB18" s="10">
        <v>1.96</v>
      </c>
      <c r="AC18" s="5">
        <v>246.8228</v>
      </c>
      <c r="AL18" s="5" t="str">
        <f t="shared" si="0"/>
        <v/>
      </c>
      <c r="AN18" s="5" t="str">
        <f t="shared" si="1"/>
        <v/>
      </c>
      <c r="AP18" s="5" t="str">
        <f t="shared" si="2"/>
        <v/>
      </c>
      <c r="AS18" s="5">
        <f>SUM(O18,Q18,S18,U18,W18,Y18,AA18,AC18,AF18,AH18,AJ18)</f>
        <v>28182.663800000006</v>
      </c>
      <c r="AT18" s="11">
        <f t="shared" si="3"/>
        <v>1.2845099080684819</v>
      </c>
      <c r="AU18" s="5">
        <f t="shared" si="4"/>
        <v>1284.5099080684818</v>
      </c>
    </row>
    <row r="19" spans="1:47" x14ac:dyDescent="0.25">
      <c r="A19" s="1" t="s">
        <v>97</v>
      </c>
      <c r="B19" s="1" t="s">
        <v>98</v>
      </c>
      <c r="C19" s="1" t="s">
        <v>99</v>
      </c>
      <c r="D19" s="1" t="s">
        <v>66</v>
      </c>
      <c r="E19" s="1" t="s">
        <v>55</v>
      </c>
      <c r="F19" s="1" t="s">
        <v>51</v>
      </c>
      <c r="G19" s="1" t="s">
        <v>52</v>
      </c>
      <c r="H19" s="1" t="s">
        <v>53</v>
      </c>
      <c r="I19" s="2">
        <v>161.70671660900001</v>
      </c>
      <c r="J19" s="2">
        <v>34.96</v>
      </c>
      <c r="K19" s="2">
        <f>SUM(N19,P19,R19,T19,V19,X19,Z19,AB19,AE19,AG19,AI19)</f>
        <v>32.58</v>
      </c>
      <c r="L19" s="2">
        <f>SUM(M19,AD19,AK19,AM19,AO19,AQ19,AR19)</f>
        <v>2.38</v>
      </c>
      <c r="N19" s="4">
        <v>2.2000000000000002</v>
      </c>
      <c r="O19" s="5">
        <v>7431.6</v>
      </c>
      <c r="P19" s="6">
        <v>24.9</v>
      </c>
      <c r="Q19" s="5">
        <v>59137.5</v>
      </c>
      <c r="R19" s="7">
        <v>5.46</v>
      </c>
      <c r="S19" s="5">
        <v>6366.36</v>
      </c>
      <c r="Z19" s="9">
        <v>0.02</v>
      </c>
      <c r="AA19" s="5">
        <v>2.7984</v>
      </c>
      <c r="AL19" s="5" t="str">
        <f t="shared" si="0"/>
        <v/>
      </c>
      <c r="AM19" s="3">
        <v>0.95</v>
      </c>
      <c r="AN19" s="5">
        <f t="shared" si="1"/>
        <v>5741.8</v>
      </c>
      <c r="AP19" s="5" t="str">
        <f t="shared" si="2"/>
        <v/>
      </c>
      <c r="AQ19" s="2">
        <v>1.43</v>
      </c>
      <c r="AS19" s="5">
        <f>SUM(O19,Q19,S19,U19,W19,Y19,AA19,AC19,AF19,AH19,AJ19)</f>
        <v>72938.258400000006</v>
      </c>
      <c r="AT19" s="11">
        <f t="shared" si="3"/>
        <v>3.3243811251106496</v>
      </c>
      <c r="AU19" s="5">
        <f t="shared" si="4"/>
        <v>3324.3811251106495</v>
      </c>
    </row>
    <row r="20" spans="1:47" x14ac:dyDescent="0.25">
      <c r="A20" s="1" t="s">
        <v>97</v>
      </c>
      <c r="B20" s="1" t="s">
        <v>98</v>
      </c>
      <c r="C20" s="1" t="s">
        <v>99</v>
      </c>
      <c r="D20" s="1" t="s">
        <v>66</v>
      </c>
      <c r="E20" s="1" t="s">
        <v>57</v>
      </c>
      <c r="F20" s="1" t="s">
        <v>51</v>
      </c>
      <c r="G20" s="1" t="s">
        <v>52</v>
      </c>
      <c r="H20" s="1" t="s">
        <v>53</v>
      </c>
      <c r="I20" s="2">
        <v>161.70671660900001</v>
      </c>
      <c r="J20" s="2">
        <v>38.43</v>
      </c>
      <c r="K20" s="2">
        <f>SUM(N20,P20,R20,T20,V20,X20,Z20,AB20,AE20,AG20,AI20)</f>
        <v>35.529999999999994</v>
      </c>
      <c r="L20" s="2">
        <f>SUM(M20,AD20,AK20,AM20,AO20,AQ20,AR20)</f>
        <v>1.03</v>
      </c>
      <c r="N20" s="4">
        <v>0.96</v>
      </c>
      <c r="O20" s="5">
        <v>3242.88</v>
      </c>
      <c r="P20" s="6">
        <v>12.12</v>
      </c>
      <c r="Q20" s="5">
        <v>28785</v>
      </c>
      <c r="R20" s="7">
        <v>20.63</v>
      </c>
      <c r="S20" s="5">
        <v>24054.58</v>
      </c>
      <c r="T20" s="8">
        <v>1.79</v>
      </c>
      <c r="U20" s="5">
        <v>626.14200000000005</v>
      </c>
      <c r="Z20" s="9">
        <v>0.03</v>
      </c>
      <c r="AA20" s="5">
        <v>4.1976000000000004</v>
      </c>
      <c r="AL20" s="5" t="str">
        <f t="shared" si="0"/>
        <v/>
      </c>
      <c r="AM20" s="3">
        <v>0.41</v>
      </c>
      <c r="AN20" s="5">
        <f t="shared" si="1"/>
        <v>2478.04</v>
      </c>
      <c r="AP20" s="5" t="str">
        <f t="shared" si="2"/>
        <v/>
      </c>
      <c r="AQ20" s="2">
        <v>0.62</v>
      </c>
      <c r="AS20" s="5">
        <f>SUM(O20,Q20,S20,U20,W20,Y20,AA20,AC20,AF20,AH20,AJ20)</f>
        <v>56712.799600000006</v>
      </c>
      <c r="AT20" s="11">
        <f t="shared" si="3"/>
        <v>2.5848569005922792</v>
      </c>
      <c r="AU20" s="5">
        <f t="shared" si="4"/>
        <v>2584.8569005922791</v>
      </c>
    </row>
    <row r="21" spans="1:47" x14ac:dyDescent="0.25">
      <c r="A21" s="1" t="s">
        <v>102</v>
      </c>
      <c r="B21" s="1" t="s">
        <v>64</v>
      </c>
      <c r="C21" s="1" t="s">
        <v>65</v>
      </c>
      <c r="D21" s="1" t="s">
        <v>66</v>
      </c>
      <c r="E21" s="1" t="s">
        <v>50</v>
      </c>
      <c r="F21" s="1" t="s">
        <v>51</v>
      </c>
      <c r="G21" s="1" t="s">
        <v>52</v>
      </c>
      <c r="H21" s="1" t="s">
        <v>53</v>
      </c>
      <c r="I21" s="2">
        <v>80.719367178799999</v>
      </c>
      <c r="J21" s="2">
        <v>38.33</v>
      </c>
      <c r="K21" s="2">
        <f>SUM(N21,P21,R21,T21,V21,X21,Z21,AB21,AE21,AG21,AI21)</f>
        <v>36.450000000000003</v>
      </c>
      <c r="L21" s="2">
        <f>SUM(M21,AD21,AK21,AM21,AO21,AQ21,AR21)</f>
        <v>1.88</v>
      </c>
      <c r="P21" s="6">
        <v>22.85</v>
      </c>
      <c r="Q21" s="5">
        <v>54268.75</v>
      </c>
      <c r="R21" s="7">
        <v>13.58</v>
      </c>
      <c r="S21" s="5">
        <v>15834.28</v>
      </c>
      <c r="T21" s="8">
        <v>0.02</v>
      </c>
      <c r="U21" s="5">
        <v>6.9960000000000004</v>
      </c>
      <c r="AL21" s="5" t="str">
        <f t="shared" si="0"/>
        <v/>
      </c>
      <c r="AM21" s="3">
        <v>0.49</v>
      </c>
      <c r="AN21" s="5">
        <f t="shared" si="1"/>
        <v>2961.56</v>
      </c>
      <c r="AP21" s="5" t="str">
        <f t="shared" si="2"/>
        <v/>
      </c>
      <c r="AQ21" s="2">
        <v>1.39</v>
      </c>
      <c r="AS21" s="5">
        <f>SUM(O21,Q21,S21,U21,W21,Y21,AA21,AC21,AF21,AH21,AJ21)</f>
        <v>70110.025999999998</v>
      </c>
      <c r="AT21" s="11">
        <f t="shared" si="3"/>
        <v>3.1954759028824968</v>
      </c>
      <c r="AU21" s="5">
        <f t="shared" si="4"/>
        <v>3195.4759028824969</v>
      </c>
    </row>
    <row r="22" spans="1:47" x14ac:dyDescent="0.25">
      <c r="A22" s="1" t="s">
        <v>102</v>
      </c>
      <c r="B22" s="1" t="s">
        <v>64</v>
      </c>
      <c r="C22" s="1" t="s">
        <v>65</v>
      </c>
      <c r="D22" s="1" t="s">
        <v>66</v>
      </c>
      <c r="E22" s="1" t="s">
        <v>54</v>
      </c>
      <c r="F22" s="1" t="s">
        <v>51</v>
      </c>
      <c r="G22" s="1" t="s">
        <v>52</v>
      </c>
      <c r="H22" s="1" t="s">
        <v>53</v>
      </c>
      <c r="I22" s="2">
        <v>80.719367178799999</v>
      </c>
      <c r="J22" s="2">
        <v>37.85</v>
      </c>
      <c r="K22" s="2">
        <f>SUM(N22,P22,R22,T22,V22,X22,Z22,AB22,AE22,AG22,AI22)</f>
        <v>34.979999999999997</v>
      </c>
      <c r="L22" s="2">
        <f>SUM(M22,AD22,AK22,AM22,AO22,AQ22,AR22)</f>
        <v>2.86</v>
      </c>
      <c r="N22" s="4">
        <v>6.51</v>
      </c>
      <c r="O22" s="5">
        <v>21990.78</v>
      </c>
      <c r="P22" s="6">
        <v>22.58</v>
      </c>
      <c r="Q22" s="5">
        <v>53627.499999999993</v>
      </c>
      <c r="R22" s="7">
        <v>4.57</v>
      </c>
      <c r="S22" s="5">
        <v>5328.62</v>
      </c>
      <c r="T22" s="8">
        <v>1.32</v>
      </c>
      <c r="U22" s="5">
        <v>461.73599999999999</v>
      </c>
      <c r="AL22" s="5" t="str">
        <f t="shared" ref="AL22:AL51" si="5">IF(AK22&gt;0,AK22*$AL$1,"")</f>
        <v/>
      </c>
      <c r="AM22" s="3">
        <v>0.81</v>
      </c>
      <c r="AN22" s="5">
        <f t="shared" ref="AN22:AN51" si="6">IF(AM22&gt;0,AM22*$AN$1,"")</f>
        <v>4895.6400000000003</v>
      </c>
      <c r="AP22" s="5" t="str">
        <f t="shared" ref="AP22:AP51" si="7">IF(AO22&gt;0,AO22*$AP$1,"")</f>
        <v/>
      </c>
      <c r="AQ22" s="2">
        <v>2.0499999999999998</v>
      </c>
      <c r="AS22" s="5">
        <f>SUM(O22,Q22,S22,U22,W22,Y22,AA22,AC22,AF22,AH22,AJ22)</f>
        <v>81408.635999999999</v>
      </c>
      <c r="AT22" s="11">
        <f t="shared" si="3"/>
        <v>3.7104441328339046</v>
      </c>
      <c r="AU22" s="5">
        <f t="shared" ref="AU22:AU51" si="8">(AT22/100)*$AU$1</f>
        <v>3710.4441328339044</v>
      </c>
    </row>
    <row r="23" spans="1:47" x14ac:dyDescent="0.25">
      <c r="A23" s="1" t="s">
        <v>103</v>
      </c>
      <c r="B23" s="1" t="s">
        <v>104</v>
      </c>
      <c r="C23" s="1" t="s">
        <v>105</v>
      </c>
      <c r="D23" s="1" t="s">
        <v>106</v>
      </c>
      <c r="E23" s="1" t="s">
        <v>61</v>
      </c>
      <c r="F23" s="1" t="s">
        <v>56</v>
      </c>
      <c r="G23" s="1" t="s">
        <v>52</v>
      </c>
      <c r="H23" s="1" t="s">
        <v>53</v>
      </c>
      <c r="I23" s="2">
        <v>111.65128783599999</v>
      </c>
      <c r="J23" s="2">
        <v>38.07</v>
      </c>
      <c r="K23" s="2">
        <f>SUM(N23,P23,R23,T23,V23,X23,Z23,AB23,AE23,AG23,AI23)</f>
        <v>0.91</v>
      </c>
      <c r="L23" s="2">
        <f>SUM(M23,AD23,AK23,AM23,AO23,AQ23,AR23)</f>
        <v>0</v>
      </c>
      <c r="R23" s="7">
        <v>0.91</v>
      </c>
      <c r="S23" s="5">
        <v>663.16250000000002</v>
      </c>
      <c r="AL23" s="5" t="str">
        <f t="shared" si="5"/>
        <v/>
      </c>
      <c r="AN23" s="5" t="str">
        <f t="shared" si="6"/>
        <v/>
      </c>
      <c r="AP23" s="5" t="str">
        <f t="shared" si="7"/>
        <v/>
      </c>
      <c r="AS23" s="5">
        <f>SUM(O23,Q23,S23,U23,W23,Y23,AA23,AC23,AF23,AH23,AJ23)</f>
        <v>663.16250000000002</v>
      </c>
      <c r="AT23" s="11">
        <f t="shared" si="3"/>
        <v>3.022563118783202E-2</v>
      </c>
      <c r="AU23" s="5">
        <f t="shared" si="8"/>
        <v>30.225631187832018</v>
      </c>
    </row>
    <row r="24" spans="1:47" x14ac:dyDescent="0.25">
      <c r="A24" s="1" t="s">
        <v>107</v>
      </c>
      <c r="B24" s="1" t="s">
        <v>64</v>
      </c>
      <c r="C24" s="1" t="s">
        <v>65</v>
      </c>
      <c r="D24" s="1" t="s">
        <v>66</v>
      </c>
      <c r="E24" s="1" t="s">
        <v>58</v>
      </c>
      <c r="F24" s="1" t="s">
        <v>56</v>
      </c>
      <c r="G24" s="1" t="s">
        <v>52</v>
      </c>
      <c r="H24" s="1" t="s">
        <v>53</v>
      </c>
      <c r="I24" s="2">
        <v>160.31697744900001</v>
      </c>
      <c r="J24" s="2">
        <v>37.159999999999997</v>
      </c>
      <c r="K24" s="2">
        <f>SUM(N24,P24,R24,T24,V24,X24,Z24,AB24,AE24,AG24,AI24)</f>
        <v>37.159999999999997</v>
      </c>
      <c r="L24" s="2">
        <f>SUM(M24,AD24,AK24,AM24,AO24,AQ24,AR24)</f>
        <v>0</v>
      </c>
      <c r="P24" s="6">
        <v>16.61</v>
      </c>
      <c r="Q24" s="5">
        <v>24655.46875</v>
      </c>
      <c r="R24" s="7">
        <v>20.55</v>
      </c>
      <c r="S24" s="5">
        <v>15041.4</v>
      </c>
      <c r="AL24" s="5" t="str">
        <f t="shared" si="5"/>
        <v/>
      </c>
      <c r="AN24" s="5" t="str">
        <f t="shared" si="6"/>
        <v/>
      </c>
      <c r="AP24" s="5" t="str">
        <f t="shared" si="7"/>
        <v/>
      </c>
      <c r="AS24" s="5">
        <f>SUM(O24,Q24,S24,U24,W24,Y24,AA24,AC24,AF24,AH24,AJ24)</f>
        <v>39696.868750000001</v>
      </c>
      <c r="AT24" s="11">
        <f t="shared" si="3"/>
        <v>1.80930452815</v>
      </c>
      <c r="AU24" s="5">
        <f t="shared" si="8"/>
        <v>1809.3045281499999</v>
      </c>
    </row>
    <row r="25" spans="1:47" x14ac:dyDescent="0.25">
      <c r="A25" s="1" t="s">
        <v>107</v>
      </c>
      <c r="B25" s="1" t="s">
        <v>64</v>
      </c>
      <c r="C25" s="1" t="s">
        <v>65</v>
      </c>
      <c r="D25" s="1" t="s">
        <v>66</v>
      </c>
      <c r="E25" s="1" t="s">
        <v>60</v>
      </c>
      <c r="F25" s="1" t="s">
        <v>56</v>
      </c>
      <c r="G25" s="1" t="s">
        <v>52</v>
      </c>
      <c r="H25" s="1" t="s">
        <v>53</v>
      </c>
      <c r="I25" s="2">
        <v>160.31697744900001</v>
      </c>
      <c r="J25" s="2">
        <v>38.119999999999997</v>
      </c>
      <c r="K25" s="2">
        <f>SUM(N25,P25,R25,T25,V25,X25,Z25,AB25,AE25,AG25,AI25)</f>
        <v>37.83</v>
      </c>
      <c r="L25" s="2">
        <f>SUM(M25,AD25,AK25,AM25,AO25,AQ25,AR25)</f>
        <v>0</v>
      </c>
      <c r="P25" s="6">
        <v>2.0099999999999998</v>
      </c>
      <c r="Q25" s="5">
        <v>2983.59375</v>
      </c>
      <c r="R25" s="7">
        <v>35.82</v>
      </c>
      <c r="S25" s="5">
        <v>26103.825000000001</v>
      </c>
      <c r="AL25" s="5" t="str">
        <f t="shared" si="5"/>
        <v/>
      </c>
      <c r="AN25" s="5" t="str">
        <f t="shared" si="6"/>
        <v/>
      </c>
      <c r="AP25" s="5" t="str">
        <f t="shared" si="7"/>
        <v/>
      </c>
      <c r="AS25" s="5">
        <f>SUM(O25,Q25,S25,U25,W25,Y25,AA25,AC25,AF25,AH25,AJ25)</f>
        <v>29087.418750000001</v>
      </c>
      <c r="AT25" s="11">
        <f t="shared" si="3"/>
        <v>1.3257468438633515</v>
      </c>
      <c r="AU25" s="5">
        <f t="shared" si="8"/>
        <v>1325.7468438633514</v>
      </c>
    </row>
    <row r="26" spans="1:47" x14ac:dyDescent="0.25">
      <c r="A26" s="1" t="s">
        <v>107</v>
      </c>
      <c r="B26" s="1" t="s">
        <v>64</v>
      </c>
      <c r="C26" s="1" t="s">
        <v>65</v>
      </c>
      <c r="D26" s="1" t="s">
        <v>66</v>
      </c>
      <c r="E26" s="1" t="s">
        <v>95</v>
      </c>
      <c r="F26" s="1" t="s">
        <v>56</v>
      </c>
      <c r="G26" s="1" t="s">
        <v>52</v>
      </c>
      <c r="H26" s="1" t="s">
        <v>53</v>
      </c>
      <c r="I26" s="2">
        <v>160.31697744900001</v>
      </c>
      <c r="J26" s="2">
        <v>40.1</v>
      </c>
      <c r="K26" s="2">
        <f>SUM(N26,P26,R26,T26,V26,X26,Z26,AB26,AE26,AG26,AI26)</f>
        <v>37.99</v>
      </c>
      <c r="L26" s="2">
        <f>SUM(M26,AD26,AK26,AM26,AO26,AQ26,AR26)</f>
        <v>0.5</v>
      </c>
      <c r="N26" s="4">
        <v>1.93</v>
      </c>
      <c r="O26" s="5">
        <v>4074.7125000000001</v>
      </c>
      <c r="P26" s="6">
        <v>19.72</v>
      </c>
      <c r="Q26" s="5">
        <v>29271.875</v>
      </c>
      <c r="R26" s="7">
        <v>14.74</v>
      </c>
      <c r="S26" s="5">
        <v>10741.775</v>
      </c>
      <c r="T26" s="8">
        <v>1.6</v>
      </c>
      <c r="U26" s="5">
        <v>349.8</v>
      </c>
      <c r="AL26" s="5" t="str">
        <f t="shared" si="5"/>
        <v/>
      </c>
      <c r="AM26" s="3">
        <v>0.22</v>
      </c>
      <c r="AN26" s="5">
        <f t="shared" si="6"/>
        <v>1329.68</v>
      </c>
      <c r="AP26" s="5" t="str">
        <f t="shared" si="7"/>
        <v/>
      </c>
      <c r="AQ26" s="2">
        <v>0.28000000000000003</v>
      </c>
      <c r="AS26" s="5">
        <f>SUM(O26,Q26,S26,U26,W26,Y26,AA26,AC26,AF26,AH26,AJ26)</f>
        <v>44438.162500000006</v>
      </c>
      <c r="AT26" s="11">
        <f t="shared" si="3"/>
        <v>2.0254032916365858</v>
      </c>
      <c r="AU26" s="5">
        <f t="shared" si="8"/>
        <v>2025.4032916365859</v>
      </c>
    </row>
    <row r="27" spans="1:47" x14ac:dyDescent="0.25">
      <c r="A27" s="1" t="s">
        <v>107</v>
      </c>
      <c r="B27" s="1" t="s">
        <v>64</v>
      </c>
      <c r="C27" s="1" t="s">
        <v>65</v>
      </c>
      <c r="D27" s="1" t="s">
        <v>66</v>
      </c>
      <c r="E27" s="1" t="s">
        <v>96</v>
      </c>
      <c r="F27" s="1" t="s">
        <v>56</v>
      </c>
      <c r="G27" s="1" t="s">
        <v>52</v>
      </c>
      <c r="H27" s="1" t="s">
        <v>53</v>
      </c>
      <c r="I27" s="2">
        <v>160.31697744900001</v>
      </c>
      <c r="J27" s="2">
        <v>39.119999999999997</v>
      </c>
      <c r="K27" s="2">
        <f>SUM(N27,P27,R27,T27,V27,X27,Z27,AB27,AE27,AG27,AI27)</f>
        <v>38.65</v>
      </c>
      <c r="L27" s="2">
        <f>SUM(M27,AD27,AK27,AM27,AO27,AQ27,AR27)</f>
        <v>0.47000000000000003</v>
      </c>
      <c r="P27" s="6">
        <v>23.63</v>
      </c>
      <c r="Q27" s="5">
        <v>35242.03125</v>
      </c>
      <c r="R27" s="7">
        <v>14.44</v>
      </c>
      <c r="S27" s="5">
        <v>11837.815000000001</v>
      </c>
      <c r="T27" s="8">
        <v>0.57999999999999996</v>
      </c>
      <c r="U27" s="5">
        <v>142.98075</v>
      </c>
      <c r="AL27" s="5" t="str">
        <f t="shared" si="5"/>
        <v/>
      </c>
      <c r="AM27" s="3">
        <v>0.2</v>
      </c>
      <c r="AN27" s="5">
        <f t="shared" si="6"/>
        <v>1208.8</v>
      </c>
      <c r="AP27" s="5" t="str">
        <f t="shared" si="7"/>
        <v/>
      </c>
      <c r="AQ27" s="2">
        <v>0.27</v>
      </c>
      <c r="AS27" s="5">
        <f>SUM(O27,Q27,S27,U27,W27,Y27,AA27,AC27,AF27,AH27,AJ27)</f>
        <v>47222.827000000005</v>
      </c>
      <c r="AT27" s="11">
        <f t="shared" si="3"/>
        <v>2.1523227754114505</v>
      </c>
      <c r="AU27" s="5">
        <f t="shared" si="8"/>
        <v>2152.3227754114505</v>
      </c>
    </row>
    <row r="28" spans="1:47" x14ac:dyDescent="0.25">
      <c r="A28" s="1" t="s">
        <v>108</v>
      </c>
      <c r="B28" s="1" t="s">
        <v>109</v>
      </c>
      <c r="C28" s="1" t="s">
        <v>110</v>
      </c>
      <c r="D28" s="1" t="s">
        <v>66</v>
      </c>
      <c r="E28" s="1" t="s">
        <v>100</v>
      </c>
      <c r="F28" s="1" t="s">
        <v>56</v>
      </c>
      <c r="G28" s="1" t="s">
        <v>52</v>
      </c>
      <c r="H28" s="1" t="s">
        <v>53</v>
      </c>
      <c r="I28" s="2">
        <v>199.19820850100001</v>
      </c>
      <c r="J28" s="2">
        <v>39.01</v>
      </c>
      <c r="K28" s="2">
        <f>SUM(N28,P28,R28,T28,V28,X28,Z28,AB28,AE28,AG28,AI28)</f>
        <v>34.799999999999997</v>
      </c>
      <c r="L28" s="2">
        <f>SUM(M28,AD28,AK28,AM28,AO28,AQ28,AR28)</f>
        <v>4.1899999999999995</v>
      </c>
      <c r="P28" s="6">
        <v>20.260000000000002</v>
      </c>
      <c r="Q28" s="5">
        <v>31124.375</v>
      </c>
      <c r="R28" s="7">
        <v>14.13</v>
      </c>
      <c r="S28" s="5">
        <v>10440.0725</v>
      </c>
      <c r="T28" s="8">
        <v>0.41</v>
      </c>
      <c r="U28" s="5">
        <v>89.63624999999999</v>
      </c>
      <c r="AL28" s="5" t="str">
        <f t="shared" si="5"/>
        <v/>
      </c>
      <c r="AM28" s="3">
        <v>1.39</v>
      </c>
      <c r="AN28" s="5">
        <f t="shared" si="6"/>
        <v>8401.16</v>
      </c>
      <c r="AP28" s="5" t="str">
        <f t="shared" si="7"/>
        <v/>
      </c>
      <c r="AQ28" s="2">
        <v>2.8</v>
      </c>
      <c r="AS28" s="5">
        <f>SUM(O28,Q28,S28,U28,W28,Y28,AA28,AC28,AF28,AH28,AJ28)</f>
        <v>41654.083750000005</v>
      </c>
      <c r="AT28" s="11">
        <f t="shared" si="3"/>
        <v>1.8985105051847277</v>
      </c>
      <c r="AU28" s="5">
        <f t="shared" si="8"/>
        <v>1898.5105051847279</v>
      </c>
    </row>
    <row r="29" spans="1:47" x14ac:dyDescent="0.25">
      <c r="A29" s="1" t="s">
        <v>108</v>
      </c>
      <c r="B29" s="1" t="s">
        <v>109</v>
      </c>
      <c r="C29" s="1" t="s">
        <v>110</v>
      </c>
      <c r="D29" s="1" t="s">
        <v>66</v>
      </c>
      <c r="E29" s="1" t="s">
        <v>101</v>
      </c>
      <c r="F29" s="1" t="s">
        <v>56</v>
      </c>
      <c r="G29" s="1" t="s">
        <v>52</v>
      </c>
      <c r="H29" s="1" t="s">
        <v>53</v>
      </c>
      <c r="I29" s="2">
        <v>199.19820850100001</v>
      </c>
      <c r="J29" s="2">
        <v>39.94</v>
      </c>
      <c r="K29" s="2">
        <f>SUM(N29,P29,R29,T29,V29,X29,Z29,AB29,AE29,AG29,AI29)</f>
        <v>28.97</v>
      </c>
      <c r="L29" s="2">
        <f>SUM(M29,AD29,AK29,AM29,AO29,AQ29,AR29)</f>
        <v>0.56000000000000005</v>
      </c>
      <c r="P29" s="6">
        <v>14.44</v>
      </c>
      <c r="Q29" s="5">
        <v>21434.375</v>
      </c>
      <c r="R29" s="7">
        <v>8.7200000000000006</v>
      </c>
      <c r="S29" s="5">
        <v>6268.7075000000004</v>
      </c>
      <c r="T29" s="8">
        <v>5.81</v>
      </c>
      <c r="U29" s="5">
        <v>1240.4782499999999</v>
      </c>
      <c r="AL29" s="5" t="str">
        <f t="shared" si="5"/>
        <v/>
      </c>
      <c r="AM29" s="3">
        <v>0.22</v>
      </c>
      <c r="AN29" s="5">
        <f t="shared" si="6"/>
        <v>1329.68</v>
      </c>
      <c r="AP29" s="5" t="str">
        <f t="shared" si="7"/>
        <v/>
      </c>
      <c r="AQ29" s="2">
        <v>0.34</v>
      </c>
      <c r="AS29" s="5">
        <f>SUM(O29,Q29,S29,U29,W29,Y29,AA29,AC29,AF29,AH29,AJ29)</f>
        <v>28943.560750000001</v>
      </c>
      <c r="AT29" s="11">
        <f t="shared" si="3"/>
        <v>1.3191900816046003</v>
      </c>
      <c r="AU29" s="5">
        <f t="shared" si="8"/>
        <v>1319.1900816046002</v>
      </c>
    </row>
    <row r="30" spans="1:47" x14ac:dyDescent="0.25">
      <c r="A30" s="1" t="s">
        <v>108</v>
      </c>
      <c r="B30" s="1" t="s">
        <v>109</v>
      </c>
      <c r="C30" s="1" t="s">
        <v>110</v>
      </c>
      <c r="D30" s="1" t="s">
        <v>66</v>
      </c>
      <c r="E30" s="1" t="s">
        <v>55</v>
      </c>
      <c r="F30" s="1" t="s">
        <v>56</v>
      </c>
      <c r="G30" s="1" t="s">
        <v>52</v>
      </c>
      <c r="H30" s="1" t="s">
        <v>53</v>
      </c>
      <c r="I30" s="2">
        <v>199.19820850100001</v>
      </c>
      <c r="J30" s="2">
        <v>38.75</v>
      </c>
      <c r="K30" s="2">
        <f>SUM(N30,P30,R30,T30,V30,X30,Z30,AB30,AE30,AG30,AI30)</f>
        <v>33.56</v>
      </c>
      <c r="L30" s="2">
        <f>SUM(M30,AD30,AK30,AM30,AO30,AQ30,AR30)</f>
        <v>0</v>
      </c>
      <c r="N30" s="4">
        <v>6.8</v>
      </c>
      <c r="O30" s="5">
        <v>11485.2</v>
      </c>
      <c r="P30" s="6">
        <v>12.93</v>
      </c>
      <c r="Q30" s="5">
        <v>15354.375</v>
      </c>
      <c r="R30" s="7">
        <v>11.41</v>
      </c>
      <c r="S30" s="5">
        <v>6815.27</v>
      </c>
      <c r="T30" s="8">
        <v>2.42</v>
      </c>
      <c r="U30" s="5">
        <v>434.62650000000008</v>
      </c>
      <c r="AL30" s="5" t="str">
        <f t="shared" si="5"/>
        <v/>
      </c>
      <c r="AN30" s="5" t="str">
        <f t="shared" si="6"/>
        <v/>
      </c>
      <c r="AP30" s="5" t="str">
        <f t="shared" si="7"/>
        <v/>
      </c>
      <c r="AS30" s="5">
        <f>SUM(O30,Q30,S30,U30,W30,Y30,AA30,AC30,AF30,AH30,AJ30)</f>
        <v>34089.4715</v>
      </c>
      <c r="AT30" s="11">
        <f t="shared" si="3"/>
        <v>1.5537304852839398</v>
      </c>
      <c r="AU30" s="5">
        <f t="shared" si="8"/>
        <v>1553.7304852839397</v>
      </c>
    </row>
    <row r="31" spans="1:47" x14ac:dyDescent="0.25">
      <c r="A31" s="1" t="s">
        <v>108</v>
      </c>
      <c r="B31" s="1" t="s">
        <v>109</v>
      </c>
      <c r="C31" s="1" t="s">
        <v>110</v>
      </c>
      <c r="D31" s="1" t="s">
        <v>66</v>
      </c>
      <c r="E31" s="1" t="s">
        <v>57</v>
      </c>
      <c r="F31" s="1" t="s">
        <v>56</v>
      </c>
      <c r="G31" s="1" t="s">
        <v>52</v>
      </c>
      <c r="H31" s="1" t="s">
        <v>53</v>
      </c>
      <c r="I31" s="2">
        <v>199.19820850100001</v>
      </c>
      <c r="J31" s="2">
        <v>37.840000000000003</v>
      </c>
      <c r="K31" s="2">
        <f>SUM(N31,P31,R31,T31,V31,X31,Z31,AB31,AE31,AG31,AI31)</f>
        <v>34.509999999999991</v>
      </c>
      <c r="L31" s="2">
        <f>SUM(M31,AD31,AK31,AM31,AO31,AQ31,AR31)</f>
        <v>3.31</v>
      </c>
      <c r="N31" s="4">
        <v>2.2599999999999998</v>
      </c>
      <c r="O31" s="5">
        <v>3817.139999999999</v>
      </c>
      <c r="P31" s="6">
        <v>15.39</v>
      </c>
      <c r="Q31" s="5">
        <v>25056.25</v>
      </c>
      <c r="R31" s="7">
        <v>16.559999999999999</v>
      </c>
      <c r="S31" s="5">
        <v>13904.55</v>
      </c>
      <c r="T31" s="8">
        <v>0.3</v>
      </c>
      <c r="U31" s="5">
        <v>62.089500000000001</v>
      </c>
      <c r="AL31" s="5" t="str">
        <f t="shared" si="5"/>
        <v/>
      </c>
      <c r="AM31" s="3">
        <v>0.87</v>
      </c>
      <c r="AN31" s="5">
        <f t="shared" si="6"/>
        <v>5258.28</v>
      </c>
      <c r="AP31" s="5" t="str">
        <f t="shared" si="7"/>
        <v/>
      </c>
      <c r="AQ31" s="2">
        <v>2.44</v>
      </c>
      <c r="AS31" s="5">
        <f>SUM(O31,Q31,S31,U31,W31,Y31,AA31,AC31,AF31,AH31,AJ31)</f>
        <v>42840.029500000004</v>
      </c>
      <c r="AT31" s="11">
        <f t="shared" si="3"/>
        <v>1.952563559825599</v>
      </c>
      <c r="AU31" s="5">
        <f t="shared" si="8"/>
        <v>1952.563559825599</v>
      </c>
    </row>
    <row r="32" spans="1:47" x14ac:dyDescent="0.25">
      <c r="A32" s="1" t="s">
        <v>111</v>
      </c>
      <c r="B32" s="1" t="s">
        <v>112</v>
      </c>
      <c r="C32" s="1" t="s">
        <v>113</v>
      </c>
      <c r="D32" s="1" t="s">
        <v>66</v>
      </c>
      <c r="E32" s="1" t="s">
        <v>54</v>
      </c>
      <c r="F32" s="1" t="s">
        <v>56</v>
      </c>
      <c r="G32" s="1" t="s">
        <v>52</v>
      </c>
      <c r="H32" s="1" t="s">
        <v>53</v>
      </c>
      <c r="I32" s="2">
        <v>40.080057359199998</v>
      </c>
      <c r="J32" s="2">
        <v>40.090000000000003</v>
      </c>
      <c r="K32" s="2">
        <f>SUM(N32,P32,R32,T32,V32,X32,Z32,AB32,AE32,AG32,AI32)</f>
        <v>0.27</v>
      </c>
      <c r="L32" s="2">
        <f>SUM(M32,AD32,AK32,AM32,AO32,AQ32,AR32)</f>
        <v>0</v>
      </c>
      <c r="T32" s="8">
        <v>0.27</v>
      </c>
      <c r="U32" s="5">
        <v>47.223000000000013</v>
      </c>
      <c r="AL32" s="5" t="str">
        <f t="shared" si="5"/>
        <v/>
      </c>
      <c r="AN32" s="5" t="str">
        <f t="shared" si="6"/>
        <v/>
      </c>
      <c r="AP32" s="5" t="str">
        <f t="shared" si="7"/>
        <v/>
      </c>
      <c r="AS32" s="5">
        <f>SUM(O32,Q32,S32,U32,W32,Y32,AA32,AC32,AF32,AH32,AJ32)</f>
        <v>47.223000000000013</v>
      </c>
      <c r="AT32" s="11">
        <f t="shared" si="3"/>
        <v>2.1523306604082589E-3</v>
      </c>
      <c r="AU32" s="5">
        <f t="shared" si="8"/>
        <v>2.1523306604082593</v>
      </c>
    </row>
    <row r="33" spans="1:47" x14ac:dyDescent="0.25">
      <c r="A33" s="1" t="s">
        <v>114</v>
      </c>
      <c r="B33" s="1" t="s">
        <v>112</v>
      </c>
      <c r="C33" s="1" t="s">
        <v>113</v>
      </c>
      <c r="D33" s="1" t="s">
        <v>66</v>
      </c>
      <c r="E33" s="1" t="s">
        <v>60</v>
      </c>
      <c r="F33" s="1" t="s">
        <v>59</v>
      </c>
      <c r="G33" s="1" t="s">
        <v>52</v>
      </c>
      <c r="H33" s="1" t="s">
        <v>53</v>
      </c>
      <c r="I33" s="2">
        <v>159.275425985</v>
      </c>
      <c r="J33" s="2">
        <v>37.67</v>
      </c>
      <c r="K33" s="2">
        <f>SUM(N33,P33,R33,T33,V33,X33,Z33,AB33,AE33,AG33,AI33)</f>
        <v>14.95</v>
      </c>
      <c r="L33" s="2">
        <f>SUM(M33,AD33,AK33,AM33,AO33,AQ33,AR33)</f>
        <v>0</v>
      </c>
      <c r="P33" s="6">
        <v>0.14000000000000001</v>
      </c>
      <c r="Q33" s="5">
        <v>166.25</v>
      </c>
      <c r="R33" s="7">
        <v>2.82</v>
      </c>
      <c r="S33" s="5">
        <v>1644.06</v>
      </c>
      <c r="T33" s="8">
        <v>11.99</v>
      </c>
      <c r="U33" s="5">
        <v>2407.4985000000001</v>
      </c>
      <c r="AL33" s="5" t="str">
        <f t="shared" si="5"/>
        <v/>
      </c>
      <c r="AN33" s="5" t="str">
        <f t="shared" si="6"/>
        <v/>
      </c>
      <c r="AP33" s="5" t="str">
        <f t="shared" si="7"/>
        <v/>
      </c>
      <c r="AS33" s="5">
        <f>SUM(O33,Q33,S33,U33,W33,Y33,AA33,AC33,AF33,AH33,AJ33)</f>
        <v>4217.8085000000001</v>
      </c>
      <c r="AT33" s="11">
        <f t="shared" si="3"/>
        <v>0.19223934426615344</v>
      </c>
      <c r="AU33" s="5">
        <f t="shared" si="8"/>
        <v>192.23934426615344</v>
      </c>
    </row>
    <row r="34" spans="1:47" x14ac:dyDescent="0.25">
      <c r="A34" s="1" t="s">
        <v>114</v>
      </c>
      <c r="B34" s="1" t="s">
        <v>112</v>
      </c>
      <c r="C34" s="1" t="s">
        <v>113</v>
      </c>
      <c r="D34" s="1" t="s">
        <v>66</v>
      </c>
      <c r="E34" s="1" t="s">
        <v>95</v>
      </c>
      <c r="F34" s="1" t="s">
        <v>59</v>
      </c>
      <c r="G34" s="1" t="s">
        <v>52</v>
      </c>
      <c r="H34" s="1" t="s">
        <v>53</v>
      </c>
      <c r="I34" s="2">
        <v>159.275425985</v>
      </c>
      <c r="J34" s="2">
        <v>38.71</v>
      </c>
      <c r="K34" s="2">
        <f>SUM(N34,P34,R34,T34,V34,X34,Z34,AB34,AE34,AG34,AI34)</f>
        <v>13.49</v>
      </c>
      <c r="L34" s="2">
        <f>SUM(M34,AD34,AK34,AM34,AO34,AQ34,AR34)</f>
        <v>0</v>
      </c>
      <c r="R34" s="7">
        <v>3.69</v>
      </c>
      <c r="S34" s="5">
        <v>3226.9050000000002</v>
      </c>
      <c r="T34" s="8">
        <v>9.8000000000000007</v>
      </c>
      <c r="U34" s="5">
        <v>2571.0300000000002</v>
      </c>
      <c r="AL34" s="5" t="str">
        <f t="shared" si="5"/>
        <v/>
      </c>
      <c r="AN34" s="5" t="str">
        <f t="shared" si="6"/>
        <v/>
      </c>
      <c r="AP34" s="5" t="str">
        <f t="shared" si="7"/>
        <v/>
      </c>
      <c r="AS34" s="5">
        <f>SUM(O34,Q34,S34,U34,W34,Y34,AA34,AC34,AF34,AH34,AJ34)</f>
        <v>5797.9350000000004</v>
      </c>
      <c r="AT34" s="11">
        <f t="shared" si="3"/>
        <v>0.26425837552790282</v>
      </c>
      <c r="AU34" s="5">
        <f t="shared" si="8"/>
        <v>264.25837552790279</v>
      </c>
    </row>
    <row r="35" spans="1:47" x14ac:dyDescent="0.25">
      <c r="A35" s="1" t="s">
        <v>114</v>
      </c>
      <c r="B35" s="1" t="s">
        <v>112</v>
      </c>
      <c r="C35" s="1" t="s">
        <v>113</v>
      </c>
      <c r="D35" s="1" t="s">
        <v>66</v>
      </c>
      <c r="E35" s="1" t="s">
        <v>89</v>
      </c>
      <c r="F35" s="1" t="s">
        <v>59</v>
      </c>
      <c r="G35" s="1" t="s">
        <v>52</v>
      </c>
      <c r="H35" s="1" t="s">
        <v>53</v>
      </c>
      <c r="I35" s="2">
        <v>159.275425985</v>
      </c>
      <c r="J35" s="2">
        <v>39.82</v>
      </c>
      <c r="K35" s="2">
        <f>SUM(N35,P35,R35,T35,V35,X35,Z35,AB35,AE35,AG35,AI35)</f>
        <v>36.21</v>
      </c>
      <c r="L35" s="2">
        <f>SUM(M35,AD35,AK35,AM35,AO35,AQ35,AR35)</f>
        <v>0</v>
      </c>
      <c r="R35" s="7">
        <v>28.42</v>
      </c>
      <c r="S35" s="5">
        <v>24853.29</v>
      </c>
      <c r="T35" s="8">
        <v>7.79</v>
      </c>
      <c r="U35" s="5">
        <v>2043.7065</v>
      </c>
      <c r="AL35" s="5" t="str">
        <f t="shared" si="5"/>
        <v/>
      </c>
      <c r="AN35" s="5" t="str">
        <f t="shared" si="6"/>
        <v/>
      </c>
      <c r="AP35" s="5" t="str">
        <f t="shared" si="7"/>
        <v/>
      </c>
      <c r="AS35" s="5">
        <f>SUM(O35,Q35,S35,U35,W35,Y35,AA35,AC35,AF35,AH35,AJ35)</f>
        <v>26896.996500000001</v>
      </c>
      <c r="AT35" s="11">
        <f t="shared" ref="AT35:AT66" si="9">(AS35/$AS$77)*100</f>
        <v>1.225911743003274</v>
      </c>
      <c r="AU35" s="5">
        <f t="shared" si="8"/>
        <v>1225.9117430032741</v>
      </c>
    </row>
    <row r="36" spans="1:47" x14ac:dyDescent="0.25">
      <c r="A36" s="1" t="s">
        <v>114</v>
      </c>
      <c r="B36" s="1" t="s">
        <v>112</v>
      </c>
      <c r="C36" s="1" t="s">
        <v>113</v>
      </c>
      <c r="D36" s="1" t="s">
        <v>66</v>
      </c>
      <c r="E36" s="1" t="s">
        <v>54</v>
      </c>
      <c r="F36" s="1" t="s">
        <v>59</v>
      </c>
      <c r="G36" s="1" t="s">
        <v>52</v>
      </c>
      <c r="H36" s="1" t="s">
        <v>53</v>
      </c>
      <c r="I36" s="2">
        <v>159.275425985</v>
      </c>
      <c r="J36" s="2">
        <v>39.97</v>
      </c>
      <c r="K36" s="2">
        <f>SUM(N36,P36,R36,T36,V36,X36,Z36,AB36,AE36,AG36,AI36)</f>
        <v>1.54</v>
      </c>
      <c r="L36" s="2">
        <f>SUM(M36,AD36,AK36,AM36,AO36,AQ36,AR36)</f>
        <v>0</v>
      </c>
      <c r="T36" s="8">
        <v>1.54</v>
      </c>
      <c r="U36" s="5">
        <v>404.01900000000012</v>
      </c>
      <c r="AL36" s="5" t="str">
        <f t="shared" si="5"/>
        <v/>
      </c>
      <c r="AN36" s="5" t="str">
        <f t="shared" si="6"/>
        <v/>
      </c>
      <c r="AP36" s="5" t="str">
        <f t="shared" si="7"/>
        <v/>
      </c>
      <c r="AS36" s="5">
        <f>SUM(O36,Q36,S36,U36,W36,Y36,AA36,AC36,AF36,AH36,AJ36)</f>
        <v>404.01900000000012</v>
      </c>
      <c r="AT36" s="11">
        <f t="shared" si="9"/>
        <v>1.8414384539048433E-2</v>
      </c>
      <c r="AU36" s="5">
        <f t="shared" si="8"/>
        <v>18.414384539048434</v>
      </c>
    </row>
    <row r="37" spans="1:47" x14ac:dyDescent="0.25">
      <c r="A37" s="1" t="s">
        <v>115</v>
      </c>
      <c r="B37" s="1" t="s">
        <v>116</v>
      </c>
      <c r="C37" s="1" t="s">
        <v>117</v>
      </c>
      <c r="D37" s="1" t="s">
        <v>66</v>
      </c>
      <c r="E37" s="1" t="s">
        <v>100</v>
      </c>
      <c r="F37" s="1" t="s">
        <v>59</v>
      </c>
      <c r="G37" s="1" t="s">
        <v>52</v>
      </c>
      <c r="H37" s="1" t="s">
        <v>53</v>
      </c>
      <c r="I37" s="2">
        <v>79.763726601100004</v>
      </c>
      <c r="J37" s="2">
        <v>38.9</v>
      </c>
      <c r="K37" s="2">
        <f>SUM(N37,P37,R37,T37,V37,X37,Z37,AB37,AE37,AG37,AI37)</f>
        <v>17.940000000000001</v>
      </c>
      <c r="L37" s="2">
        <f>SUM(M37,AD37,AK37,AM37,AO37,AQ37,AR37)</f>
        <v>0</v>
      </c>
      <c r="P37" s="6">
        <v>0.44</v>
      </c>
      <c r="Q37" s="5">
        <v>783.75</v>
      </c>
      <c r="R37" s="7">
        <v>16.260000000000002</v>
      </c>
      <c r="S37" s="5">
        <v>14219.37</v>
      </c>
      <c r="T37" s="8">
        <v>1.24</v>
      </c>
      <c r="U37" s="5">
        <v>325.31400000000002</v>
      </c>
      <c r="AL37" s="5" t="str">
        <f t="shared" si="5"/>
        <v/>
      </c>
      <c r="AN37" s="5" t="str">
        <f t="shared" si="6"/>
        <v/>
      </c>
      <c r="AP37" s="5" t="str">
        <f t="shared" si="7"/>
        <v/>
      </c>
      <c r="AS37" s="5">
        <f>SUM(O37,Q37,S37,U37,W37,Y37,AA37,AC37,AF37,AH37,AJ37)</f>
        <v>15328.434000000001</v>
      </c>
      <c r="AT37" s="11">
        <f t="shared" si="9"/>
        <v>0.69863961362565696</v>
      </c>
      <c r="AU37" s="5">
        <f t="shared" si="8"/>
        <v>698.63961362565703</v>
      </c>
    </row>
    <row r="38" spans="1:47" x14ac:dyDescent="0.25">
      <c r="A38" s="1" t="s">
        <v>118</v>
      </c>
      <c r="B38" s="1" t="s">
        <v>98</v>
      </c>
      <c r="C38" s="1" t="s">
        <v>99</v>
      </c>
      <c r="D38" s="1" t="s">
        <v>66</v>
      </c>
      <c r="E38" s="1" t="s">
        <v>58</v>
      </c>
      <c r="F38" s="1" t="s">
        <v>59</v>
      </c>
      <c r="G38" s="1" t="s">
        <v>52</v>
      </c>
      <c r="H38" s="1" t="s">
        <v>53</v>
      </c>
      <c r="I38" s="2">
        <v>79.438127285099995</v>
      </c>
      <c r="J38" s="2">
        <v>37.700000000000003</v>
      </c>
      <c r="K38" s="2">
        <f>SUM(N38,P38,R38,T38,V38,X38,Z38,AB38,AE38,AG38,AI38)</f>
        <v>37.700000000000003</v>
      </c>
      <c r="L38" s="2">
        <f>SUM(M38,AD38,AK38,AM38,AO38,AQ38,AR38)</f>
        <v>0</v>
      </c>
      <c r="P38" s="6">
        <v>1.27</v>
      </c>
      <c r="Q38" s="5">
        <v>1508.125</v>
      </c>
      <c r="R38" s="7">
        <v>28</v>
      </c>
      <c r="S38" s="5">
        <v>22771.98</v>
      </c>
      <c r="T38" s="8">
        <v>8.43</v>
      </c>
      <c r="U38" s="5">
        <v>2116.29</v>
      </c>
      <c r="AL38" s="5" t="str">
        <f t="shared" si="5"/>
        <v/>
      </c>
      <c r="AN38" s="5" t="str">
        <f t="shared" si="6"/>
        <v/>
      </c>
      <c r="AP38" s="5" t="str">
        <f t="shared" si="7"/>
        <v/>
      </c>
      <c r="AS38" s="5">
        <f>SUM(O38,Q38,S38,U38,W38,Y38,AA38,AC38,AF38,AH38,AJ38)</f>
        <v>26396.395</v>
      </c>
      <c r="AT38" s="11">
        <f t="shared" si="9"/>
        <v>1.2030953197117344</v>
      </c>
      <c r="AU38" s="5">
        <f t="shared" si="8"/>
        <v>1203.0953197117344</v>
      </c>
    </row>
    <row r="39" spans="1:47" x14ac:dyDescent="0.25">
      <c r="A39" s="1" t="s">
        <v>118</v>
      </c>
      <c r="B39" s="1" t="s">
        <v>98</v>
      </c>
      <c r="C39" s="1" t="s">
        <v>99</v>
      </c>
      <c r="D39" s="1" t="s">
        <v>66</v>
      </c>
      <c r="E39" s="1" t="s">
        <v>96</v>
      </c>
      <c r="F39" s="1" t="s">
        <v>59</v>
      </c>
      <c r="G39" s="1" t="s">
        <v>52</v>
      </c>
      <c r="H39" s="1" t="s">
        <v>53</v>
      </c>
      <c r="I39" s="2">
        <v>79.438127285099995</v>
      </c>
      <c r="J39" s="2">
        <v>38.729999999999997</v>
      </c>
      <c r="K39" s="2">
        <f>SUM(N39,P39,R39,T39,V39,X39,Z39,AB39,AE39,AG39,AI39)</f>
        <v>38.22</v>
      </c>
      <c r="L39" s="2">
        <f>SUM(M39,AD39,AK39,AM39,AO39,AQ39,AR39)</f>
        <v>0</v>
      </c>
      <c r="R39" s="7">
        <v>20.86</v>
      </c>
      <c r="S39" s="5">
        <v>18242.07</v>
      </c>
      <c r="T39" s="8">
        <v>11.26</v>
      </c>
      <c r="U39" s="5">
        <v>2954.0610000000001</v>
      </c>
      <c r="Z39" s="9">
        <v>2.76</v>
      </c>
      <c r="AA39" s="5">
        <v>289.63440000000003</v>
      </c>
      <c r="AB39" s="10">
        <v>3.34</v>
      </c>
      <c r="AC39" s="5">
        <v>315.45465000000002</v>
      </c>
      <c r="AL39" s="5" t="str">
        <f t="shared" si="5"/>
        <v/>
      </c>
      <c r="AN39" s="5" t="str">
        <f t="shared" si="6"/>
        <v/>
      </c>
      <c r="AP39" s="5" t="str">
        <f t="shared" si="7"/>
        <v/>
      </c>
      <c r="AS39" s="5">
        <f>SUM(O39,Q39,S39,U39,W39,Y39,AA39,AC39,AF39,AH39,AJ39)</f>
        <v>21801.22005</v>
      </c>
      <c r="AT39" s="11">
        <f t="shared" si="9"/>
        <v>0.99365636126299162</v>
      </c>
      <c r="AU39" s="5">
        <f t="shared" si="8"/>
        <v>993.6563612629916</v>
      </c>
    </row>
    <row r="40" spans="1:47" x14ac:dyDescent="0.25">
      <c r="A40" s="1" t="s">
        <v>119</v>
      </c>
      <c r="B40" s="1" t="s">
        <v>109</v>
      </c>
      <c r="C40" s="1" t="s">
        <v>110</v>
      </c>
      <c r="D40" s="1" t="s">
        <v>66</v>
      </c>
      <c r="E40" s="1" t="s">
        <v>95</v>
      </c>
      <c r="F40" s="1" t="s">
        <v>59</v>
      </c>
      <c r="G40" s="1" t="s">
        <v>52</v>
      </c>
      <c r="H40" s="1" t="s">
        <v>53</v>
      </c>
      <c r="I40" s="2">
        <v>160.636738622</v>
      </c>
      <c r="J40" s="2">
        <v>40.19</v>
      </c>
      <c r="K40" s="2">
        <f>SUM(N40,P40,R40,T40,V40,X40,Z40,AB40,AE40,AG40,AI40)</f>
        <v>33.53</v>
      </c>
      <c r="L40" s="2">
        <f>SUM(M40,AD40,AK40,AM40,AO40,AQ40,AR40)</f>
        <v>0</v>
      </c>
      <c r="R40" s="7">
        <v>25.95</v>
      </c>
      <c r="S40" s="5">
        <v>22693.275000000001</v>
      </c>
      <c r="T40" s="8">
        <v>7.58</v>
      </c>
      <c r="U40" s="5">
        <v>1988.6130000000001</v>
      </c>
      <c r="AL40" s="5" t="str">
        <f t="shared" si="5"/>
        <v/>
      </c>
      <c r="AN40" s="5" t="str">
        <f t="shared" si="6"/>
        <v/>
      </c>
      <c r="AP40" s="5" t="str">
        <f t="shared" si="7"/>
        <v/>
      </c>
      <c r="AS40" s="5">
        <f>SUM(O40,Q40,S40,U40,W40,Y40,AA40,AC40,AF40,AH40,AJ40)</f>
        <v>24681.888000000003</v>
      </c>
      <c r="AT40" s="11">
        <f t="shared" si="9"/>
        <v>1.1249514918400496</v>
      </c>
      <c r="AU40" s="5">
        <f t="shared" si="8"/>
        <v>1124.9514918400496</v>
      </c>
    </row>
    <row r="41" spans="1:47" x14ac:dyDescent="0.25">
      <c r="A41" s="1" t="s">
        <v>119</v>
      </c>
      <c r="B41" s="1" t="s">
        <v>109</v>
      </c>
      <c r="C41" s="1" t="s">
        <v>110</v>
      </c>
      <c r="D41" s="1" t="s">
        <v>66</v>
      </c>
      <c r="E41" s="1" t="s">
        <v>79</v>
      </c>
      <c r="F41" s="1" t="s">
        <v>59</v>
      </c>
      <c r="G41" s="1" t="s">
        <v>52</v>
      </c>
      <c r="H41" s="1" t="s">
        <v>53</v>
      </c>
      <c r="I41" s="2">
        <v>160.636738622</v>
      </c>
      <c r="J41" s="2">
        <v>40.22</v>
      </c>
      <c r="K41" s="2">
        <f>SUM(N41,P41,R41,T41,V41,X41,Z41,AB41,AE41,AG41,AI41)</f>
        <v>2.09</v>
      </c>
      <c r="L41" s="2">
        <f>SUM(M41,AD41,AK41,AM41,AO41,AQ41,AR41)</f>
        <v>0</v>
      </c>
      <c r="R41" s="7">
        <v>1.57</v>
      </c>
      <c r="S41" s="5">
        <v>1372.9649999999999</v>
      </c>
      <c r="T41" s="8">
        <v>0.52</v>
      </c>
      <c r="U41" s="5">
        <v>136.422</v>
      </c>
      <c r="AL41" s="5" t="str">
        <f t="shared" si="5"/>
        <v/>
      </c>
      <c r="AN41" s="5" t="str">
        <f t="shared" si="6"/>
        <v/>
      </c>
      <c r="AP41" s="5" t="str">
        <f t="shared" si="7"/>
        <v/>
      </c>
      <c r="AS41" s="5">
        <f>SUM(O41,Q41,S41,U41,W41,Y41,AA41,AC41,AF41,AH41,AJ41)</f>
        <v>1509.3869999999999</v>
      </c>
      <c r="AT41" s="11">
        <f t="shared" si="9"/>
        <v>6.8794865182678758E-2</v>
      </c>
      <c r="AU41" s="5">
        <f t="shared" si="8"/>
        <v>68.794865182678762</v>
      </c>
    </row>
    <row r="42" spans="1:47" x14ac:dyDescent="0.25">
      <c r="A42" s="1" t="s">
        <v>119</v>
      </c>
      <c r="B42" s="1" t="s">
        <v>109</v>
      </c>
      <c r="C42" s="1" t="s">
        <v>110</v>
      </c>
      <c r="D42" s="1" t="s">
        <v>66</v>
      </c>
      <c r="E42" s="1" t="s">
        <v>50</v>
      </c>
      <c r="F42" s="1" t="s">
        <v>59</v>
      </c>
      <c r="G42" s="1" t="s">
        <v>52</v>
      </c>
      <c r="H42" s="1" t="s">
        <v>53</v>
      </c>
      <c r="I42" s="2">
        <v>160.636738622</v>
      </c>
      <c r="J42" s="2">
        <v>40.130000000000003</v>
      </c>
      <c r="K42" s="2">
        <f>SUM(N42,P42,R42,T42,V42,X42,Z42,AB42,AE42,AG42,AI42)</f>
        <v>24.279999999999998</v>
      </c>
      <c r="L42" s="2">
        <f>SUM(M42,AD42,AK42,AM42,AO42,AQ42,AR42)</f>
        <v>0</v>
      </c>
      <c r="R42" s="7">
        <v>2.31</v>
      </c>
      <c r="S42" s="5">
        <v>2020.095</v>
      </c>
      <c r="T42" s="8">
        <v>21.97</v>
      </c>
      <c r="U42" s="5">
        <v>5763.8294999999998</v>
      </c>
      <c r="AL42" s="5" t="str">
        <f t="shared" si="5"/>
        <v/>
      </c>
      <c r="AN42" s="5" t="str">
        <f t="shared" si="6"/>
        <v/>
      </c>
      <c r="AP42" s="5" t="str">
        <f t="shared" si="7"/>
        <v/>
      </c>
      <c r="AS42" s="5">
        <f>SUM(O42,Q42,S42,U42,W42,Y42,AA42,AC42,AF42,AH42,AJ42)</f>
        <v>7783.9245000000001</v>
      </c>
      <c r="AT42" s="11">
        <f t="shared" si="9"/>
        <v>0.35477583719062789</v>
      </c>
      <c r="AU42" s="5">
        <f t="shared" si="8"/>
        <v>354.7758371906279</v>
      </c>
    </row>
    <row r="43" spans="1:47" x14ac:dyDescent="0.25">
      <c r="A43" s="1" t="s">
        <v>119</v>
      </c>
      <c r="B43" s="1" t="s">
        <v>109</v>
      </c>
      <c r="C43" s="1" t="s">
        <v>110</v>
      </c>
      <c r="D43" s="1" t="s">
        <v>66</v>
      </c>
      <c r="E43" s="1" t="s">
        <v>55</v>
      </c>
      <c r="F43" s="1" t="s">
        <v>59</v>
      </c>
      <c r="G43" s="1" t="s">
        <v>52</v>
      </c>
      <c r="H43" s="1" t="s">
        <v>53</v>
      </c>
      <c r="I43" s="2">
        <v>160.636738622</v>
      </c>
      <c r="J43" s="2">
        <v>40.11</v>
      </c>
      <c r="K43" s="2">
        <f>SUM(N43,P43,R43,T43,V43,X43,Z43,AB43,AE43,AG43,AI43)</f>
        <v>20.16</v>
      </c>
      <c r="L43" s="2">
        <f>SUM(M43,AD43,AK43,AM43,AO43,AQ43,AR43)</f>
        <v>0</v>
      </c>
      <c r="R43" s="7">
        <v>14.29</v>
      </c>
      <c r="S43" s="5">
        <v>12496.605</v>
      </c>
      <c r="T43" s="8">
        <v>5.87</v>
      </c>
      <c r="U43" s="5">
        <v>1539.9945</v>
      </c>
      <c r="AL43" s="5" t="str">
        <f t="shared" si="5"/>
        <v/>
      </c>
      <c r="AN43" s="5" t="str">
        <f t="shared" si="6"/>
        <v/>
      </c>
      <c r="AP43" s="5" t="str">
        <f t="shared" si="7"/>
        <v/>
      </c>
      <c r="AS43" s="5">
        <f>SUM(O43,Q43,S43,U43,W43,Y43,AA43,AC43,AF43,AH43,AJ43)</f>
        <v>14036.5995</v>
      </c>
      <c r="AT43" s="11">
        <f t="shared" si="9"/>
        <v>0.63976035981875834</v>
      </c>
      <c r="AU43" s="5">
        <f t="shared" si="8"/>
        <v>639.76035981875839</v>
      </c>
    </row>
    <row r="44" spans="1:47" x14ac:dyDescent="0.25">
      <c r="A44" s="1" t="s">
        <v>120</v>
      </c>
      <c r="B44" s="1" t="s">
        <v>121</v>
      </c>
      <c r="C44" s="1" t="s">
        <v>122</v>
      </c>
      <c r="D44" s="1" t="s">
        <v>66</v>
      </c>
      <c r="E44" s="1" t="s">
        <v>61</v>
      </c>
      <c r="F44" s="1" t="s">
        <v>62</v>
      </c>
      <c r="G44" s="1" t="s">
        <v>52</v>
      </c>
      <c r="H44" s="1" t="s">
        <v>53</v>
      </c>
      <c r="I44" s="2">
        <v>161.395966534</v>
      </c>
      <c r="J44" s="2">
        <v>39.450000000000003</v>
      </c>
      <c r="K44" s="2">
        <f>SUM(N44,P44,R44,T44,V44,X44,Z44,AB44,AE44,AG44,AI44)</f>
        <v>38.17</v>
      </c>
      <c r="L44" s="2">
        <f>SUM(M44,AD44,AK44,AM44,AO44,AQ44,AR44)</f>
        <v>1.28</v>
      </c>
      <c r="P44" s="6">
        <v>12.63</v>
      </c>
      <c r="Q44" s="5">
        <v>22497.1875</v>
      </c>
      <c r="R44" s="7">
        <v>25.27</v>
      </c>
      <c r="S44" s="5">
        <v>22098.615000000002</v>
      </c>
      <c r="T44" s="8">
        <v>0.27</v>
      </c>
      <c r="U44" s="5">
        <v>70.834500000000006</v>
      </c>
      <c r="AL44" s="5" t="str">
        <f t="shared" si="5"/>
        <v/>
      </c>
      <c r="AM44" s="3">
        <v>0.51</v>
      </c>
      <c r="AN44" s="5">
        <f t="shared" si="6"/>
        <v>3082.44</v>
      </c>
      <c r="AP44" s="5" t="str">
        <f t="shared" si="7"/>
        <v/>
      </c>
      <c r="AQ44" s="2">
        <v>0.77</v>
      </c>
      <c r="AS44" s="5">
        <f>SUM(O44,Q44,S44,U44,W44,Y44,AA44,AC44,AF44,AH44,AJ44)</f>
        <v>44666.637000000002</v>
      </c>
      <c r="AT44" s="11">
        <f t="shared" si="9"/>
        <v>2.0358167061056252</v>
      </c>
      <c r="AU44" s="5">
        <f t="shared" si="8"/>
        <v>2035.8167061056249</v>
      </c>
    </row>
    <row r="45" spans="1:47" x14ac:dyDescent="0.25">
      <c r="A45" s="1" t="s">
        <v>120</v>
      </c>
      <c r="B45" s="1" t="s">
        <v>121</v>
      </c>
      <c r="C45" s="1" t="s">
        <v>122</v>
      </c>
      <c r="D45" s="1" t="s">
        <v>66</v>
      </c>
      <c r="E45" s="1" t="s">
        <v>63</v>
      </c>
      <c r="F45" s="1" t="s">
        <v>62</v>
      </c>
      <c r="G45" s="1" t="s">
        <v>52</v>
      </c>
      <c r="H45" s="1" t="s">
        <v>53</v>
      </c>
      <c r="I45" s="2">
        <v>161.395966534</v>
      </c>
      <c r="J45" s="2">
        <v>38.369999999999997</v>
      </c>
      <c r="K45" s="2">
        <f>SUM(N45,P45,R45,T45,V45,X45,Z45,AB45,AE45,AG45,AI45)</f>
        <v>38.369999999999997</v>
      </c>
      <c r="L45" s="2">
        <f>SUM(M45,AD45,AK45,AM45,AO45,AQ45,AR45)</f>
        <v>0</v>
      </c>
      <c r="P45" s="6">
        <v>3.76</v>
      </c>
      <c r="Q45" s="5">
        <v>6697.5</v>
      </c>
      <c r="R45" s="7">
        <v>27.6</v>
      </c>
      <c r="S45" s="5">
        <v>24136.2</v>
      </c>
      <c r="T45" s="8">
        <v>7.01</v>
      </c>
      <c r="U45" s="5">
        <v>1839.0735</v>
      </c>
      <c r="AL45" s="5" t="str">
        <f t="shared" si="5"/>
        <v/>
      </c>
      <c r="AN45" s="5" t="str">
        <f t="shared" si="6"/>
        <v/>
      </c>
      <c r="AP45" s="5" t="str">
        <f t="shared" si="7"/>
        <v/>
      </c>
      <c r="AS45" s="5">
        <f>SUM(O45,Q45,S45,U45,W45,Y45,AA45,AC45,AF45,AH45,AJ45)</f>
        <v>32672.773499999999</v>
      </c>
      <c r="AT45" s="11">
        <f t="shared" si="9"/>
        <v>1.4891602008475622</v>
      </c>
      <c r="AU45" s="5">
        <f t="shared" si="8"/>
        <v>1489.1602008475622</v>
      </c>
    </row>
    <row r="46" spans="1:47" x14ac:dyDescent="0.25">
      <c r="A46" s="1" t="s">
        <v>120</v>
      </c>
      <c r="B46" s="1" t="s">
        <v>121</v>
      </c>
      <c r="C46" s="1" t="s">
        <v>122</v>
      </c>
      <c r="D46" s="1" t="s">
        <v>66</v>
      </c>
      <c r="E46" s="1" t="s">
        <v>79</v>
      </c>
      <c r="F46" s="1" t="s">
        <v>62</v>
      </c>
      <c r="G46" s="1" t="s">
        <v>52</v>
      </c>
      <c r="H46" s="1" t="s">
        <v>53</v>
      </c>
      <c r="I46" s="2">
        <v>161.395966534</v>
      </c>
      <c r="J46" s="2">
        <v>39.32</v>
      </c>
      <c r="K46" s="2">
        <f>SUM(N46,P46,R46,T46,V46,X46,Z46,AB46,AE46,AG46,AI46)</f>
        <v>39.319999999999993</v>
      </c>
      <c r="L46" s="2">
        <f>SUM(M46,AD46,AK46,AM46,AO46,AQ46,AR46)</f>
        <v>0</v>
      </c>
      <c r="P46" s="6">
        <v>19.22</v>
      </c>
      <c r="Q46" s="5">
        <v>34235.625</v>
      </c>
      <c r="R46" s="7">
        <v>18.21</v>
      </c>
      <c r="S46" s="5">
        <v>15924.645</v>
      </c>
      <c r="Z46" s="9">
        <v>1.48</v>
      </c>
      <c r="AA46" s="5">
        <v>155.31120000000001</v>
      </c>
      <c r="AB46" s="10">
        <v>0.41</v>
      </c>
      <c r="AC46" s="5">
        <v>38.723475000000001</v>
      </c>
      <c r="AL46" s="5" t="str">
        <f t="shared" si="5"/>
        <v/>
      </c>
      <c r="AN46" s="5" t="str">
        <f t="shared" si="6"/>
        <v/>
      </c>
      <c r="AP46" s="5" t="str">
        <f t="shared" si="7"/>
        <v/>
      </c>
      <c r="AS46" s="5">
        <f>SUM(O46,Q46,S46,U46,W46,Y46,AA46,AC46,AF46,AH46,AJ46)</f>
        <v>50354.304674999999</v>
      </c>
      <c r="AT46" s="11">
        <f t="shared" si="9"/>
        <v>2.295049315705088</v>
      </c>
      <c r="AU46" s="5">
        <f t="shared" si="8"/>
        <v>2295.0493157050878</v>
      </c>
    </row>
    <row r="47" spans="1:47" x14ac:dyDescent="0.25">
      <c r="A47" s="1" t="s">
        <v>120</v>
      </c>
      <c r="B47" s="1" t="s">
        <v>121</v>
      </c>
      <c r="C47" s="1" t="s">
        <v>122</v>
      </c>
      <c r="D47" s="1" t="s">
        <v>66</v>
      </c>
      <c r="E47" s="1" t="s">
        <v>89</v>
      </c>
      <c r="F47" s="1" t="s">
        <v>62</v>
      </c>
      <c r="G47" s="1" t="s">
        <v>52</v>
      </c>
      <c r="H47" s="1" t="s">
        <v>53</v>
      </c>
      <c r="I47" s="2">
        <v>161.395966534</v>
      </c>
      <c r="J47" s="2">
        <v>40.36</v>
      </c>
      <c r="K47" s="2">
        <f>SUM(N47,P47,R47,T47,V47,X47,Z47,AB47,AE47,AG47,AI47)</f>
        <v>38.83</v>
      </c>
      <c r="L47" s="2">
        <f>SUM(M47,AD47,AK47,AM47,AO47,AQ47,AR47)</f>
        <v>1.17</v>
      </c>
      <c r="N47" s="4">
        <v>23.25</v>
      </c>
      <c r="O47" s="5">
        <v>58903.875</v>
      </c>
      <c r="P47" s="6">
        <v>6.67</v>
      </c>
      <c r="Q47" s="5">
        <v>11880.9375</v>
      </c>
      <c r="R47" s="7">
        <v>2.82</v>
      </c>
      <c r="S47" s="5">
        <v>2466.09</v>
      </c>
      <c r="Z47" s="9">
        <v>1.33</v>
      </c>
      <c r="AA47" s="5">
        <v>139.5702</v>
      </c>
      <c r="AB47" s="10">
        <v>4.76</v>
      </c>
      <c r="AC47" s="5">
        <v>449.57010000000002</v>
      </c>
      <c r="AL47" s="5" t="str">
        <f t="shared" si="5"/>
        <v/>
      </c>
      <c r="AM47" s="3">
        <v>0.5</v>
      </c>
      <c r="AN47" s="5">
        <f t="shared" si="6"/>
        <v>3022</v>
      </c>
      <c r="AP47" s="5" t="str">
        <f t="shared" si="7"/>
        <v/>
      </c>
      <c r="AQ47" s="2">
        <v>0.67</v>
      </c>
      <c r="AS47" s="5">
        <f>SUM(O47,Q47,S47,U47,W47,Y47,AA47,AC47,AF47,AH47,AJ47)</f>
        <v>73840.042799999996</v>
      </c>
      <c r="AT47" s="11">
        <f t="shared" si="9"/>
        <v>3.3654826691294075</v>
      </c>
      <c r="AU47" s="5">
        <f t="shared" si="8"/>
        <v>3365.4826691294074</v>
      </c>
    </row>
    <row r="48" spans="1:47" x14ac:dyDescent="0.25">
      <c r="A48" s="1" t="s">
        <v>123</v>
      </c>
      <c r="B48" s="1" t="s">
        <v>124</v>
      </c>
      <c r="C48" s="1" t="s">
        <v>125</v>
      </c>
      <c r="D48" s="1" t="s">
        <v>66</v>
      </c>
      <c r="E48" s="1" t="s">
        <v>95</v>
      </c>
      <c r="F48" s="1" t="s">
        <v>62</v>
      </c>
      <c r="G48" s="1" t="s">
        <v>52</v>
      </c>
      <c r="H48" s="1" t="s">
        <v>53</v>
      </c>
      <c r="I48" s="2">
        <v>3.68090093536</v>
      </c>
      <c r="J48" s="2">
        <v>3.68</v>
      </c>
      <c r="K48" s="2">
        <f>SUM(N48,P48,R48,T48,V48,X48,Z48,AB48,AE48,AG48,AI48)</f>
        <v>3.69</v>
      </c>
      <c r="L48" s="2">
        <f>SUM(M48,AD48,AK48,AM48,AO48,AQ48,AR48)</f>
        <v>0</v>
      </c>
      <c r="R48" s="7">
        <v>0.1</v>
      </c>
      <c r="S48" s="5">
        <v>87.45</v>
      </c>
      <c r="Z48" s="9">
        <v>0.53</v>
      </c>
      <c r="AA48" s="5">
        <v>55.618200000000002</v>
      </c>
      <c r="AB48" s="10">
        <v>3.06</v>
      </c>
      <c r="AC48" s="5">
        <v>289.00934999999998</v>
      </c>
      <c r="AL48" s="5" t="str">
        <f t="shared" si="5"/>
        <v/>
      </c>
      <c r="AN48" s="5" t="str">
        <f t="shared" si="6"/>
        <v/>
      </c>
      <c r="AP48" s="5" t="str">
        <f t="shared" si="7"/>
        <v/>
      </c>
      <c r="AS48" s="5">
        <f>SUM(O48,Q48,S48,U48,W48,Y48,AA48,AC48,AF48,AH48,AJ48)</f>
        <v>432.07754999999997</v>
      </c>
      <c r="AT48" s="11">
        <f t="shared" si="9"/>
        <v>1.9693237586326198E-2</v>
      </c>
      <c r="AU48" s="5">
        <f t="shared" si="8"/>
        <v>19.693237586326198</v>
      </c>
    </row>
    <row r="49" spans="1:47" x14ac:dyDescent="0.25">
      <c r="A49" s="1" t="s">
        <v>126</v>
      </c>
      <c r="B49" s="1" t="s">
        <v>127</v>
      </c>
      <c r="C49" s="1" t="s">
        <v>128</v>
      </c>
      <c r="D49" s="1" t="s">
        <v>129</v>
      </c>
      <c r="E49" s="1" t="s">
        <v>58</v>
      </c>
      <c r="F49" s="1" t="s">
        <v>62</v>
      </c>
      <c r="G49" s="1" t="s">
        <v>52</v>
      </c>
      <c r="H49" s="1" t="s">
        <v>53</v>
      </c>
      <c r="I49" s="2">
        <v>157.656995905</v>
      </c>
      <c r="J49" s="2">
        <v>38.340000000000003</v>
      </c>
      <c r="K49" s="2">
        <f>SUM(N49,P49,R49,T49,V49,X49,Z49,AB49,AE49,AG49,AI49)</f>
        <v>38.340000000000003</v>
      </c>
      <c r="L49" s="2">
        <f>SUM(M49,AD49,AK49,AM49,AO49,AQ49,AR49)</f>
        <v>0</v>
      </c>
      <c r="P49" s="6">
        <v>20.72</v>
      </c>
      <c r="Q49" s="5">
        <v>36907.5</v>
      </c>
      <c r="R49" s="7">
        <v>17.62</v>
      </c>
      <c r="S49" s="5">
        <v>15408.69</v>
      </c>
      <c r="AL49" s="5" t="str">
        <f t="shared" si="5"/>
        <v/>
      </c>
      <c r="AN49" s="5" t="str">
        <f t="shared" si="6"/>
        <v/>
      </c>
      <c r="AP49" s="5" t="str">
        <f t="shared" si="7"/>
        <v/>
      </c>
      <c r="AS49" s="5">
        <f>SUM(O49,Q49,S49,U49,W49,Y49,AA49,AC49,AF49,AH49,AJ49)</f>
        <v>52316.19</v>
      </c>
      <c r="AT49" s="11">
        <f t="shared" si="9"/>
        <v>2.3844681568884631</v>
      </c>
      <c r="AU49" s="5">
        <f t="shared" si="8"/>
        <v>2384.468156888463</v>
      </c>
    </row>
    <row r="50" spans="1:47" x14ac:dyDescent="0.25">
      <c r="A50" s="1" t="s">
        <v>126</v>
      </c>
      <c r="B50" s="1" t="s">
        <v>127</v>
      </c>
      <c r="C50" s="1" t="s">
        <v>128</v>
      </c>
      <c r="D50" s="1" t="s">
        <v>129</v>
      </c>
      <c r="E50" s="1" t="s">
        <v>60</v>
      </c>
      <c r="F50" s="1" t="s">
        <v>62</v>
      </c>
      <c r="G50" s="1" t="s">
        <v>52</v>
      </c>
      <c r="H50" s="1" t="s">
        <v>53</v>
      </c>
      <c r="I50" s="2">
        <v>157.656995905</v>
      </c>
      <c r="J50" s="2">
        <v>38.86</v>
      </c>
      <c r="K50" s="2">
        <f>SUM(N50,P50,R50,T50,V50,X50,Z50,AB50,AE50,AG50,AI50)</f>
        <v>37.65</v>
      </c>
      <c r="L50" s="2">
        <f>SUM(M50,AD50,AK50,AM50,AO50,AQ50,AR50)</f>
        <v>1.21</v>
      </c>
      <c r="N50" s="4">
        <v>11.56</v>
      </c>
      <c r="O50" s="5">
        <v>29287.26</v>
      </c>
      <c r="P50" s="6">
        <v>24.91</v>
      </c>
      <c r="Q50" s="5">
        <v>44370.9375</v>
      </c>
      <c r="Z50" s="9">
        <v>1.18</v>
      </c>
      <c r="AA50" s="5">
        <v>123.8292</v>
      </c>
      <c r="AL50" s="5" t="str">
        <f t="shared" si="5"/>
        <v/>
      </c>
      <c r="AM50" s="3">
        <v>0.48</v>
      </c>
      <c r="AN50" s="5">
        <f t="shared" si="6"/>
        <v>2901.12</v>
      </c>
      <c r="AP50" s="5" t="str">
        <f t="shared" si="7"/>
        <v/>
      </c>
      <c r="AQ50" s="2">
        <v>0.73</v>
      </c>
      <c r="AS50" s="5">
        <f>SUM(O50,Q50,S50,U50,W50,Y50,AA50,AC50,AF50,AH50,AJ50)</f>
        <v>73782.026699999988</v>
      </c>
      <c r="AT50" s="11">
        <f t="shared" si="9"/>
        <v>3.3628384103820319</v>
      </c>
      <c r="AU50" s="5">
        <f t="shared" si="8"/>
        <v>3362.8384103820317</v>
      </c>
    </row>
    <row r="51" spans="1:47" x14ac:dyDescent="0.25">
      <c r="A51" s="1" t="s">
        <v>126</v>
      </c>
      <c r="B51" s="1" t="s">
        <v>127</v>
      </c>
      <c r="C51" s="1" t="s">
        <v>128</v>
      </c>
      <c r="D51" s="1" t="s">
        <v>129</v>
      </c>
      <c r="E51" s="1" t="s">
        <v>95</v>
      </c>
      <c r="F51" s="1" t="s">
        <v>62</v>
      </c>
      <c r="G51" s="1" t="s">
        <v>52</v>
      </c>
      <c r="H51" s="1" t="s">
        <v>53</v>
      </c>
      <c r="I51" s="2">
        <v>157.656995905</v>
      </c>
      <c r="J51" s="2">
        <v>36.67</v>
      </c>
      <c r="K51" s="2">
        <f>SUM(N51,P51,R51,T51,V51,X51,Z51,AB51,AE51,AG51,AI51)</f>
        <v>34.06</v>
      </c>
      <c r="L51" s="2">
        <f>SUM(M51,AD51,AK51,AM51,AO51,AQ51,AR51)</f>
        <v>2.62</v>
      </c>
      <c r="N51" s="4">
        <v>6.92</v>
      </c>
      <c r="O51" s="5">
        <v>17531.82</v>
      </c>
      <c r="P51" s="6">
        <v>15.96</v>
      </c>
      <c r="Q51" s="5">
        <v>28428.75</v>
      </c>
      <c r="R51" s="7">
        <v>5.32</v>
      </c>
      <c r="S51" s="5">
        <v>4652.34</v>
      </c>
      <c r="Z51" s="9">
        <v>4.6100000000000003</v>
      </c>
      <c r="AA51" s="5">
        <v>483.77339999999998</v>
      </c>
      <c r="AB51" s="10">
        <v>1.25</v>
      </c>
      <c r="AC51" s="5">
        <v>118.059375</v>
      </c>
      <c r="AK51" s="3">
        <v>0.1</v>
      </c>
      <c r="AL51" s="5">
        <f t="shared" si="5"/>
        <v>362.64000000000004</v>
      </c>
      <c r="AM51" s="3">
        <v>0.88</v>
      </c>
      <c r="AN51" s="5">
        <f t="shared" si="6"/>
        <v>5318.72</v>
      </c>
      <c r="AP51" s="5" t="str">
        <f t="shared" si="7"/>
        <v/>
      </c>
      <c r="AQ51" s="2">
        <v>1.64</v>
      </c>
      <c r="AS51" s="5">
        <f>SUM(O51,Q51,S51,U51,W51,Y51,AA51,AC51,AF51,AH51,AJ51)</f>
        <v>51214.742774999999</v>
      </c>
      <c r="AT51" s="11">
        <f t="shared" si="9"/>
        <v>2.3342663773914154</v>
      </c>
      <c r="AU51" s="5">
        <f t="shared" si="8"/>
        <v>2334.2663773914155</v>
      </c>
    </row>
    <row r="52" spans="1:47" x14ac:dyDescent="0.25">
      <c r="A52" s="1" t="s">
        <v>126</v>
      </c>
      <c r="B52" s="1" t="s">
        <v>127</v>
      </c>
      <c r="C52" s="1" t="s">
        <v>128</v>
      </c>
      <c r="D52" s="1" t="s">
        <v>129</v>
      </c>
      <c r="E52" s="1" t="s">
        <v>96</v>
      </c>
      <c r="F52" s="1" t="s">
        <v>62</v>
      </c>
      <c r="G52" s="1" t="s">
        <v>52</v>
      </c>
      <c r="H52" s="1" t="s">
        <v>53</v>
      </c>
      <c r="I52" s="2">
        <v>157.656995905</v>
      </c>
      <c r="J52" s="2">
        <v>40.369999999999997</v>
      </c>
      <c r="K52" s="2">
        <f>SUM(N52,P52,R52,T52,V52,X52,Z52,AB52,AE52,AG52,AI52)</f>
        <v>38.53</v>
      </c>
      <c r="L52" s="2">
        <f>SUM(M52,AD52,AK52,AM52,AO52,AQ52,AR52)</f>
        <v>1.47</v>
      </c>
      <c r="N52" s="4">
        <v>3.37</v>
      </c>
      <c r="O52" s="5">
        <v>8537.8950000000004</v>
      </c>
      <c r="P52" s="6">
        <v>18.329999999999998</v>
      </c>
      <c r="Q52" s="5">
        <v>32650.3125</v>
      </c>
      <c r="R52" s="7">
        <v>16.829999999999998</v>
      </c>
      <c r="S52" s="5">
        <v>14717.834999999999</v>
      </c>
      <c r="AL52" s="5" t="str">
        <f t="shared" ref="AL52:AL68" si="10">IF(AK52&gt;0,AK52*$AL$1,"")</f>
        <v/>
      </c>
      <c r="AM52" s="3">
        <v>0.5</v>
      </c>
      <c r="AN52" s="5">
        <f t="shared" ref="AN52:AN68" si="11">IF(AM52&gt;0,AM52*$AN$1,"")</f>
        <v>3022</v>
      </c>
      <c r="AP52" s="5" t="str">
        <f t="shared" ref="AP52:AP68" si="12">IF(AO52&gt;0,AO52*$AP$1,"")</f>
        <v/>
      </c>
      <c r="AQ52" s="2">
        <v>0.97</v>
      </c>
      <c r="AS52" s="5">
        <f>SUM(O52,Q52,S52,U52,W52,Y52,AA52,AC52,AF52,AH52,AJ52)</f>
        <v>55906.042500000003</v>
      </c>
      <c r="AT52" s="11">
        <f t="shared" si="9"/>
        <v>2.5480865123951708</v>
      </c>
      <c r="AU52" s="5">
        <f t="shared" ref="AU52:AU68" si="13">(AT52/100)*$AU$1</f>
        <v>2548.0865123951708</v>
      </c>
    </row>
    <row r="53" spans="1:47" x14ac:dyDescent="0.25">
      <c r="A53" s="1" t="s">
        <v>130</v>
      </c>
      <c r="B53" s="1" t="s">
        <v>131</v>
      </c>
      <c r="C53" s="1" t="s">
        <v>132</v>
      </c>
      <c r="D53" s="1" t="s">
        <v>133</v>
      </c>
      <c r="E53" s="1" t="s">
        <v>100</v>
      </c>
      <c r="F53" s="1" t="s">
        <v>62</v>
      </c>
      <c r="G53" s="1" t="s">
        <v>52</v>
      </c>
      <c r="H53" s="1" t="s">
        <v>53</v>
      </c>
      <c r="I53" s="2">
        <v>80.757827862599996</v>
      </c>
      <c r="J53" s="2">
        <v>40.380000000000003</v>
      </c>
      <c r="K53" s="2">
        <f>SUM(N53,P53,R53,T53,V53,X53,Z53,AB53,AE53,AG53,AI53)</f>
        <v>38.97</v>
      </c>
      <c r="L53" s="2">
        <f>SUM(M53,AD53,AK53,AM53,AO53,AQ53,AR53)</f>
        <v>1.03</v>
      </c>
      <c r="N53" s="4">
        <v>6.8</v>
      </c>
      <c r="O53" s="5">
        <v>17227.8</v>
      </c>
      <c r="P53" s="6">
        <v>8.77</v>
      </c>
      <c r="Q53" s="5">
        <v>15621.5625</v>
      </c>
      <c r="R53" s="7">
        <v>22.46</v>
      </c>
      <c r="S53" s="5">
        <v>19641.27</v>
      </c>
      <c r="T53" s="8">
        <v>0.94</v>
      </c>
      <c r="U53" s="5">
        <v>246.60900000000001</v>
      </c>
      <c r="AL53" s="5" t="str">
        <f t="shared" si="10"/>
        <v/>
      </c>
      <c r="AM53" s="3">
        <v>0.5</v>
      </c>
      <c r="AN53" s="5">
        <f t="shared" si="11"/>
        <v>3022</v>
      </c>
      <c r="AP53" s="5" t="str">
        <f t="shared" si="12"/>
        <v/>
      </c>
      <c r="AQ53" s="2">
        <v>0.53</v>
      </c>
      <c r="AS53" s="5">
        <f>SUM(O53,Q53,S53,U53,W53,Y53,AA53,AC53,AF53,AH53,AJ53)</f>
        <v>52737.241500000004</v>
      </c>
      <c r="AT53" s="11">
        <f t="shared" si="9"/>
        <v>2.4036588489889419</v>
      </c>
      <c r="AU53" s="5">
        <f t="shared" si="13"/>
        <v>2403.6588489889418</v>
      </c>
    </row>
    <row r="54" spans="1:47" x14ac:dyDescent="0.25">
      <c r="A54" s="1" t="s">
        <v>130</v>
      </c>
      <c r="B54" s="1" t="s">
        <v>131</v>
      </c>
      <c r="C54" s="1" t="s">
        <v>132</v>
      </c>
      <c r="D54" s="1" t="s">
        <v>133</v>
      </c>
      <c r="E54" s="1" t="s">
        <v>57</v>
      </c>
      <c r="F54" s="1" t="s">
        <v>62</v>
      </c>
      <c r="G54" s="1" t="s">
        <v>52</v>
      </c>
      <c r="H54" s="1" t="s">
        <v>53</v>
      </c>
      <c r="I54" s="2">
        <v>80.757827862599996</v>
      </c>
      <c r="J54" s="2">
        <v>40.39</v>
      </c>
      <c r="K54" s="2">
        <f>SUM(N54,P54,R54,T54,V54,X54,Z54,AB54,AE54,AG54,AI54)</f>
        <v>4</v>
      </c>
      <c r="L54" s="2">
        <f>SUM(M54,AD54,AK54,AM54,AO54,AQ54,AR54)</f>
        <v>0</v>
      </c>
      <c r="R54" s="7">
        <v>2.5499999999999998</v>
      </c>
      <c r="S54" s="5">
        <v>2229.9749999999999</v>
      </c>
      <c r="T54" s="8">
        <v>1.45</v>
      </c>
      <c r="U54" s="5">
        <v>380.40750000000003</v>
      </c>
      <c r="AL54" s="5" t="str">
        <f t="shared" si="10"/>
        <v/>
      </c>
      <c r="AN54" s="5" t="str">
        <f t="shared" si="11"/>
        <v/>
      </c>
      <c r="AP54" s="5" t="str">
        <f t="shared" si="12"/>
        <v/>
      </c>
      <c r="AS54" s="5">
        <f>SUM(O54,Q54,S54,U54,W54,Y54,AA54,AC54,AF54,AH54,AJ54)</f>
        <v>2610.3824999999997</v>
      </c>
      <c r="AT54" s="11">
        <f t="shared" si="9"/>
        <v>0.11897605595034536</v>
      </c>
      <c r="AU54" s="5">
        <f t="shared" si="13"/>
        <v>118.97605595034535</v>
      </c>
    </row>
    <row r="55" spans="1:47" x14ac:dyDescent="0.25">
      <c r="A55" s="1" t="s">
        <v>134</v>
      </c>
      <c r="B55" s="1" t="s">
        <v>131</v>
      </c>
      <c r="C55" s="1" t="s">
        <v>132</v>
      </c>
      <c r="D55" s="1" t="s">
        <v>133</v>
      </c>
      <c r="E55" s="1" t="s">
        <v>101</v>
      </c>
      <c r="F55" s="1" t="s">
        <v>62</v>
      </c>
      <c r="G55" s="1" t="s">
        <v>52</v>
      </c>
      <c r="H55" s="1" t="s">
        <v>53</v>
      </c>
      <c r="I55" s="2">
        <v>80.705962681800003</v>
      </c>
      <c r="J55" s="2">
        <v>40.36</v>
      </c>
      <c r="K55" s="2">
        <f>SUM(N55,P55,R55,T55,V55,X55,Z55,AB55,AE55,AG55,AI55)</f>
        <v>38.83</v>
      </c>
      <c r="L55" s="2">
        <f>SUM(M55,AD55,AK55,AM55,AO55,AQ55,AR55)</f>
        <v>1.17</v>
      </c>
      <c r="P55" s="6">
        <v>28.97</v>
      </c>
      <c r="Q55" s="5">
        <v>51602.8125</v>
      </c>
      <c r="R55" s="7">
        <v>9.86</v>
      </c>
      <c r="S55" s="5">
        <v>8622.57</v>
      </c>
      <c r="AL55" s="5" t="str">
        <f t="shared" si="10"/>
        <v/>
      </c>
      <c r="AM55" s="3">
        <v>0.5</v>
      </c>
      <c r="AN55" s="5">
        <f t="shared" si="11"/>
        <v>3022</v>
      </c>
      <c r="AP55" s="5" t="str">
        <f t="shared" si="12"/>
        <v/>
      </c>
      <c r="AQ55" s="2">
        <v>0.67</v>
      </c>
      <c r="AS55" s="5">
        <f>SUM(O55,Q55,S55,U55,W55,Y55,AA55,AC55,AF55,AH55,AJ55)</f>
        <v>60225.3825</v>
      </c>
      <c r="AT55" s="11">
        <f t="shared" si="9"/>
        <v>2.7449534610161348</v>
      </c>
      <c r="AU55" s="5">
        <f t="shared" si="13"/>
        <v>2744.953461016135</v>
      </c>
    </row>
    <row r="56" spans="1:47" x14ac:dyDescent="0.25">
      <c r="A56" s="1" t="s">
        <v>134</v>
      </c>
      <c r="B56" s="1" t="s">
        <v>131</v>
      </c>
      <c r="C56" s="1" t="s">
        <v>132</v>
      </c>
      <c r="D56" s="1" t="s">
        <v>133</v>
      </c>
      <c r="E56" s="1" t="s">
        <v>55</v>
      </c>
      <c r="F56" s="1" t="s">
        <v>62</v>
      </c>
      <c r="G56" s="1" t="s">
        <v>52</v>
      </c>
      <c r="H56" s="1" t="s">
        <v>53</v>
      </c>
      <c r="I56" s="2">
        <v>80.705962681800003</v>
      </c>
      <c r="J56" s="2">
        <v>40.36</v>
      </c>
      <c r="K56" s="2">
        <f>SUM(N56,P56,R56,T56,V56,X56,Z56,AB56,AE56,AG56,AI56)</f>
        <v>8.26</v>
      </c>
      <c r="L56" s="2">
        <f>SUM(M56,AD56,AK56,AM56,AO56,AQ56,AR56)</f>
        <v>0</v>
      </c>
      <c r="P56" s="6">
        <v>3.76</v>
      </c>
      <c r="Q56" s="5">
        <v>6697.5</v>
      </c>
      <c r="R56" s="7">
        <v>4.5</v>
      </c>
      <c r="S56" s="5">
        <v>3935.25</v>
      </c>
      <c r="AL56" s="5" t="str">
        <f t="shared" si="10"/>
        <v/>
      </c>
      <c r="AN56" s="5" t="str">
        <f t="shared" si="11"/>
        <v/>
      </c>
      <c r="AP56" s="5" t="str">
        <f t="shared" si="12"/>
        <v/>
      </c>
      <c r="AS56" s="5">
        <f>SUM(O56,Q56,S56,U56,W56,Y56,AA56,AC56,AF56,AH56,AJ56)</f>
        <v>10632.75</v>
      </c>
      <c r="AT56" s="11">
        <f t="shared" si="9"/>
        <v>0.48461965206479696</v>
      </c>
      <c r="AU56" s="5">
        <f t="shared" si="13"/>
        <v>484.61965206479698</v>
      </c>
    </row>
    <row r="57" spans="1:47" x14ac:dyDescent="0.25">
      <c r="A57" s="1" t="s">
        <v>135</v>
      </c>
      <c r="B57" s="1" t="s">
        <v>131</v>
      </c>
      <c r="C57" s="1" t="s">
        <v>132</v>
      </c>
      <c r="D57" s="1" t="s">
        <v>133</v>
      </c>
      <c r="E57" s="1" t="s">
        <v>94</v>
      </c>
      <c r="F57" s="1" t="s">
        <v>62</v>
      </c>
      <c r="G57" s="1" t="s">
        <v>52</v>
      </c>
      <c r="H57" s="1" t="s">
        <v>53</v>
      </c>
      <c r="I57" s="2">
        <v>161.25629095900001</v>
      </c>
      <c r="J57" s="2">
        <v>40.33</v>
      </c>
      <c r="K57" s="2">
        <f>SUM(N57,P57,R57,T57,V57,X57,Z57,AB57,AE57,AG57,AI57)</f>
        <v>39.65</v>
      </c>
      <c r="L57" s="2">
        <f>SUM(M57,AD57,AK57,AM57,AO57,AQ57,AR57)</f>
        <v>0.01</v>
      </c>
      <c r="N57" s="4">
        <v>1.85</v>
      </c>
      <c r="O57" s="5">
        <v>4686.9750000000004</v>
      </c>
      <c r="P57" s="6">
        <v>31.29</v>
      </c>
      <c r="Q57" s="5">
        <v>55735.3125</v>
      </c>
      <c r="R57" s="7">
        <v>6.51</v>
      </c>
      <c r="S57" s="5">
        <v>5692.9949999999999</v>
      </c>
      <c r="AL57" s="5" t="str">
        <f t="shared" si="10"/>
        <v/>
      </c>
      <c r="AM57" s="3">
        <v>0.01</v>
      </c>
      <c r="AN57" s="5">
        <f t="shared" si="11"/>
        <v>60.44</v>
      </c>
      <c r="AP57" s="5" t="str">
        <f t="shared" si="12"/>
        <v/>
      </c>
      <c r="AS57" s="5">
        <f>SUM(O57,Q57,S57,U57,W57,Y57,AA57,AC57,AF57,AH57,AJ57)</f>
        <v>66115.282500000001</v>
      </c>
      <c r="AT57" s="11">
        <f t="shared" si="9"/>
        <v>3.0134034188065888</v>
      </c>
      <c r="AU57" s="5">
        <f t="shared" si="13"/>
        <v>3013.4034188065884</v>
      </c>
    </row>
    <row r="58" spans="1:47" x14ac:dyDescent="0.25">
      <c r="A58" s="1" t="s">
        <v>135</v>
      </c>
      <c r="B58" s="1" t="s">
        <v>131</v>
      </c>
      <c r="C58" s="1" t="s">
        <v>132</v>
      </c>
      <c r="D58" s="1" t="s">
        <v>133</v>
      </c>
      <c r="E58" s="1" t="s">
        <v>84</v>
      </c>
      <c r="F58" s="1" t="s">
        <v>62</v>
      </c>
      <c r="G58" s="1" t="s">
        <v>52</v>
      </c>
      <c r="H58" s="1" t="s">
        <v>53</v>
      </c>
      <c r="I58" s="2">
        <v>161.25629095900001</v>
      </c>
      <c r="J58" s="2">
        <v>39.21</v>
      </c>
      <c r="K58" s="2">
        <f>SUM(N58,P58,R58,T58,V58,X58,Z58,AB58,AE58,AG58,AI58)</f>
        <v>31.82</v>
      </c>
      <c r="L58" s="2">
        <f>SUM(M58,AD58,AK58,AM58,AO58,AQ58,AR58)</f>
        <v>0</v>
      </c>
      <c r="P58" s="6">
        <v>20.29</v>
      </c>
      <c r="Q58" s="5">
        <v>36141.5625</v>
      </c>
      <c r="R58" s="7">
        <v>11.53</v>
      </c>
      <c r="S58" s="5">
        <v>10082.985000000001</v>
      </c>
      <c r="AL58" s="5" t="str">
        <f t="shared" si="10"/>
        <v/>
      </c>
      <c r="AN58" s="5" t="str">
        <f t="shared" si="11"/>
        <v/>
      </c>
      <c r="AP58" s="5" t="str">
        <f t="shared" si="12"/>
        <v/>
      </c>
      <c r="AS58" s="5">
        <f>SUM(O58,Q58,S58,U58,W58,Y58,AA58,AC58,AF58,AH58,AJ58)</f>
        <v>46224.547500000001</v>
      </c>
      <c r="AT58" s="11">
        <f t="shared" si="9"/>
        <v>2.106823176158819</v>
      </c>
      <c r="AU58" s="5">
        <f t="shared" si="13"/>
        <v>2106.823176158819</v>
      </c>
    </row>
    <row r="59" spans="1:47" x14ac:dyDescent="0.25">
      <c r="A59" s="1" t="s">
        <v>135</v>
      </c>
      <c r="B59" s="1" t="s">
        <v>131</v>
      </c>
      <c r="C59" s="1" t="s">
        <v>132</v>
      </c>
      <c r="D59" s="1" t="s">
        <v>133</v>
      </c>
      <c r="E59" s="1" t="s">
        <v>50</v>
      </c>
      <c r="F59" s="1" t="s">
        <v>62</v>
      </c>
      <c r="G59" s="1" t="s">
        <v>52</v>
      </c>
      <c r="H59" s="1" t="s">
        <v>53</v>
      </c>
      <c r="I59" s="2">
        <v>161.25629095900001</v>
      </c>
      <c r="J59" s="2">
        <v>39.229999999999997</v>
      </c>
      <c r="K59" s="2">
        <f>SUM(N59,P59,R59,T59,V59,X59,Z59,AB59,AE59,AG59,AI59)</f>
        <v>2.6</v>
      </c>
      <c r="L59" s="2">
        <f>SUM(M59,AD59,AK59,AM59,AO59,AQ59,AR59)</f>
        <v>0</v>
      </c>
      <c r="R59" s="7">
        <v>2.6</v>
      </c>
      <c r="S59" s="5">
        <v>2273.6999999999998</v>
      </c>
      <c r="AL59" s="5" t="str">
        <f t="shared" si="10"/>
        <v/>
      </c>
      <c r="AN59" s="5" t="str">
        <f t="shared" si="11"/>
        <v/>
      </c>
      <c r="AP59" s="5" t="str">
        <f t="shared" si="12"/>
        <v/>
      </c>
      <c r="AS59" s="5">
        <f>SUM(O59,Q59,S59,U59,W59,Y59,AA59,AC59,AF59,AH59,AJ59)</f>
        <v>2273.6999999999998</v>
      </c>
      <c r="AT59" s="11">
        <f t="shared" si="9"/>
        <v>0.10363073550113833</v>
      </c>
      <c r="AU59" s="5">
        <f t="shared" si="13"/>
        <v>103.63073550113833</v>
      </c>
    </row>
    <row r="60" spans="1:47" x14ac:dyDescent="0.25">
      <c r="A60" s="1" t="s">
        <v>135</v>
      </c>
      <c r="B60" s="1" t="s">
        <v>131</v>
      </c>
      <c r="C60" s="1" t="s">
        <v>132</v>
      </c>
      <c r="D60" s="1" t="s">
        <v>133</v>
      </c>
      <c r="E60" s="1" t="s">
        <v>54</v>
      </c>
      <c r="F60" s="1" t="s">
        <v>62</v>
      </c>
      <c r="G60" s="1" t="s">
        <v>52</v>
      </c>
      <c r="H60" s="1" t="s">
        <v>53</v>
      </c>
      <c r="I60" s="2">
        <v>161.25629095900001</v>
      </c>
      <c r="J60" s="2">
        <v>40.340000000000003</v>
      </c>
      <c r="K60" s="2">
        <f>SUM(N60,P60,R60,T60,V60,X60,Z60,AB60,AE60,AG60,AI60)</f>
        <v>5.53</v>
      </c>
      <c r="L60" s="2">
        <f>SUM(M60,AD60,AK60,AM60,AO60,AQ60,AR60)</f>
        <v>0</v>
      </c>
      <c r="R60" s="7">
        <v>5.53</v>
      </c>
      <c r="S60" s="5">
        <v>4835.9850000000006</v>
      </c>
      <c r="AL60" s="5" t="str">
        <f t="shared" si="10"/>
        <v/>
      </c>
      <c r="AN60" s="5" t="str">
        <f t="shared" si="11"/>
        <v/>
      </c>
      <c r="AP60" s="5" t="str">
        <f t="shared" si="12"/>
        <v/>
      </c>
      <c r="AS60" s="5">
        <f>SUM(O60,Q60,S60,U60,W60,Y60,AA60,AC60,AF60,AH60,AJ60)</f>
        <v>4835.9850000000006</v>
      </c>
      <c r="AT60" s="11">
        <f t="shared" si="9"/>
        <v>0.22041460281588274</v>
      </c>
      <c r="AU60" s="5">
        <f t="shared" si="13"/>
        <v>220.41460281588274</v>
      </c>
    </row>
    <row r="61" spans="1:47" x14ac:dyDescent="0.25">
      <c r="A61" s="1" t="s">
        <v>136</v>
      </c>
      <c r="B61" s="1" t="s">
        <v>137</v>
      </c>
      <c r="C61" s="1" t="s">
        <v>138</v>
      </c>
      <c r="D61" s="1" t="s">
        <v>66</v>
      </c>
      <c r="E61" s="1" t="s">
        <v>63</v>
      </c>
      <c r="F61" s="1" t="s">
        <v>139</v>
      </c>
      <c r="G61" s="1" t="s">
        <v>52</v>
      </c>
      <c r="H61" s="1" t="s">
        <v>53</v>
      </c>
      <c r="I61" s="2">
        <v>80.469208526499997</v>
      </c>
      <c r="J61" s="2">
        <v>38.28</v>
      </c>
      <c r="K61" s="2">
        <f>SUM(N61,P61,R61,T61,V61,X61,Z61,AB61,AE61,AG61,AI61)</f>
        <v>38.28</v>
      </c>
      <c r="L61" s="2">
        <f>SUM(M61,AD61,AK61,AM61,AO61,AQ61,AR61)</f>
        <v>0</v>
      </c>
      <c r="P61" s="6">
        <v>0.25</v>
      </c>
      <c r="Q61" s="5">
        <v>445.3125</v>
      </c>
      <c r="R61" s="7">
        <v>38.03</v>
      </c>
      <c r="S61" s="5">
        <v>33257.235000000001</v>
      </c>
      <c r="AL61" s="5" t="str">
        <f t="shared" si="10"/>
        <v/>
      </c>
      <c r="AN61" s="5" t="str">
        <f t="shared" si="11"/>
        <v/>
      </c>
      <c r="AP61" s="5" t="str">
        <f t="shared" si="12"/>
        <v/>
      </c>
      <c r="AS61" s="5">
        <f>SUM(O61,Q61,S61,U61,W61,Y61,AA61,AC61,AF61,AH61,AJ61)</f>
        <v>33702.547500000001</v>
      </c>
      <c r="AT61" s="11">
        <f t="shared" si="9"/>
        <v>1.5360952569323356</v>
      </c>
      <c r="AU61" s="5">
        <f t="shared" si="13"/>
        <v>1536.0952569323356</v>
      </c>
    </row>
    <row r="62" spans="1:47" x14ac:dyDescent="0.25">
      <c r="A62" s="1" t="s">
        <v>136</v>
      </c>
      <c r="B62" s="1" t="s">
        <v>137</v>
      </c>
      <c r="C62" s="1" t="s">
        <v>138</v>
      </c>
      <c r="D62" s="1" t="s">
        <v>66</v>
      </c>
      <c r="E62" s="1" t="s">
        <v>79</v>
      </c>
      <c r="F62" s="1" t="s">
        <v>139</v>
      </c>
      <c r="G62" s="1" t="s">
        <v>52</v>
      </c>
      <c r="H62" s="1" t="s">
        <v>53</v>
      </c>
      <c r="I62" s="2">
        <v>80.469208526499997</v>
      </c>
      <c r="J62" s="2">
        <v>40.24</v>
      </c>
      <c r="K62" s="2">
        <f>SUM(N62,P62,R62,T62,V62,X62,Z62,AB62,AE62,AG62,AI62)</f>
        <v>38.89</v>
      </c>
      <c r="L62" s="2">
        <f>SUM(M62,AD62,AK62,AM62,AO62,AQ62,AR62)</f>
        <v>1.1099999999999999</v>
      </c>
      <c r="P62" s="6">
        <v>26.18</v>
      </c>
      <c r="Q62" s="5">
        <v>46633.125</v>
      </c>
      <c r="R62" s="7">
        <v>12.71</v>
      </c>
      <c r="S62" s="5">
        <v>11114.895</v>
      </c>
      <c r="AL62" s="5" t="str">
        <f t="shared" si="10"/>
        <v/>
      </c>
      <c r="AM62" s="3">
        <v>0.41</v>
      </c>
      <c r="AN62" s="5">
        <f t="shared" si="11"/>
        <v>2478.04</v>
      </c>
      <c r="AP62" s="5" t="str">
        <f t="shared" si="12"/>
        <v/>
      </c>
      <c r="AQ62" s="2">
        <v>0.7</v>
      </c>
      <c r="AS62" s="5">
        <f>SUM(O62,Q62,S62,U62,W62,Y62,AA62,AC62,AF62,AH62,AJ62)</f>
        <v>57748.020000000004</v>
      </c>
      <c r="AT62" s="11">
        <f t="shared" si="9"/>
        <v>2.6320401927846451</v>
      </c>
      <c r="AU62" s="5">
        <f t="shared" si="13"/>
        <v>2632.0401927846451</v>
      </c>
    </row>
    <row r="63" spans="1:47" x14ac:dyDescent="0.25">
      <c r="A63" s="1" t="s">
        <v>140</v>
      </c>
      <c r="B63" s="1" t="s">
        <v>141</v>
      </c>
      <c r="C63" s="1" t="s">
        <v>142</v>
      </c>
      <c r="D63" s="1" t="s">
        <v>66</v>
      </c>
      <c r="E63" s="1" t="s">
        <v>89</v>
      </c>
      <c r="F63" s="1" t="s">
        <v>139</v>
      </c>
      <c r="G63" s="1" t="s">
        <v>52</v>
      </c>
      <c r="H63" s="1" t="s">
        <v>53</v>
      </c>
      <c r="I63" s="2">
        <v>1.49999126798</v>
      </c>
      <c r="J63" s="2">
        <v>1.5</v>
      </c>
      <c r="K63" s="2">
        <f>SUM(N63,P63,R63,T63,V63,X63,Z63,AB63,AE63,AG63,AI63)</f>
        <v>0.17</v>
      </c>
      <c r="L63" s="2">
        <f>SUM(M63,AD63,AK63,AM63,AO63,AQ63,AR63)</f>
        <v>0</v>
      </c>
      <c r="T63" s="8">
        <v>0.17</v>
      </c>
      <c r="U63" s="5">
        <v>44.599500000000013</v>
      </c>
      <c r="AL63" s="5" t="str">
        <f t="shared" si="10"/>
        <v/>
      </c>
      <c r="AN63" s="5" t="str">
        <f t="shared" si="11"/>
        <v/>
      </c>
      <c r="AP63" s="5" t="str">
        <f t="shared" si="12"/>
        <v/>
      </c>
      <c r="AS63" s="5">
        <f>SUM(O63,Q63,S63,U63,W63,Y63,AA63,AC63,AF63,AH63,AJ63)</f>
        <v>44.599500000000013</v>
      </c>
      <c r="AT63" s="11">
        <f t="shared" si="9"/>
        <v>2.0327567348300221E-3</v>
      </c>
      <c r="AU63" s="5">
        <f t="shared" si="13"/>
        <v>2.0327567348300222</v>
      </c>
    </row>
    <row r="64" spans="1:47" x14ac:dyDescent="0.25">
      <c r="A64" s="1" t="s">
        <v>143</v>
      </c>
      <c r="B64" s="1" t="s">
        <v>137</v>
      </c>
      <c r="C64" s="1" t="s">
        <v>138</v>
      </c>
      <c r="D64" s="1" t="s">
        <v>66</v>
      </c>
      <c r="E64" s="1" t="s">
        <v>61</v>
      </c>
      <c r="F64" s="1" t="s">
        <v>139</v>
      </c>
      <c r="G64" s="1" t="s">
        <v>52</v>
      </c>
      <c r="H64" s="1" t="s">
        <v>53</v>
      </c>
      <c r="I64" s="2">
        <v>79.074499185600004</v>
      </c>
      <c r="J64" s="2">
        <v>35.630000000000003</v>
      </c>
      <c r="K64" s="2">
        <f>SUM(N64,P64,R64,T64,V64,X64,Z64,AB64,AE64,AG64,AI64)</f>
        <v>120.2775</v>
      </c>
      <c r="L64" s="2">
        <f>SUM(M64,AD64,AK64,AM64,AO64,AQ64,AR64)</f>
        <v>0</v>
      </c>
      <c r="P64" s="6">
        <v>0.12</v>
      </c>
      <c r="Q64" s="5">
        <v>213.75</v>
      </c>
      <c r="R64" s="7">
        <v>13.84</v>
      </c>
      <c r="S64" s="5">
        <v>12103.08</v>
      </c>
      <c r="T64" s="8">
        <v>7.18</v>
      </c>
      <c r="U64" s="5">
        <v>1883.673</v>
      </c>
      <c r="Z64" s="9">
        <v>3.75</v>
      </c>
      <c r="AA64" s="5">
        <v>393.52499999999998</v>
      </c>
      <c r="AB64" s="10">
        <v>0.94</v>
      </c>
      <c r="AC64" s="5">
        <v>88.780649999999994</v>
      </c>
      <c r="AG64" s="9">
        <f>AC64/AB64</f>
        <v>94.447500000000005</v>
      </c>
      <c r="AL64" s="5" t="str">
        <f t="shared" si="10"/>
        <v/>
      </c>
      <c r="AN64" s="5" t="str">
        <f t="shared" si="11"/>
        <v/>
      </c>
      <c r="AP64" s="5" t="str">
        <f t="shared" si="12"/>
        <v/>
      </c>
      <c r="AS64" s="5">
        <f>SUM(O64,Q64,S64,U64,W64,Y64,AA64,AC64,AF64,AH64,AJ64)</f>
        <v>14682.808650000001</v>
      </c>
      <c r="AT64" s="11">
        <f t="shared" si="9"/>
        <v>0.66921329094514503</v>
      </c>
      <c r="AU64" s="5">
        <f t="shared" si="13"/>
        <v>669.2132909451451</v>
      </c>
    </row>
    <row r="65" spans="1:47" x14ac:dyDescent="0.25">
      <c r="A65" s="1" t="s">
        <v>143</v>
      </c>
      <c r="B65" s="1" t="s">
        <v>137</v>
      </c>
      <c r="C65" s="1" t="s">
        <v>138</v>
      </c>
      <c r="D65" s="1" t="s">
        <v>66</v>
      </c>
      <c r="E65" s="1" t="s">
        <v>89</v>
      </c>
      <c r="F65" s="1" t="s">
        <v>139</v>
      </c>
      <c r="G65" s="1" t="s">
        <v>52</v>
      </c>
      <c r="H65" s="1" t="s">
        <v>53</v>
      </c>
      <c r="I65" s="2">
        <v>79.074499185600004</v>
      </c>
      <c r="J65" s="2">
        <v>38.79</v>
      </c>
      <c r="K65" s="2">
        <f>SUM(N65,P65,R65,T65,V65,X65,Z65,AB65,AE65,AG65,AI65)</f>
        <v>33.5</v>
      </c>
      <c r="L65" s="2">
        <f>SUM(M65,AD65,AK65,AM65,AO65,AQ65,AR65)</f>
        <v>0</v>
      </c>
      <c r="P65" s="6">
        <v>4.95</v>
      </c>
      <c r="Q65" s="5">
        <v>8817.1875</v>
      </c>
      <c r="R65" s="7">
        <v>10.45</v>
      </c>
      <c r="S65" s="5">
        <v>9138.5249999999996</v>
      </c>
      <c r="T65" s="8">
        <v>18.100000000000001</v>
      </c>
      <c r="U65" s="5">
        <v>4748.5350000000008</v>
      </c>
      <c r="AL65" s="5" t="str">
        <f t="shared" si="10"/>
        <v/>
      </c>
      <c r="AN65" s="5" t="str">
        <f t="shared" si="11"/>
        <v/>
      </c>
      <c r="AP65" s="5" t="str">
        <f t="shared" si="12"/>
        <v/>
      </c>
      <c r="AS65" s="5">
        <f>SUM(O65,Q65,S65,U65,W65,Y65,AA65,AC65,AF65,AH65,AJ65)</f>
        <v>22704.247500000001</v>
      </c>
      <c r="AT65" s="11">
        <f t="shared" si="9"/>
        <v>1.0348145610348252</v>
      </c>
      <c r="AU65" s="5">
        <f t="shared" si="13"/>
        <v>1034.8145610348251</v>
      </c>
    </row>
    <row r="66" spans="1:47" x14ac:dyDescent="0.25">
      <c r="A66" s="1" t="s">
        <v>144</v>
      </c>
      <c r="B66" s="1" t="s">
        <v>145</v>
      </c>
      <c r="C66" s="1" t="s">
        <v>146</v>
      </c>
      <c r="D66" s="1" t="s">
        <v>66</v>
      </c>
      <c r="E66" s="1" t="s">
        <v>94</v>
      </c>
      <c r="F66" s="1" t="s">
        <v>139</v>
      </c>
      <c r="G66" s="1" t="s">
        <v>52</v>
      </c>
      <c r="H66" s="1" t="s">
        <v>53</v>
      </c>
      <c r="I66" s="2">
        <v>160.77538724600001</v>
      </c>
      <c r="J66" s="2">
        <v>40.19</v>
      </c>
      <c r="K66" s="2">
        <f>SUM(N66,P66,R66,T66,V66,X66,Z66,AB66,AE66,AG66,AI66)</f>
        <v>10.14</v>
      </c>
      <c r="L66" s="2">
        <f>SUM(M66,AD66,AK66,AM66,AO66,AQ66,AR66)</f>
        <v>0</v>
      </c>
      <c r="P66" s="6">
        <v>0.85</v>
      </c>
      <c r="Q66" s="5">
        <v>1514.0625</v>
      </c>
      <c r="R66" s="7">
        <v>2.64</v>
      </c>
      <c r="S66" s="5">
        <v>2308.6799999999998</v>
      </c>
      <c r="T66" s="8">
        <v>3.83</v>
      </c>
      <c r="U66" s="5">
        <v>1004.8005000000001</v>
      </c>
      <c r="Z66" s="9">
        <v>1.28</v>
      </c>
      <c r="AA66" s="5">
        <v>134.32320000000001</v>
      </c>
      <c r="AB66" s="10">
        <v>1.54</v>
      </c>
      <c r="AC66" s="5">
        <v>145.44915</v>
      </c>
      <c r="AL66" s="5" t="str">
        <f t="shared" si="10"/>
        <v/>
      </c>
      <c r="AN66" s="5" t="str">
        <f t="shared" si="11"/>
        <v/>
      </c>
      <c r="AP66" s="5" t="str">
        <f t="shared" si="12"/>
        <v/>
      </c>
      <c r="AS66" s="5">
        <f>SUM(O66,Q66,S66,U66,W66,Y66,AA66,AC66,AF66,AH66,AJ66)</f>
        <v>5107.3153499999999</v>
      </c>
      <c r="AT66" s="11">
        <f t="shared" si="9"/>
        <v>0.23278130191175345</v>
      </c>
      <c r="AU66" s="5">
        <f t="shared" si="13"/>
        <v>232.78130191175345</v>
      </c>
    </row>
    <row r="67" spans="1:47" x14ac:dyDescent="0.25">
      <c r="A67" s="1" t="s">
        <v>144</v>
      </c>
      <c r="B67" s="1" t="s">
        <v>145</v>
      </c>
      <c r="C67" s="1" t="s">
        <v>146</v>
      </c>
      <c r="D67" s="1" t="s">
        <v>66</v>
      </c>
      <c r="E67" s="1" t="s">
        <v>84</v>
      </c>
      <c r="F67" s="1" t="s">
        <v>139</v>
      </c>
      <c r="G67" s="1" t="s">
        <v>52</v>
      </c>
      <c r="H67" s="1" t="s">
        <v>53</v>
      </c>
      <c r="I67" s="2">
        <v>160.77538724600001</v>
      </c>
      <c r="J67" s="2">
        <v>40.200000000000003</v>
      </c>
      <c r="K67" s="2">
        <f>SUM(N67,P67,R67,T67,V67,X67,Z67,AB67,AE67,AG67,AI67)</f>
        <v>35.550000000000004</v>
      </c>
      <c r="L67" s="2">
        <f>SUM(M67,AD67,AK67,AM67,AO67,AQ67,AR67)</f>
        <v>0.91999999999999993</v>
      </c>
      <c r="N67" s="4">
        <v>6.42</v>
      </c>
      <c r="O67" s="5">
        <v>16265.07</v>
      </c>
      <c r="P67" s="6">
        <v>18.64</v>
      </c>
      <c r="Q67" s="5">
        <v>33202.5</v>
      </c>
      <c r="R67" s="7">
        <v>10.32</v>
      </c>
      <c r="S67" s="5">
        <v>9024.84</v>
      </c>
      <c r="T67" s="8">
        <v>0.17</v>
      </c>
      <c r="U67" s="5">
        <v>44.599500000000013</v>
      </c>
      <c r="AL67" s="5" t="str">
        <f t="shared" si="10"/>
        <v/>
      </c>
      <c r="AM67" s="3">
        <v>0.42</v>
      </c>
      <c r="AN67" s="5">
        <f t="shared" si="11"/>
        <v>2538.48</v>
      </c>
      <c r="AP67" s="5" t="str">
        <f t="shared" si="12"/>
        <v/>
      </c>
      <c r="AQ67" s="2">
        <v>0.5</v>
      </c>
      <c r="AS67" s="5">
        <f>SUM(O67,Q67,S67,U67,W67,Y67,AA67,AC67,AF67,AH67,AJ67)</f>
        <v>58537.0095</v>
      </c>
      <c r="AT67" s="11">
        <f t="shared" ref="AT67:AT68" si="14">(AS67/$AS$77)*100</f>
        <v>2.6680007690205931</v>
      </c>
      <c r="AU67" s="5">
        <f t="shared" si="13"/>
        <v>2668.0007690205935</v>
      </c>
    </row>
    <row r="68" spans="1:47" x14ac:dyDescent="0.25">
      <c r="A68" s="1" t="s">
        <v>144</v>
      </c>
      <c r="B68" s="1" t="s">
        <v>145</v>
      </c>
      <c r="C68" s="1" t="s">
        <v>146</v>
      </c>
      <c r="D68" s="1" t="s">
        <v>66</v>
      </c>
      <c r="E68" s="1" t="s">
        <v>50</v>
      </c>
      <c r="F68" s="1" t="s">
        <v>139</v>
      </c>
      <c r="G68" s="1" t="s">
        <v>52</v>
      </c>
      <c r="H68" s="1" t="s">
        <v>53</v>
      </c>
      <c r="I68" s="2">
        <v>160.77538724600001</v>
      </c>
      <c r="J68" s="2">
        <v>40.22</v>
      </c>
      <c r="K68" s="2">
        <f>SUM(N68,P68,R68,T68,V68,X68,Z68,AB68,AE68,AG68,AI68)</f>
        <v>7.82</v>
      </c>
      <c r="L68" s="2">
        <f>SUM(M68,AD68,AK68,AM68,AO68,AQ68,AR68)</f>
        <v>0</v>
      </c>
      <c r="R68" s="7">
        <v>3.71</v>
      </c>
      <c r="S68" s="5">
        <v>3244.395</v>
      </c>
      <c r="T68" s="8">
        <v>4.1100000000000003</v>
      </c>
      <c r="U68" s="5">
        <v>1078.2584999999999</v>
      </c>
      <c r="AL68" s="5" t="str">
        <f t="shared" si="10"/>
        <v/>
      </c>
      <c r="AN68" s="5" t="str">
        <f t="shared" si="11"/>
        <v/>
      </c>
      <c r="AP68" s="5" t="str">
        <f t="shared" si="12"/>
        <v/>
      </c>
      <c r="AS68" s="5">
        <f>SUM(O68,Q68,S68,U68,W68,Y68,AA68,AC68,AF68,AH68,AJ68)</f>
        <v>4322.6535000000003</v>
      </c>
      <c r="AT68" s="11">
        <f t="shared" si="14"/>
        <v>0.19701797137774113</v>
      </c>
      <c r="AU68" s="5">
        <f t="shared" si="13"/>
        <v>197.01797137774111</v>
      </c>
    </row>
    <row r="69" spans="1:47" x14ac:dyDescent="0.25">
      <c r="B69" s="29" t="s">
        <v>154</v>
      </c>
    </row>
    <row r="70" spans="1:47" x14ac:dyDescent="0.25">
      <c r="B70" s="1" t="s">
        <v>152</v>
      </c>
      <c r="C70" s="1" t="s">
        <v>151</v>
      </c>
      <c r="D70" s="1" t="s">
        <v>66</v>
      </c>
      <c r="J70" s="2">
        <v>2.0699999999999998</v>
      </c>
      <c r="K70" s="2">
        <f>SUM(N70,P70,R70,T70,V70,X70,Z70,AB70,AE70,AG70,AI70)</f>
        <v>12.28</v>
      </c>
      <c r="L70" s="2">
        <f>SUM(M70,AD70,AK70,AM70,AO70,AQ70,AR70)</f>
        <v>0</v>
      </c>
      <c r="AG70" s="9">
        <v>12.28</v>
      </c>
      <c r="AH70" s="5">
        <v>15824.63</v>
      </c>
      <c r="AL70" s="5" t="str">
        <f>IF(AK70&gt;0,AK70*$AL$1,"")</f>
        <v/>
      </c>
      <c r="AN70" s="5" t="str">
        <f>IF(AM70&gt;0,AM70*$AN$1,"")</f>
        <v/>
      </c>
      <c r="AP70" s="5" t="str">
        <f>IF(AO70&gt;0,AO70*$AP$1,"")</f>
        <v/>
      </c>
      <c r="AS70" s="5">
        <f>SUM(O70,Q70,S70,U70,W70,Y70,AA70,AC70,AF70,AH70,AJ70)</f>
        <v>15824.63</v>
      </c>
      <c r="AT70" s="11">
        <f>(AS70/$AS$77)*100</f>
        <v>0.72125524296669696</v>
      </c>
      <c r="AU70" s="5">
        <f>(AT70/100)*$AU$1</f>
        <v>721.25524296669687</v>
      </c>
    </row>
    <row r="71" spans="1:47" x14ac:dyDescent="0.25">
      <c r="B71" s="1" t="s">
        <v>150</v>
      </c>
      <c r="C71" s="1" t="s">
        <v>151</v>
      </c>
      <c r="D71" s="1" t="s">
        <v>66</v>
      </c>
      <c r="J71" s="2">
        <v>2.0299999999999998</v>
      </c>
      <c r="K71" s="2">
        <f>SUM(N71,P71,R71,T71,V71,X71,Z71,AB71,AE71,AG71,AI71)</f>
        <v>25.46</v>
      </c>
      <c r="L71" s="2">
        <f>SUM(M71,AD71,AK71,AM71,AO71,AQ71,AR71)</f>
        <v>0</v>
      </c>
      <c r="AG71" s="9">
        <v>25.46</v>
      </c>
      <c r="AH71" s="5">
        <v>41201.5</v>
      </c>
      <c r="AL71" s="5" t="str">
        <f t="shared" ref="AL71" si="15">IF(AK71&gt;0,AK71*$AL$1,"")</f>
        <v/>
      </c>
      <c r="AN71" s="5" t="str">
        <f t="shared" ref="AN71" si="16">IF(AM71&gt;0,AM71*$AN$1,"")</f>
        <v/>
      </c>
      <c r="AP71" s="5" t="str">
        <f t="shared" ref="AP71" si="17">IF(AO71&gt;0,AO71*$AP$1,"")</f>
        <v/>
      </c>
      <c r="AS71" s="5">
        <f>SUM(O71,Q71,S71,U71,W71,Y71,AA71,AC71,AF71,AH71,AJ71)</f>
        <v>41201.5</v>
      </c>
      <c r="AT71" s="11">
        <f>(AS71/$AS$77)*100</f>
        <v>1.8778826356819951</v>
      </c>
      <c r="AU71" s="5">
        <f t="shared" ref="AU71" si="18">(AT71/100)*$AU$1</f>
        <v>1877.882635681995</v>
      </c>
    </row>
    <row r="72" spans="1:47" x14ac:dyDescent="0.25">
      <c r="B72" s="29" t="s">
        <v>155</v>
      </c>
    </row>
    <row r="73" spans="1:47" x14ac:dyDescent="0.25">
      <c r="B73" s="1" t="s">
        <v>147</v>
      </c>
      <c r="C73" s="1" t="s">
        <v>156</v>
      </c>
      <c r="D73" s="1" t="s">
        <v>157</v>
      </c>
      <c r="J73" s="2">
        <v>1.05</v>
      </c>
      <c r="K73" s="2">
        <f>SUM(N73,P73,R73,T73,V73,X73,Z73,AB73,AE73,AG73,AI73)</f>
        <v>0.15</v>
      </c>
      <c r="L73" s="2">
        <f>SUM(M73,AD73,AK73,AM73,AO73,AQ73,AR73)</f>
        <v>0</v>
      </c>
      <c r="AG73" s="9">
        <v>0.15</v>
      </c>
      <c r="AH73" s="5">
        <v>142.5</v>
      </c>
      <c r="AL73" s="5" t="str">
        <f t="shared" ref="AL73:AL76" si="19">IF(AK73&gt;0,AK73*$AL$1,"")</f>
        <v/>
      </c>
      <c r="AN73" s="5" t="str">
        <f t="shared" ref="AN73:AN76" si="20">IF(AM73&gt;0,AM73*$AN$1,"")</f>
        <v/>
      </c>
      <c r="AP73" s="5" t="str">
        <f t="shared" ref="AP73:AP76" si="21">IF(AO73&gt;0,AO73*$AP$1,"")</f>
        <v/>
      </c>
      <c r="AS73" s="5">
        <f>SUM(O73,Q73,S73,U73,W73,Y73,AA73,AC73,AF73,AH73,AJ73)</f>
        <v>142.5</v>
      </c>
      <c r="AT73" s="11">
        <f>(AS73/$AS$77)*100</f>
        <v>6.4948673127115343E-3</v>
      </c>
      <c r="AU73" s="5">
        <f t="shared" ref="AU73:AU76" si="22">(AT73/100)*$AU$1</f>
        <v>6.4948673127115342</v>
      </c>
    </row>
    <row r="74" spans="1:47" x14ac:dyDescent="0.25">
      <c r="B74" s="1" t="s">
        <v>148</v>
      </c>
      <c r="C74" s="1" t="s">
        <v>156</v>
      </c>
      <c r="D74" s="1" t="s">
        <v>157</v>
      </c>
      <c r="J74" s="2">
        <v>0.95</v>
      </c>
      <c r="K74" s="2">
        <f>SUM(N74,P74,R74,T74,V74,X74,Z74,AB74,AE74,AG74,AI74)</f>
        <v>13.9</v>
      </c>
      <c r="L74" s="2">
        <f>SUM(M74,AD74,AK74,AM74,AO74,AQ74,AR74)</f>
        <v>0</v>
      </c>
      <c r="AG74" s="9">
        <v>13.9</v>
      </c>
      <c r="AH74" s="5">
        <v>21356</v>
      </c>
      <c r="AL74" s="5" t="str">
        <f t="shared" si="19"/>
        <v/>
      </c>
      <c r="AN74" s="5" t="str">
        <f t="shared" si="20"/>
        <v/>
      </c>
      <c r="AP74" s="5" t="str">
        <f t="shared" si="21"/>
        <v/>
      </c>
      <c r="AS74" s="5">
        <f>SUM(O74,Q74,S74,U74,W74,Y74,AA74,AC74,AF74,AH74,AJ74)</f>
        <v>21356</v>
      </c>
      <c r="AT74" s="11">
        <f>(AS74/$AS$77)*100</f>
        <v>0.97336411459836869</v>
      </c>
      <c r="AU74" s="5">
        <f t="shared" si="22"/>
        <v>973.36411459836859</v>
      </c>
    </row>
    <row r="75" spans="1:47" x14ac:dyDescent="0.25">
      <c r="B75" s="1" t="s">
        <v>149</v>
      </c>
      <c r="C75" s="1" t="s">
        <v>156</v>
      </c>
      <c r="D75" s="1" t="s">
        <v>157</v>
      </c>
      <c r="J75" s="2">
        <v>0.35</v>
      </c>
      <c r="K75" s="2">
        <f>SUM(N75,P75,R75,T75,V75,X75,Z75,AB75,AE75,AG75,AI75)</f>
        <v>0.75</v>
      </c>
      <c r="L75" s="2">
        <f>SUM(M75,AD75,AK75,AM75,AO75,AQ75,AR75)</f>
        <v>0</v>
      </c>
      <c r="AG75" s="9">
        <v>0.75</v>
      </c>
      <c r="AH75" s="5">
        <v>1391.75</v>
      </c>
      <c r="AL75" s="5" t="str">
        <f t="shared" si="19"/>
        <v/>
      </c>
      <c r="AN75" s="5" t="str">
        <f t="shared" si="20"/>
        <v/>
      </c>
      <c r="AP75" s="5" t="str">
        <f t="shared" si="21"/>
        <v/>
      </c>
      <c r="AS75" s="5">
        <f>SUM(O75,Q75,S75,U75,W75,Y75,AA75,AC75,AF75,AH75,AJ75)</f>
        <v>1391.75</v>
      </c>
      <c r="AT75" s="11">
        <f>(AS75/$AS$77)*100</f>
        <v>6.3433204087482639E-2</v>
      </c>
      <c r="AU75" s="5">
        <f t="shared" si="22"/>
        <v>63.433204087482636</v>
      </c>
    </row>
    <row r="76" spans="1:47" ht="15.75" thickBot="1" x14ac:dyDescent="0.3">
      <c r="B76" s="1" t="s">
        <v>49</v>
      </c>
      <c r="C76" s="1" t="s">
        <v>156</v>
      </c>
      <c r="D76" s="1" t="s">
        <v>157</v>
      </c>
      <c r="J76" s="2">
        <v>0.97</v>
      </c>
      <c r="K76" s="2">
        <f>SUM(N76,P76,R76,T76,V76,X76,Z76,AB76,AE76,AG76,AI76)</f>
        <v>8.85</v>
      </c>
      <c r="L76" s="2">
        <f>SUM(M76,AD76,AK76,AM76,AO76,AQ76,AR76)</f>
        <v>0</v>
      </c>
      <c r="AG76" s="9">
        <v>8.85</v>
      </c>
      <c r="AH76" s="5">
        <v>11851.25</v>
      </c>
      <c r="AL76" s="5" t="str">
        <f t="shared" si="19"/>
        <v/>
      </c>
      <c r="AN76" s="5" t="str">
        <f t="shared" si="20"/>
        <v/>
      </c>
      <c r="AP76" s="5" t="str">
        <f t="shared" si="21"/>
        <v/>
      </c>
      <c r="AS76" s="5">
        <f>SUM(O76,Q76,S76,U76,W76,Y76,AA76,AC76,AF76,AH76,AJ76)</f>
        <v>11851.25</v>
      </c>
      <c r="AT76" s="11">
        <f>(AS76/$AS$77)*100</f>
        <v>0.54015646484050928</v>
      </c>
      <c r="AU76" s="5">
        <f t="shared" si="22"/>
        <v>540.15646484050933</v>
      </c>
    </row>
    <row r="77" spans="1:47" ht="15.75" thickTop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>
        <f t="shared" ref="K77:AU77" si="23">SUM(K3:K76)</f>
        <v>1826.6875</v>
      </c>
      <c r="L77" s="20">
        <f t="shared" si="23"/>
        <v>39.029999999999994</v>
      </c>
      <c r="M77" s="21">
        <f t="shared" si="23"/>
        <v>0</v>
      </c>
      <c r="N77" s="22">
        <f t="shared" si="23"/>
        <v>98.49</v>
      </c>
      <c r="O77" s="23">
        <f t="shared" si="23"/>
        <v>251226.08249999999</v>
      </c>
      <c r="P77" s="24">
        <f t="shared" si="23"/>
        <v>618.86999999999978</v>
      </c>
      <c r="Q77" s="23">
        <f t="shared" si="23"/>
        <v>1152869.53125</v>
      </c>
      <c r="R77" s="25">
        <f t="shared" si="23"/>
        <v>731.86000000000035</v>
      </c>
      <c r="S77" s="23">
        <f t="shared" si="23"/>
        <v>646522.22250000003</v>
      </c>
      <c r="T77" s="26">
        <f t="shared" si="23"/>
        <v>181.95000000000002</v>
      </c>
      <c r="U77" s="23">
        <f t="shared" si="23"/>
        <v>47500.653749999998</v>
      </c>
      <c r="V77" s="20">
        <f t="shared" si="23"/>
        <v>0</v>
      </c>
      <c r="W77" s="23">
        <f t="shared" si="23"/>
        <v>0</v>
      </c>
      <c r="X77" s="20">
        <f t="shared" si="23"/>
        <v>0</v>
      </c>
      <c r="Y77" s="23">
        <f t="shared" si="23"/>
        <v>0</v>
      </c>
      <c r="Z77" s="27">
        <f t="shared" si="23"/>
        <v>18.88</v>
      </c>
      <c r="AA77" s="23">
        <f t="shared" si="23"/>
        <v>2043.1818000000001</v>
      </c>
      <c r="AB77" s="28">
        <f t="shared" si="23"/>
        <v>20.8</v>
      </c>
      <c r="AC77" s="23">
        <f t="shared" si="23"/>
        <v>2110.9016250000004</v>
      </c>
      <c r="AD77" s="20">
        <f t="shared" si="23"/>
        <v>0</v>
      </c>
      <c r="AE77" s="20">
        <f t="shared" si="23"/>
        <v>0</v>
      </c>
      <c r="AF77" s="23">
        <f t="shared" si="23"/>
        <v>0</v>
      </c>
      <c r="AG77" s="27">
        <f t="shared" si="23"/>
        <v>155.83750000000001</v>
      </c>
      <c r="AH77" s="23">
        <f t="shared" si="23"/>
        <v>91767.63</v>
      </c>
      <c r="AI77" s="20">
        <f t="shared" si="23"/>
        <v>0</v>
      </c>
      <c r="AJ77" s="23">
        <f t="shared" si="23"/>
        <v>0</v>
      </c>
      <c r="AK77" s="21">
        <f t="shared" si="23"/>
        <v>0.26</v>
      </c>
      <c r="AL77" s="23">
        <f t="shared" si="23"/>
        <v>942.86400000000003</v>
      </c>
      <c r="AM77" s="21">
        <f t="shared" si="23"/>
        <v>14.060000000000002</v>
      </c>
      <c r="AN77" s="23">
        <f t="shared" si="23"/>
        <v>84978.64</v>
      </c>
      <c r="AO77" s="20">
        <f t="shared" si="23"/>
        <v>0</v>
      </c>
      <c r="AP77" s="23">
        <f t="shared" si="23"/>
        <v>0</v>
      </c>
      <c r="AQ77" s="20">
        <f t="shared" si="23"/>
        <v>24.71</v>
      </c>
      <c r="AR77" s="20">
        <f t="shared" si="23"/>
        <v>0</v>
      </c>
      <c r="AS77" s="23">
        <f t="shared" si="23"/>
        <v>2194040.2034250004</v>
      </c>
      <c r="AT77" s="20">
        <f t="shared" si="23"/>
        <v>100</v>
      </c>
      <c r="AU77" s="23">
        <f t="shared" si="23"/>
        <v>99999.999999999985</v>
      </c>
    </row>
    <row r="80" spans="1:47" x14ac:dyDescent="0.25">
      <c r="B80" s="29" t="s">
        <v>153</v>
      </c>
      <c r="C80" s="1">
        <f>SUM(K77,L77)</f>
        <v>1865.7175</v>
      </c>
    </row>
  </sheetData>
  <autoFilter ref="A2:AU77" xr:uid="{00000000-0001-0000-0000-000000000000}"/>
  <conditionalFormatting sqref="I70:I76">
    <cfRule type="notContainsText" dxfId="0" priority="1" operator="notContains" text="#########">
      <formula>ISERROR(SEARCH("#########",I70))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9" ma:contentTypeDescription="Create a new document." ma:contentTypeScope="" ma:versionID="0fbd8f6025a9b2a0983ccf399f09d47e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ad955e70c58d24ae632375257380caf2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6e58739-8685-4d29-a2ec-7c9c68f6c483">
      <Terms xmlns="http://schemas.microsoft.com/office/infopath/2007/PartnerControls"/>
    </lcf76f155ced4ddcb4097134ff3c332f>
    <TaxCatchAll xmlns="0443536a-32f8-43be-b347-138dc7c4b70d" xsi:nil="true"/>
  </documentManagement>
</p:properties>
</file>

<file path=customXml/itemProps1.xml><?xml version="1.0" encoding="utf-8"?>
<ds:datastoreItem xmlns:ds="http://schemas.openxmlformats.org/officeDocument/2006/customXml" ds:itemID="{B7ED87D7-C887-47C9-B4B6-EDD5A482C026}"/>
</file>

<file path=customXml/itemProps2.xml><?xml version="1.0" encoding="utf-8"?>
<ds:datastoreItem xmlns:ds="http://schemas.openxmlformats.org/officeDocument/2006/customXml" ds:itemID="{886EAA0B-15D5-43BD-9E01-FB8C32750998}"/>
</file>

<file path=customXml/itemProps3.xml><?xml version="1.0" encoding="utf-8"?>
<ds:datastoreItem xmlns:ds="http://schemas.openxmlformats.org/officeDocument/2006/customXml" ds:itemID="{607C99CB-6867-4417-9C96-A51A3C853E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Boettcher</dc:creator>
  <cp:lastModifiedBy>Scott Henderson</cp:lastModifiedBy>
  <dcterms:created xsi:type="dcterms:W3CDTF">2024-01-22T22:03:37Z</dcterms:created>
  <dcterms:modified xsi:type="dcterms:W3CDTF">2024-01-23T00:43:19Z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0x01010099F471694366554EA47E0857EFF9B72E</vt:lpwstr>
  </property>
</Properties>
</file>