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52/"/>
    </mc:Choice>
  </mc:AlternateContent>
  <xr:revisionPtr revIDLastSave="20" documentId="8_{69D9C9D9-9951-4DC1-9A67-AE4EBC268CB3}" xr6:coauthVersionLast="47" xr6:coauthVersionMax="47" xr10:uidLastSave="{9FEF39C0-FC1A-4AD9-A505-2D045DDDFE1E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9" i="1" l="1"/>
  <c r="AT39" i="1"/>
  <c r="AS39" i="1"/>
  <c r="AH39" i="1"/>
  <c r="AU38" i="1"/>
  <c r="AT38" i="1"/>
  <c r="AS38" i="1"/>
  <c r="AG39" i="1"/>
  <c r="K38" i="1"/>
  <c r="L38" i="1"/>
  <c r="AR39" i="1"/>
  <c r="AQ39" i="1"/>
  <c r="AO39" i="1"/>
  <c r="AM39" i="1"/>
  <c r="AK39" i="1"/>
  <c r="AJ39" i="1"/>
  <c r="AI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35" i="1"/>
  <c r="AP35" i="1"/>
  <c r="AN35" i="1"/>
  <c r="AL35" i="1"/>
  <c r="L35" i="1"/>
  <c r="K35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37" i="1"/>
  <c r="AP37" i="1"/>
  <c r="AN37" i="1"/>
  <c r="AL37" i="1"/>
  <c r="L37" i="1"/>
  <c r="K37" i="1"/>
  <c r="K39" i="1" l="1"/>
  <c r="AP39" i="1"/>
  <c r="AT29" i="1"/>
  <c r="AU29" i="1" s="1"/>
  <c r="AL39" i="1"/>
  <c r="AN39" i="1"/>
  <c r="L39" i="1"/>
  <c r="AT33" i="1" l="1"/>
  <c r="AU33" i="1" s="1"/>
  <c r="AT32" i="1"/>
  <c r="AU32" i="1" s="1"/>
  <c r="AT28" i="1"/>
  <c r="AU28" i="1" s="1"/>
  <c r="AT25" i="1"/>
  <c r="AU25" i="1" s="1"/>
  <c r="AT37" i="1"/>
  <c r="AU37" i="1" s="1"/>
  <c r="AT21" i="1"/>
  <c r="AU21" i="1" s="1"/>
  <c r="AT16" i="1"/>
  <c r="AU16" i="1" s="1"/>
  <c r="AT17" i="1"/>
  <c r="AU17" i="1" s="1"/>
  <c r="AT8" i="1"/>
  <c r="AU8" i="1" s="1"/>
  <c r="AT23" i="1"/>
  <c r="AU23" i="1" s="1"/>
  <c r="C42" i="1"/>
  <c r="AT12" i="1"/>
  <c r="AU12" i="1" s="1"/>
  <c r="AT24" i="1"/>
  <c r="AU24" i="1" s="1"/>
  <c r="AT7" i="1"/>
  <c r="AU7" i="1" s="1"/>
  <c r="AT3" i="1"/>
  <c r="AU3" i="1" s="1"/>
  <c r="AT30" i="1"/>
  <c r="AU30" i="1" s="1"/>
  <c r="AT15" i="1"/>
  <c r="AU15" i="1" s="1"/>
  <c r="AT14" i="1"/>
  <c r="AU14" i="1" s="1"/>
  <c r="AT31" i="1"/>
  <c r="AU31" i="1" s="1"/>
  <c r="AT22" i="1"/>
  <c r="AU22" i="1" s="1"/>
  <c r="AT13" i="1"/>
  <c r="AU13" i="1" s="1"/>
  <c r="AT35" i="1"/>
  <c r="AU35" i="1" s="1"/>
  <c r="AT6" i="1"/>
  <c r="AU6" i="1" s="1"/>
  <c r="AT20" i="1"/>
  <c r="AU20" i="1" s="1"/>
  <c r="AT19" i="1"/>
  <c r="AU19" i="1" s="1"/>
  <c r="AT10" i="1"/>
  <c r="AU10" i="1" s="1"/>
  <c r="AT5" i="1"/>
  <c r="AU5" i="1" s="1"/>
  <c r="AT9" i="1"/>
  <c r="AU9" i="1" s="1"/>
  <c r="AT26" i="1"/>
  <c r="AU26" i="1" s="1"/>
  <c r="AT27" i="1"/>
  <c r="AU27" i="1" s="1"/>
  <c r="AT18" i="1"/>
  <c r="AU18" i="1" s="1"/>
  <c r="AT4" i="1"/>
  <c r="AU4" i="1" s="1"/>
  <c r="AT11" i="1"/>
  <c r="AU11" i="1" s="1"/>
</calcChain>
</file>

<file path=xl/sharedStrings.xml><?xml version="1.0" encoding="utf-8"?>
<sst xmlns="http://schemas.openxmlformats.org/spreadsheetml/2006/main" count="309" uniqueCount="125">
  <si>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</si>
  <si>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</si>
  <si>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</si>
  <si>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</si>
  <si>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</si>
  <si>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</si>
  <si>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</si>
  <si>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</si>
  <si>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</si>
  <si>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</si>
  <si>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</si>
  <si>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</si>
  <si>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</si>
  <si>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</si>
  <si>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</si>
  <si>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</si>
  <si>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</si>
  <si>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</si>
  <si>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</si>
  <si>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</si>
  <si>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</si>
  <si>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</si>
  <si>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</si>
  <si>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</si>
  <si>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</si>
  <si>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</si>
  <si>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</si>
  <si>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</si>
  <si>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</si>
  <si>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</si>
  <si>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</si>
  <si>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</si>
  <si>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</si>
  <si>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</si>
  <si>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</si>
  <si>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</si>
  <si>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</si>
  <si>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</si>
  <si>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</si>
  <si>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</si>
  <si>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</si>
  <si>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</si>
  <si>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</si>
  <si>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</si>
  <si>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</si>
  <si>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</si>
  <si>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</si>
  <si>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</si>
  <si>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</si>
  <si>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NENE</t>
  </si>
  <si>
    <t>19</t>
  </si>
  <si>
    <t>117</t>
  </si>
  <si>
    <t>043</t>
  </si>
  <si>
    <t>NENW</t>
  </si>
  <si>
    <t>20</t>
  </si>
  <si>
    <t>NWNW</t>
  </si>
  <si>
    <t>186TH ST</t>
  </si>
  <si>
    <t>NWSW</t>
  </si>
  <si>
    <t>SWNW</t>
  </si>
  <si>
    <t>SWSW</t>
  </si>
  <si>
    <t>17</t>
  </si>
  <si>
    <t>NESE</t>
  </si>
  <si>
    <t>18</t>
  </si>
  <si>
    <t>SESE</t>
  </si>
  <si>
    <t>SENE</t>
  </si>
  <si>
    <t>38-0111-000</t>
  </si>
  <si>
    <t>KOSTAD, JANICE &amp;CONNER,ROBERTA</t>
  </si>
  <si>
    <t>3044 180TH ST</t>
  </si>
  <si>
    <t>DAWSON, MN 56232</t>
  </si>
  <si>
    <t>NESW</t>
  </si>
  <si>
    <t>SESW</t>
  </si>
  <si>
    <t>38-0111-010</t>
  </si>
  <si>
    <t>KOSTAD, JOHN &amp; MARY</t>
  </si>
  <si>
    <t>2832 HWY 212</t>
  </si>
  <si>
    <t>2505 TRANSPORTATION ROAD</t>
  </si>
  <si>
    <t>WILLMAR, MN 56201</t>
  </si>
  <si>
    <t>38-0113-000</t>
  </si>
  <si>
    <t>FORBES FARMS</t>
  </si>
  <si>
    <t>PO BOX 715</t>
  </si>
  <si>
    <t>SAUK RAPIDS MN 56379</t>
  </si>
  <si>
    <t>NWSE</t>
  </si>
  <si>
    <t>SWNE</t>
  </si>
  <si>
    <t>NWNE</t>
  </si>
  <si>
    <t>38-0114-000</t>
  </si>
  <si>
    <t>OLSON, ELLSWORTH&amp;CLARICE REV LVG TR</t>
  </si>
  <si>
    <t>1135 PINE ST</t>
  </si>
  <si>
    <t>DAWSON MN 56232</t>
  </si>
  <si>
    <t>SENW</t>
  </si>
  <si>
    <t>38-0115-000</t>
  </si>
  <si>
    <t>MCJ LLC</t>
  </si>
  <si>
    <t>1469 315TH AVE</t>
  </si>
  <si>
    <t>SWSE</t>
  </si>
  <si>
    <t>38-0116-000</t>
  </si>
  <si>
    <t>GBT ENTERPRISES, LLC</t>
  </si>
  <si>
    <t>2756 210TH ST</t>
  </si>
  <si>
    <t>38-0116-010</t>
  </si>
  <si>
    <t>PEET, KENWOOD A &amp; DIANE L</t>
  </si>
  <si>
    <t>PO BOX 626</t>
  </si>
  <si>
    <t>38-0117-000</t>
  </si>
  <si>
    <t>OLSON FARMS LIMITED PARTNERSHIP</t>
  </si>
  <si>
    <t>18 SYCAMORE CT</t>
  </si>
  <si>
    <t>PAOLI PA 19301</t>
  </si>
  <si>
    <t>38-0117-010</t>
  </si>
  <si>
    <t>RIVERSIDE PROPERTY, LLC</t>
  </si>
  <si>
    <t>2815 186TH ST</t>
  </si>
  <si>
    <t>38-0117-030</t>
  </si>
  <si>
    <t>HERSOM, BRIAN &amp; JODY C</t>
  </si>
  <si>
    <t>2779 HIGHWAY 212</t>
  </si>
  <si>
    <t>38-0120-000</t>
  </si>
  <si>
    <t>GEIWITZ, FRASER &amp; TWEET, GRETCHEN</t>
  </si>
  <si>
    <t>11 CARRIAGE HOUSE WAY</t>
  </si>
  <si>
    <t>MEDWAY MA 02053</t>
  </si>
  <si>
    <t>38-0120-010</t>
  </si>
  <si>
    <t>NELSON, JAMES &amp; DEANNA</t>
  </si>
  <si>
    <t>2823 HIGHWAY 212</t>
  </si>
  <si>
    <t>38-0121-000</t>
  </si>
  <si>
    <t>38-0122-060</t>
  </si>
  <si>
    <t>SAM'S EQUIPMENT &amp; USED PARTS INC</t>
  </si>
  <si>
    <t>PO BOX 245</t>
  </si>
  <si>
    <t>HWY 212</t>
  </si>
  <si>
    <t>TOTAL WATERSHED ACRES:</t>
  </si>
  <si>
    <t>RIVERSIDE TWP RDS</t>
  </si>
  <si>
    <t>MN STATE HWY</t>
  </si>
  <si>
    <t>RIVERSIDE TWP  C/O LISA MALECEK, 3038 180TH ST</t>
  </si>
  <si>
    <t>281ST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</si>
</sst>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workbookViewId="0">
      <pane xSplit="2" ySplit="2" topLeftCell="Q6" activePane="bottomRight" state="frozen"/>
      <selection pane="topRight" activeCell="C1" sqref="C1"/>
      <selection pane="bottomLeft" activeCell="A3" sqref="A3"/>
      <selection pane="bottomRight" activeCell="U19" sqref="U19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1.14062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hidden="1" customWidth="1"/>
    <col min="38" max="38" width="17.7109375" style="5" hidden="1" customWidth="1"/>
    <col min="39" max="39" width="17.7109375" style="3" hidden="1" customWidth="1"/>
    <col min="40" max="40" width="17.7109375" style="5" hidden="1" customWidth="1"/>
    <col min="41" max="41" width="17.7109375" style="2" hidden="1" customWidth="1"/>
    <col min="42" max="42" width="17.7109375" style="5" hidden="1" customWidth="1"/>
    <col min="43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60</v>
      </c>
      <c r="G3" s="1" t="s">
        <v>51</v>
      </c>
      <c r="H3" s="1" t="s">
        <v>52</v>
      </c>
      <c r="I3" s="2">
        <v>222.23</v>
      </c>
      <c r="J3" s="2">
        <v>39.83</v>
      </c>
      <c r="K3" s="2">
        <f t="shared" ref="K3:K17" si="0">SUM(N3,P3,R3,T3,V3,X3,Z3,AB3,AE3,AG3,AI3)</f>
        <v>4.25</v>
      </c>
      <c r="L3" s="2">
        <f t="shared" ref="L3:L17" si="1">SUM(M3,AD3,AK3,AM3,AO3,AQ3,AR3)</f>
        <v>0</v>
      </c>
      <c r="P3" s="6">
        <v>1.75</v>
      </c>
      <c r="Q3" s="5">
        <v>2312.1875</v>
      </c>
      <c r="R3" s="7">
        <v>2.5</v>
      </c>
      <c r="S3" s="5">
        <v>1317.1875</v>
      </c>
      <c r="AL3" s="5" t="str">
        <f t="shared" ref="AL3:AL33" si="2">IF(AK3&gt;0,AK3*$AL$1,"")</f>
        <v/>
      </c>
      <c r="AN3" s="5" t="str">
        <f t="shared" ref="AN3:AN33" si="3">IF(AM3&gt;0,AM3*$AN$1,"")</f>
        <v/>
      </c>
      <c r="AP3" s="5" t="str">
        <f t="shared" ref="AP3:AP33" si="4">IF(AO3&gt;0,AO3*$AP$1,"")</f>
        <v/>
      </c>
      <c r="AS3" s="5">
        <f t="shared" ref="AS3:AS17" si="5">SUM(O3,Q3,S3,U3,W3,Y3,AA3,AC3,AF3,AH3,AJ3)</f>
        <v>3629.375</v>
      </c>
      <c r="AT3" s="11">
        <f t="shared" ref="AT3:AT33" si="6">(AS3/$AS$39)*100</f>
        <v>0.65021124091235194</v>
      </c>
      <c r="AU3" s="5">
        <f t="shared" ref="AU3:AU33" si="7">(AT3/100)*$AU$1</f>
        <v>650.21124091235197</v>
      </c>
    </row>
    <row r="4" spans="1:47" x14ac:dyDescent="0.25">
      <c r="A4" s="1" t="s">
        <v>65</v>
      </c>
      <c r="B4" s="1" t="s">
        <v>66</v>
      </c>
      <c r="C4" s="1" t="s">
        <v>67</v>
      </c>
      <c r="D4" s="1" t="s">
        <v>68</v>
      </c>
      <c r="E4" s="1" t="s">
        <v>70</v>
      </c>
      <c r="F4" s="1" t="s">
        <v>60</v>
      </c>
      <c r="G4" s="1" t="s">
        <v>51</v>
      </c>
      <c r="H4" s="1" t="s">
        <v>52</v>
      </c>
      <c r="I4" s="2">
        <v>222.23</v>
      </c>
      <c r="J4" s="2">
        <v>34.83</v>
      </c>
      <c r="K4" s="2">
        <f t="shared" si="0"/>
        <v>14.53</v>
      </c>
      <c r="L4" s="2">
        <f t="shared" si="1"/>
        <v>0</v>
      </c>
      <c r="N4" s="4">
        <v>4.0199999999999996</v>
      </c>
      <c r="O4" s="5">
        <v>6911.8874999999989</v>
      </c>
      <c r="P4" s="6">
        <v>9.74</v>
      </c>
      <c r="Q4" s="5">
        <v>12868.975</v>
      </c>
      <c r="R4" s="7">
        <v>0.67</v>
      </c>
      <c r="S4" s="5">
        <v>353.00625000000002</v>
      </c>
      <c r="Z4" s="9">
        <v>0.08</v>
      </c>
      <c r="AA4" s="5">
        <v>5.0579999999999998</v>
      </c>
      <c r="AB4" s="10">
        <v>0.02</v>
      </c>
      <c r="AC4" s="5">
        <v>1.1379999999999999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20140.064749999998</v>
      </c>
      <c r="AT4" s="11">
        <f t="shared" si="6"/>
        <v>3.6081409314696375</v>
      </c>
      <c r="AU4" s="5">
        <f t="shared" si="7"/>
        <v>3608.1409314696375</v>
      </c>
    </row>
    <row r="5" spans="1:47" x14ac:dyDescent="0.25">
      <c r="A5" s="1" t="s">
        <v>65</v>
      </c>
      <c r="B5" s="1" t="s">
        <v>66</v>
      </c>
      <c r="C5" s="1" t="s">
        <v>67</v>
      </c>
      <c r="D5" s="1" t="s">
        <v>68</v>
      </c>
      <c r="E5" s="1" t="s">
        <v>59</v>
      </c>
      <c r="F5" s="1" t="s">
        <v>60</v>
      </c>
      <c r="G5" s="1" t="s">
        <v>51</v>
      </c>
      <c r="H5" s="1" t="s">
        <v>52</v>
      </c>
      <c r="I5" s="2">
        <v>222.23</v>
      </c>
      <c r="J5" s="2">
        <v>37.76</v>
      </c>
      <c r="K5" s="2">
        <f t="shared" si="0"/>
        <v>31.75</v>
      </c>
      <c r="L5" s="2">
        <f t="shared" si="1"/>
        <v>0</v>
      </c>
      <c r="N5" s="4">
        <v>0.71</v>
      </c>
      <c r="O5" s="5">
        <v>1220.7562499999999</v>
      </c>
      <c r="P5" s="6">
        <v>11.68</v>
      </c>
      <c r="Q5" s="5">
        <v>15432.2</v>
      </c>
      <c r="R5" s="7">
        <v>14.47</v>
      </c>
      <c r="S5" s="5">
        <v>7671.2999999999993</v>
      </c>
      <c r="T5" s="8">
        <v>4.8899999999999997</v>
      </c>
      <c r="U5" s="5">
        <v>773.55787499999997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25097.814124999997</v>
      </c>
      <c r="AT5" s="11">
        <f t="shared" si="6"/>
        <v>4.4963336294551546</v>
      </c>
      <c r="AU5" s="5">
        <f t="shared" si="7"/>
        <v>4496.3336294551546</v>
      </c>
    </row>
    <row r="6" spans="1:47" x14ac:dyDescent="0.25">
      <c r="A6" s="1" t="s">
        <v>65</v>
      </c>
      <c r="B6" s="1" t="s">
        <v>66</v>
      </c>
      <c r="C6" s="1" t="s">
        <v>67</v>
      </c>
      <c r="D6" s="1" t="s">
        <v>68</v>
      </c>
      <c r="E6" s="1" t="s">
        <v>57</v>
      </c>
      <c r="F6" s="1" t="s">
        <v>60</v>
      </c>
      <c r="G6" s="1" t="s">
        <v>51</v>
      </c>
      <c r="H6" s="1" t="s">
        <v>52</v>
      </c>
      <c r="I6" s="2">
        <v>222.23</v>
      </c>
      <c r="J6" s="2">
        <v>38.590000000000003</v>
      </c>
      <c r="K6" s="2">
        <f t="shared" si="0"/>
        <v>4.5600000000000005</v>
      </c>
      <c r="L6" s="2">
        <f t="shared" si="1"/>
        <v>0</v>
      </c>
      <c r="P6" s="6">
        <v>0.73</v>
      </c>
      <c r="Q6" s="5">
        <v>1146.845</v>
      </c>
      <c r="R6" s="7">
        <v>3.83</v>
      </c>
      <c r="S6" s="5">
        <v>2395.1737499999999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3542.0187500000002</v>
      </c>
      <c r="AT6" s="11">
        <f t="shared" si="6"/>
        <v>0.63456115909001354</v>
      </c>
      <c r="AU6" s="5">
        <f t="shared" si="7"/>
        <v>634.56115909001358</v>
      </c>
    </row>
    <row r="7" spans="1:47" x14ac:dyDescent="0.25">
      <c r="A7" s="1" t="s">
        <v>71</v>
      </c>
      <c r="B7" s="1" t="s">
        <v>72</v>
      </c>
      <c r="C7" s="1" t="s">
        <v>73</v>
      </c>
      <c r="D7" s="1" t="s">
        <v>68</v>
      </c>
      <c r="E7" s="1" t="s">
        <v>70</v>
      </c>
      <c r="F7" s="1" t="s">
        <v>60</v>
      </c>
      <c r="G7" s="1" t="s">
        <v>51</v>
      </c>
      <c r="H7" s="1" t="s">
        <v>52</v>
      </c>
      <c r="I7" s="2">
        <v>3</v>
      </c>
      <c r="J7" s="2">
        <v>3</v>
      </c>
      <c r="K7" s="2">
        <f t="shared" si="0"/>
        <v>2</v>
      </c>
      <c r="L7" s="2">
        <f t="shared" si="1"/>
        <v>0</v>
      </c>
      <c r="Z7" s="9">
        <v>0.98</v>
      </c>
      <c r="AA7" s="5">
        <v>61.96</v>
      </c>
      <c r="AB7" s="10">
        <v>1.02</v>
      </c>
      <c r="AC7" s="5">
        <v>58.037999999999997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119.99799999999999</v>
      </c>
      <c r="AT7" s="11">
        <f t="shared" si="6"/>
        <v>2.1497929667504849E-2</v>
      </c>
      <c r="AU7" s="5">
        <f t="shared" si="7"/>
        <v>21.497929667504849</v>
      </c>
    </row>
    <row r="8" spans="1:47" x14ac:dyDescent="0.25">
      <c r="A8" s="1" t="s">
        <v>76</v>
      </c>
      <c r="B8" s="1" t="s">
        <v>77</v>
      </c>
      <c r="C8" s="1" t="s">
        <v>78</v>
      </c>
      <c r="D8" s="1" t="s">
        <v>79</v>
      </c>
      <c r="E8" s="1" t="s">
        <v>81</v>
      </c>
      <c r="F8" s="1" t="s">
        <v>62</v>
      </c>
      <c r="G8" s="1" t="s">
        <v>51</v>
      </c>
      <c r="H8" s="1" t="s">
        <v>52</v>
      </c>
      <c r="I8" s="2">
        <v>159.91</v>
      </c>
      <c r="J8" s="2">
        <v>40</v>
      </c>
      <c r="K8" s="2">
        <f t="shared" si="0"/>
        <v>40</v>
      </c>
      <c r="L8" s="2">
        <f t="shared" si="1"/>
        <v>0</v>
      </c>
      <c r="P8" s="6">
        <v>14.22</v>
      </c>
      <c r="Q8" s="5">
        <v>22582.805</v>
      </c>
      <c r="R8" s="7">
        <v>21.71</v>
      </c>
      <c r="S8" s="5">
        <v>13857.866249999999</v>
      </c>
      <c r="T8" s="8">
        <v>4.07</v>
      </c>
      <c r="U8" s="5">
        <v>771.97725000000014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37212.648500000003</v>
      </c>
      <c r="AT8" s="11">
        <f t="shared" si="6"/>
        <v>6.6667352805428415</v>
      </c>
      <c r="AU8" s="5">
        <f t="shared" si="7"/>
        <v>6666.7352805428418</v>
      </c>
    </row>
    <row r="9" spans="1:47" x14ac:dyDescent="0.25">
      <c r="A9" s="1" t="s">
        <v>76</v>
      </c>
      <c r="B9" s="1" t="s">
        <v>77</v>
      </c>
      <c r="C9" s="1" t="s">
        <v>78</v>
      </c>
      <c r="D9" s="1" t="s">
        <v>79</v>
      </c>
      <c r="E9" s="1" t="s">
        <v>64</v>
      </c>
      <c r="F9" s="1" t="s">
        <v>62</v>
      </c>
      <c r="G9" s="1" t="s">
        <v>51</v>
      </c>
      <c r="H9" s="1" t="s">
        <v>52</v>
      </c>
      <c r="I9" s="2">
        <v>159.91</v>
      </c>
      <c r="J9" s="2">
        <v>40.1</v>
      </c>
      <c r="K9" s="2">
        <f t="shared" si="0"/>
        <v>30.35</v>
      </c>
      <c r="L9" s="2">
        <f t="shared" si="1"/>
        <v>0</v>
      </c>
      <c r="P9" s="6">
        <v>19.23</v>
      </c>
      <c r="Q9" s="5">
        <v>35525.769999999997</v>
      </c>
      <c r="R9" s="7">
        <v>11.12</v>
      </c>
      <c r="S9" s="5">
        <v>8099.1225000000013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43624.892500000002</v>
      </c>
      <c r="AT9" s="11">
        <f t="shared" si="6"/>
        <v>7.8155041810485155</v>
      </c>
      <c r="AU9" s="5">
        <f t="shared" si="7"/>
        <v>7815.5041810485163</v>
      </c>
    </row>
    <row r="10" spans="1:47" x14ac:dyDescent="0.25">
      <c r="A10" s="1" t="s">
        <v>76</v>
      </c>
      <c r="B10" s="1" t="s">
        <v>77</v>
      </c>
      <c r="C10" s="1" t="s">
        <v>78</v>
      </c>
      <c r="D10" s="1" t="s">
        <v>79</v>
      </c>
      <c r="E10" s="1" t="s">
        <v>82</v>
      </c>
      <c r="F10" s="1" t="s">
        <v>62</v>
      </c>
      <c r="G10" s="1" t="s">
        <v>51</v>
      </c>
      <c r="H10" s="1" t="s">
        <v>52</v>
      </c>
      <c r="I10" s="2">
        <v>159.91</v>
      </c>
      <c r="J10" s="2">
        <v>40.200000000000003</v>
      </c>
      <c r="K10" s="2">
        <f t="shared" si="0"/>
        <v>31.41</v>
      </c>
      <c r="L10" s="2">
        <f t="shared" si="1"/>
        <v>0</v>
      </c>
      <c r="P10" s="6">
        <v>6.33</v>
      </c>
      <c r="Q10" s="5">
        <v>10036.215</v>
      </c>
      <c r="R10" s="7">
        <v>21.1</v>
      </c>
      <c r="S10" s="5">
        <v>13340.475</v>
      </c>
      <c r="T10" s="8">
        <v>3.98</v>
      </c>
      <c r="U10" s="5">
        <v>754.90650000000005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24131.596500000003</v>
      </c>
      <c r="AT10" s="11">
        <f t="shared" si="6"/>
        <v>4.3232334232371059</v>
      </c>
      <c r="AU10" s="5">
        <f t="shared" si="7"/>
        <v>4323.2334232371059</v>
      </c>
    </row>
    <row r="11" spans="1:47" x14ac:dyDescent="0.25">
      <c r="A11" s="1" t="s">
        <v>76</v>
      </c>
      <c r="B11" s="1" t="s">
        <v>77</v>
      </c>
      <c r="C11" s="1" t="s">
        <v>78</v>
      </c>
      <c r="D11" s="1" t="s">
        <v>79</v>
      </c>
      <c r="E11" s="1" t="s">
        <v>49</v>
      </c>
      <c r="F11" s="1" t="s">
        <v>62</v>
      </c>
      <c r="G11" s="1" t="s">
        <v>51</v>
      </c>
      <c r="H11" s="1" t="s">
        <v>52</v>
      </c>
      <c r="I11" s="2">
        <v>159.91</v>
      </c>
      <c r="J11" s="2">
        <v>39.61</v>
      </c>
      <c r="K11" s="2">
        <f t="shared" si="0"/>
        <v>26.91</v>
      </c>
      <c r="L11" s="2">
        <f t="shared" si="1"/>
        <v>0</v>
      </c>
      <c r="P11" s="6">
        <v>3.11</v>
      </c>
      <c r="Q11" s="5">
        <v>5752.7224999999999</v>
      </c>
      <c r="R11" s="7">
        <v>15.82</v>
      </c>
      <c r="S11" s="5">
        <v>11510.11125</v>
      </c>
      <c r="T11" s="8">
        <v>7.98</v>
      </c>
      <c r="U11" s="5">
        <v>1707.075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18969.908749999999</v>
      </c>
      <c r="AT11" s="11">
        <f t="shared" si="6"/>
        <v>3.3985046759653059</v>
      </c>
      <c r="AU11" s="5">
        <f t="shared" si="7"/>
        <v>3398.504675965306</v>
      </c>
    </row>
    <row r="12" spans="1:47" x14ac:dyDescent="0.25">
      <c r="A12" s="1" t="s">
        <v>83</v>
      </c>
      <c r="B12" s="1" t="s">
        <v>84</v>
      </c>
      <c r="C12" s="1" t="s">
        <v>85</v>
      </c>
      <c r="D12" s="1" t="s">
        <v>86</v>
      </c>
      <c r="E12" s="1" t="s">
        <v>53</v>
      </c>
      <c r="F12" s="1" t="s">
        <v>62</v>
      </c>
      <c r="G12" s="1" t="s">
        <v>51</v>
      </c>
      <c r="H12" s="1" t="s">
        <v>52</v>
      </c>
      <c r="I12" s="2">
        <v>160.37</v>
      </c>
      <c r="J12" s="2">
        <v>40.1</v>
      </c>
      <c r="K12" s="2">
        <f t="shared" si="0"/>
        <v>4.51</v>
      </c>
      <c r="L12" s="2">
        <f t="shared" si="1"/>
        <v>0</v>
      </c>
      <c r="R12" s="7">
        <v>0.67</v>
      </c>
      <c r="S12" s="5">
        <v>423.60750000000002</v>
      </c>
      <c r="T12" s="8">
        <v>3.84</v>
      </c>
      <c r="U12" s="5">
        <v>728.35199999999998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1151.9594999999999</v>
      </c>
      <c r="AT12" s="11">
        <f t="shared" si="6"/>
        <v>0.20637630886193148</v>
      </c>
      <c r="AU12" s="5">
        <f t="shared" si="7"/>
        <v>206.37630886193148</v>
      </c>
    </row>
    <row r="13" spans="1:47" x14ac:dyDescent="0.25">
      <c r="A13" s="1" t="s">
        <v>83</v>
      </c>
      <c r="B13" s="1" t="s">
        <v>84</v>
      </c>
      <c r="C13" s="1" t="s">
        <v>85</v>
      </c>
      <c r="D13" s="1" t="s">
        <v>86</v>
      </c>
      <c r="E13" s="1" t="s">
        <v>87</v>
      </c>
      <c r="F13" s="1" t="s">
        <v>62</v>
      </c>
      <c r="G13" s="1" t="s">
        <v>51</v>
      </c>
      <c r="H13" s="1" t="s">
        <v>52</v>
      </c>
      <c r="I13" s="2">
        <v>160.37</v>
      </c>
      <c r="J13" s="2">
        <v>40.28</v>
      </c>
      <c r="K13" s="2">
        <f t="shared" si="0"/>
        <v>10.23</v>
      </c>
      <c r="L13" s="2">
        <f t="shared" si="1"/>
        <v>0</v>
      </c>
      <c r="R13" s="7">
        <v>0.06</v>
      </c>
      <c r="S13" s="5">
        <v>37.935000000000002</v>
      </c>
      <c r="T13" s="8">
        <v>10.17</v>
      </c>
      <c r="U13" s="5">
        <v>1928.9947500000001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1966.92975</v>
      </c>
      <c r="AT13" s="11">
        <f t="shared" si="6"/>
        <v>0.35238018488993894</v>
      </c>
      <c r="AU13" s="5">
        <f t="shared" si="7"/>
        <v>352.38018488993896</v>
      </c>
    </row>
    <row r="14" spans="1:47" x14ac:dyDescent="0.25">
      <c r="A14" s="1" t="s">
        <v>88</v>
      </c>
      <c r="B14" s="1" t="s">
        <v>89</v>
      </c>
      <c r="C14" s="1" t="s">
        <v>90</v>
      </c>
      <c r="D14" s="1" t="s">
        <v>86</v>
      </c>
      <c r="E14" s="1" t="s">
        <v>91</v>
      </c>
      <c r="F14" s="1" t="s">
        <v>62</v>
      </c>
      <c r="G14" s="1" t="s">
        <v>51</v>
      </c>
      <c r="H14" s="1" t="s">
        <v>52</v>
      </c>
      <c r="I14" s="2">
        <v>157.07</v>
      </c>
      <c r="J14" s="2">
        <v>37.89</v>
      </c>
      <c r="K14" s="2">
        <f t="shared" si="0"/>
        <v>37.870000000000005</v>
      </c>
      <c r="L14" s="2">
        <f t="shared" si="1"/>
        <v>0</v>
      </c>
      <c r="N14" s="4">
        <v>0.53</v>
      </c>
      <c r="O14" s="5">
        <v>1093.5225</v>
      </c>
      <c r="P14" s="6">
        <v>15.59</v>
      </c>
      <c r="Q14" s="5">
        <v>24717.945</v>
      </c>
      <c r="R14" s="7">
        <v>21.72</v>
      </c>
      <c r="S14" s="5">
        <v>13732.47</v>
      </c>
      <c r="AB14" s="10">
        <v>0.03</v>
      </c>
      <c r="AC14" s="5">
        <v>2.0484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39545.9859</v>
      </c>
      <c r="AT14" s="11">
        <f t="shared" si="6"/>
        <v>7.0847582752240736</v>
      </c>
      <c r="AU14" s="5">
        <f t="shared" si="7"/>
        <v>7084.7582752240733</v>
      </c>
    </row>
    <row r="15" spans="1:47" x14ac:dyDescent="0.25">
      <c r="A15" s="1" t="s">
        <v>88</v>
      </c>
      <c r="B15" s="1" t="s">
        <v>89</v>
      </c>
      <c r="C15" s="1" t="s">
        <v>90</v>
      </c>
      <c r="D15" s="1" t="s">
        <v>86</v>
      </c>
      <c r="E15" s="1" t="s">
        <v>80</v>
      </c>
      <c r="F15" s="1" t="s">
        <v>62</v>
      </c>
      <c r="G15" s="1" t="s">
        <v>51</v>
      </c>
      <c r="H15" s="1" t="s">
        <v>52</v>
      </c>
      <c r="I15" s="2">
        <v>157.07</v>
      </c>
      <c r="J15" s="2">
        <v>38.69</v>
      </c>
      <c r="K15" s="2">
        <f t="shared" si="0"/>
        <v>38.18</v>
      </c>
      <c r="L15" s="2">
        <f t="shared" si="1"/>
        <v>0</v>
      </c>
      <c r="P15" s="6">
        <v>9.26</v>
      </c>
      <c r="Q15" s="5">
        <v>14681.73</v>
      </c>
      <c r="R15" s="7">
        <v>22.7</v>
      </c>
      <c r="S15" s="5">
        <v>14352.075000000001</v>
      </c>
      <c r="T15" s="8">
        <v>6.22</v>
      </c>
      <c r="U15" s="5">
        <v>1179.7784999999999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30213.583500000001</v>
      </c>
      <c r="AT15" s="11">
        <f t="shared" si="6"/>
        <v>5.4128359896522023</v>
      </c>
      <c r="AU15" s="5">
        <f t="shared" si="7"/>
        <v>5412.8359896522024</v>
      </c>
    </row>
    <row r="16" spans="1:47" x14ac:dyDescent="0.25">
      <c r="A16" s="1" t="s">
        <v>88</v>
      </c>
      <c r="B16" s="1" t="s">
        <v>89</v>
      </c>
      <c r="C16" s="1" t="s">
        <v>90</v>
      </c>
      <c r="D16" s="1" t="s">
        <v>86</v>
      </c>
      <c r="E16" s="1" t="s">
        <v>61</v>
      </c>
      <c r="F16" s="1" t="s">
        <v>62</v>
      </c>
      <c r="G16" s="1" t="s">
        <v>51</v>
      </c>
      <c r="H16" s="1" t="s">
        <v>52</v>
      </c>
      <c r="I16" s="2">
        <v>157.07</v>
      </c>
      <c r="J16" s="2">
        <v>38.81</v>
      </c>
      <c r="K16" s="2">
        <f t="shared" si="0"/>
        <v>36.26</v>
      </c>
      <c r="L16" s="2">
        <f t="shared" si="1"/>
        <v>0</v>
      </c>
      <c r="N16" s="4">
        <v>12.97</v>
      </c>
      <c r="O16" s="5">
        <v>26891.025000000001</v>
      </c>
      <c r="P16" s="6">
        <v>19.899999999999999</v>
      </c>
      <c r="Q16" s="5">
        <v>32473.682499999999</v>
      </c>
      <c r="R16" s="7">
        <v>3.39</v>
      </c>
      <c r="S16" s="5">
        <v>2339.3249999999998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61704.032500000001</v>
      </c>
      <c r="AT16" s="11">
        <f t="shared" si="6"/>
        <v>11.054425497811907</v>
      </c>
      <c r="AU16" s="5">
        <f t="shared" si="7"/>
        <v>11054.425497811908</v>
      </c>
    </row>
    <row r="17" spans="1:47" x14ac:dyDescent="0.25">
      <c r="A17" s="1" t="s">
        <v>88</v>
      </c>
      <c r="B17" s="1" t="s">
        <v>89</v>
      </c>
      <c r="C17" s="1" t="s">
        <v>90</v>
      </c>
      <c r="D17" s="1" t="s">
        <v>86</v>
      </c>
      <c r="E17" s="1" t="s">
        <v>63</v>
      </c>
      <c r="F17" s="1" t="s">
        <v>62</v>
      </c>
      <c r="G17" s="1" t="s">
        <v>51</v>
      </c>
      <c r="H17" s="1" t="s">
        <v>52</v>
      </c>
      <c r="I17" s="2">
        <v>157.07</v>
      </c>
      <c r="J17" s="2">
        <v>38.46</v>
      </c>
      <c r="K17" s="2">
        <f t="shared" si="0"/>
        <v>38.459999999999994</v>
      </c>
      <c r="L17" s="2">
        <f t="shared" si="1"/>
        <v>0</v>
      </c>
      <c r="N17" s="4">
        <v>16.91</v>
      </c>
      <c r="O17" s="5">
        <v>34889.557500000003</v>
      </c>
      <c r="P17" s="6">
        <v>16.03</v>
      </c>
      <c r="Q17" s="5">
        <v>25391.782500000001</v>
      </c>
      <c r="R17" s="7">
        <v>5.52</v>
      </c>
      <c r="S17" s="5">
        <v>2974.7362499999999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63256.076250000006</v>
      </c>
      <c r="AT17" s="11">
        <f t="shared" si="6"/>
        <v>11.332477860171203</v>
      </c>
      <c r="AU17" s="5">
        <f t="shared" si="7"/>
        <v>11332.477860171202</v>
      </c>
    </row>
    <row r="18" spans="1:47" x14ac:dyDescent="0.25">
      <c r="A18" s="1" t="s">
        <v>92</v>
      </c>
      <c r="B18" s="1" t="s">
        <v>93</v>
      </c>
      <c r="C18" s="1" t="s">
        <v>94</v>
      </c>
      <c r="D18" s="1" t="s">
        <v>68</v>
      </c>
      <c r="E18" s="1" t="s">
        <v>69</v>
      </c>
      <c r="F18" s="1" t="s">
        <v>62</v>
      </c>
      <c r="G18" s="1" t="s">
        <v>51</v>
      </c>
      <c r="H18" s="1" t="s">
        <v>52</v>
      </c>
      <c r="I18" s="2">
        <v>146.16</v>
      </c>
      <c r="J18" s="2">
        <v>39.14</v>
      </c>
      <c r="K18" s="2">
        <f t="shared" ref="K18:K33" si="8">SUM(N18,P18,R18,T18,V18,X18,Z18,AB18,AE18,AG18,AI18)</f>
        <v>2.88</v>
      </c>
      <c r="L18" s="2">
        <f t="shared" ref="L18:L33" si="9">SUM(M18,AD18,AK18,AM18,AO18,AQ18,AR18)</f>
        <v>0</v>
      </c>
      <c r="R18" s="7">
        <v>1.53</v>
      </c>
      <c r="S18" s="5">
        <v>967.34249999999997</v>
      </c>
      <c r="T18" s="8">
        <v>1.35</v>
      </c>
      <c r="U18" s="5">
        <v>256.06124999999997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ref="AS18:AS33" si="10">SUM(O18,Q18,S18,U18,W18,Y18,AA18,AC18,AF18,AH18,AJ18)</f>
        <v>1223.4037499999999</v>
      </c>
      <c r="AT18" s="11">
        <f t="shared" si="6"/>
        <v>0.21917571769914235</v>
      </c>
      <c r="AU18" s="5">
        <f t="shared" si="7"/>
        <v>219.17571769914235</v>
      </c>
    </row>
    <row r="19" spans="1:47" x14ac:dyDescent="0.25">
      <c r="A19" s="1" t="s">
        <v>92</v>
      </c>
      <c r="B19" s="1" t="s">
        <v>93</v>
      </c>
      <c r="C19" s="1" t="s">
        <v>94</v>
      </c>
      <c r="D19" s="1" t="s">
        <v>68</v>
      </c>
      <c r="E19" s="1" t="s">
        <v>70</v>
      </c>
      <c r="F19" s="1" t="s">
        <v>62</v>
      </c>
      <c r="G19" s="1" t="s">
        <v>51</v>
      </c>
      <c r="H19" s="1" t="s">
        <v>52</v>
      </c>
      <c r="I19" s="2">
        <v>146.16</v>
      </c>
      <c r="J19" s="2">
        <v>27.57</v>
      </c>
      <c r="K19" s="2">
        <f t="shared" si="8"/>
        <v>8.15</v>
      </c>
      <c r="L19" s="2">
        <f t="shared" si="9"/>
        <v>0</v>
      </c>
      <c r="R19" s="7">
        <v>7.53</v>
      </c>
      <c r="S19" s="5">
        <v>4760.8424999999997</v>
      </c>
      <c r="Z19" s="9">
        <v>0.24</v>
      </c>
      <c r="AA19" s="5">
        <v>18.2088</v>
      </c>
      <c r="AB19" s="10">
        <v>0.38</v>
      </c>
      <c r="AC19" s="5">
        <v>25.946400000000001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10"/>
        <v>4804.9976999999999</v>
      </c>
      <c r="AT19" s="11">
        <f t="shared" si="6"/>
        <v>0.86082686884050208</v>
      </c>
      <c r="AU19" s="5">
        <f t="shared" si="7"/>
        <v>860.82686884050213</v>
      </c>
    </row>
    <row r="20" spans="1:47" x14ac:dyDescent="0.25">
      <c r="A20" s="1" t="s">
        <v>95</v>
      </c>
      <c r="B20" s="1" t="s">
        <v>96</v>
      </c>
      <c r="C20" s="1" t="s">
        <v>97</v>
      </c>
      <c r="D20" s="1" t="s">
        <v>86</v>
      </c>
      <c r="E20" s="1" t="s">
        <v>70</v>
      </c>
      <c r="F20" s="1" t="s">
        <v>62</v>
      </c>
      <c r="G20" s="1" t="s">
        <v>51</v>
      </c>
      <c r="H20" s="1" t="s">
        <v>52</v>
      </c>
      <c r="I20" s="2">
        <v>11.53</v>
      </c>
      <c r="J20" s="2">
        <v>11.02</v>
      </c>
      <c r="K20" s="2">
        <f t="shared" si="8"/>
        <v>2.52</v>
      </c>
      <c r="L20" s="2">
        <f t="shared" si="9"/>
        <v>0</v>
      </c>
      <c r="R20" s="7">
        <v>1.04</v>
      </c>
      <c r="S20" s="5">
        <v>657.54000000000008</v>
      </c>
      <c r="Z20" s="9">
        <v>0.82</v>
      </c>
      <c r="AA20" s="5">
        <v>62.2134</v>
      </c>
      <c r="AB20" s="10">
        <v>0.66</v>
      </c>
      <c r="AC20" s="5">
        <v>45.064800000000012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10"/>
        <v>764.81820000000005</v>
      </c>
      <c r="AT20" s="11">
        <f t="shared" si="6"/>
        <v>0.13701901591716242</v>
      </c>
      <c r="AU20" s="5">
        <f t="shared" si="7"/>
        <v>137.01901591716242</v>
      </c>
    </row>
    <row r="21" spans="1:47" x14ac:dyDescent="0.25">
      <c r="A21" s="1" t="s">
        <v>98</v>
      </c>
      <c r="B21" s="1" t="s">
        <v>99</v>
      </c>
      <c r="C21" s="1" t="s">
        <v>100</v>
      </c>
      <c r="D21" s="1" t="s">
        <v>101</v>
      </c>
      <c r="E21" s="1" t="s">
        <v>82</v>
      </c>
      <c r="F21" s="1" t="s">
        <v>50</v>
      </c>
      <c r="G21" s="1" t="s">
        <v>51</v>
      </c>
      <c r="H21" s="1" t="s">
        <v>52</v>
      </c>
      <c r="I21" s="2">
        <v>239.44</v>
      </c>
      <c r="J21" s="2">
        <v>35.83</v>
      </c>
      <c r="K21" s="2">
        <f t="shared" si="8"/>
        <v>11.37</v>
      </c>
      <c r="L21" s="2">
        <f t="shared" si="9"/>
        <v>0</v>
      </c>
      <c r="P21" s="6">
        <v>1.67</v>
      </c>
      <c r="Q21" s="5">
        <v>2647.7849999999999</v>
      </c>
      <c r="R21" s="7">
        <v>6.46</v>
      </c>
      <c r="S21" s="5">
        <v>4084.335</v>
      </c>
      <c r="T21" s="8">
        <v>3.24</v>
      </c>
      <c r="U21" s="5">
        <v>614.54700000000003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10"/>
        <v>7346.6669999999995</v>
      </c>
      <c r="AT21" s="11">
        <f t="shared" si="6"/>
        <v>1.3161730233552129</v>
      </c>
      <c r="AU21" s="5">
        <f t="shared" si="7"/>
        <v>1316.173023355213</v>
      </c>
    </row>
    <row r="22" spans="1:47" x14ac:dyDescent="0.25">
      <c r="A22" s="1" t="s">
        <v>98</v>
      </c>
      <c r="B22" s="1" t="s">
        <v>99</v>
      </c>
      <c r="C22" s="1" t="s">
        <v>100</v>
      </c>
      <c r="D22" s="1" t="s">
        <v>101</v>
      </c>
      <c r="E22" s="1" t="s">
        <v>49</v>
      </c>
      <c r="F22" s="1" t="s">
        <v>50</v>
      </c>
      <c r="G22" s="1" t="s">
        <v>51</v>
      </c>
      <c r="H22" s="1" t="s">
        <v>52</v>
      </c>
      <c r="I22" s="2">
        <v>239.44</v>
      </c>
      <c r="J22" s="2">
        <v>4.28</v>
      </c>
      <c r="K22" s="2">
        <f t="shared" si="8"/>
        <v>3.14</v>
      </c>
      <c r="L22" s="2">
        <f t="shared" si="9"/>
        <v>0</v>
      </c>
      <c r="P22" s="6">
        <v>1.68</v>
      </c>
      <c r="Q22" s="5">
        <v>2663.64</v>
      </c>
      <c r="R22" s="7">
        <v>0.81</v>
      </c>
      <c r="S22" s="5">
        <v>512.12250000000006</v>
      </c>
      <c r="T22" s="8">
        <v>0.65</v>
      </c>
      <c r="U22" s="5">
        <v>123.28874999999999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10"/>
        <v>3299.05125</v>
      </c>
      <c r="AT22" s="11">
        <f t="shared" si="6"/>
        <v>0.59103294839908971</v>
      </c>
      <c r="AU22" s="5">
        <f t="shared" si="7"/>
        <v>591.03294839908972</v>
      </c>
    </row>
    <row r="23" spans="1:47" x14ac:dyDescent="0.25">
      <c r="A23" s="1" t="s">
        <v>102</v>
      </c>
      <c r="B23" s="1" t="s">
        <v>103</v>
      </c>
      <c r="C23" s="1" t="s">
        <v>104</v>
      </c>
      <c r="D23" s="1" t="s">
        <v>86</v>
      </c>
      <c r="E23" s="1" t="s">
        <v>49</v>
      </c>
      <c r="F23" s="1" t="s">
        <v>50</v>
      </c>
      <c r="G23" s="1" t="s">
        <v>51</v>
      </c>
      <c r="H23" s="1" t="s">
        <v>52</v>
      </c>
      <c r="I23" s="2">
        <v>63.54</v>
      </c>
      <c r="J23" s="2">
        <v>28.71</v>
      </c>
      <c r="K23" s="2">
        <f t="shared" si="8"/>
        <v>28.250000000000004</v>
      </c>
      <c r="L23" s="2">
        <f t="shared" si="9"/>
        <v>0</v>
      </c>
      <c r="N23" s="4">
        <v>6.3500000000000014</v>
      </c>
      <c r="O23" s="5">
        <v>12599.58</v>
      </c>
      <c r="P23" s="6">
        <v>16.14</v>
      </c>
      <c r="Q23" s="5">
        <v>24990.122500000001</v>
      </c>
      <c r="R23" s="7">
        <v>4.2300000000000004</v>
      </c>
      <c r="S23" s="5">
        <v>2620.67625</v>
      </c>
      <c r="T23" s="8">
        <v>1.39</v>
      </c>
      <c r="U23" s="5">
        <v>263.64825000000002</v>
      </c>
      <c r="Z23" s="9">
        <v>0.09</v>
      </c>
      <c r="AA23" s="5">
        <v>6.8282999999999996</v>
      </c>
      <c r="AB23" s="10">
        <v>0.05</v>
      </c>
      <c r="AC23" s="5">
        <v>3.4140000000000001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10"/>
        <v>40484.269299999993</v>
      </c>
      <c r="AT23" s="11">
        <f t="shared" si="6"/>
        <v>7.25285399799768</v>
      </c>
      <c r="AU23" s="5">
        <f t="shared" si="7"/>
        <v>7252.8539979976795</v>
      </c>
    </row>
    <row r="24" spans="1:47" x14ac:dyDescent="0.25">
      <c r="A24" s="1" t="s">
        <v>102</v>
      </c>
      <c r="B24" s="1" t="s">
        <v>103</v>
      </c>
      <c r="C24" s="1" t="s">
        <v>104</v>
      </c>
      <c r="D24" s="1" t="s">
        <v>86</v>
      </c>
      <c r="E24" s="1" t="s">
        <v>64</v>
      </c>
      <c r="F24" s="1" t="s">
        <v>50</v>
      </c>
      <c r="G24" s="1" t="s">
        <v>51</v>
      </c>
      <c r="H24" s="1" t="s">
        <v>52</v>
      </c>
      <c r="I24" s="2">
        <v>63.54</v>
      </c>
      <c r="J24" s="2">
        <v>28.8</v>
      </c>
      <c r="K24" s="2">
        <f t="shared" si="8"/>
        <v>11.750000000000002</v>
      </c>
      <c r="L24" s="2">
        <f t="shared" si="9"/>
        <v>0</v>
      </c>
      <c r="P24" s="6">
        <v>7.12</v>
      </c>
      <c r="Q24" s="5">
        <v>11288.76</v>
      </c>
      <c r="R24" s="7">
        <v>4.2300000000000004</v>
      </c>
      <c r="S24" s="5">
        <v>2674.4175</v>
      </c>
      <c r="Z24" s="9">
        <v>0.39</v>
      </c>
      <c r="AA24" s="5">
        <v>29.589300000000001</v>
      </c>
      <c r="AB24" s="10">
        <v>0.01</v>
      </c>
      <c r="AC24" s="5">
        <v>0.68280000000000007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10"/>
        <v>13993.4496</v>
      </c>
      <c r="AT24" s="11">
        <f t="shared" si="6"/>
        <v>2.5069600768893969</v>
      </c>
      <c r="AU24" s="5">
        <f t="shared" si="7"/>
        <v>2506.960076889397</v>
      </c>
    </row>
    <row r="25" spans="1:47" x14ac:dyDescent="0.25">
      <c r="A25" s="1" t="s">
        <v>105</v>
      </c>
      <c r="B25" s="1" t="s">
        <v>106</v>
      </c>
      <c r="C25" s="1" t="s">
        <v>107</v>
      </c>
      <c r="D25" s="1" t="s">
        <v>86</v>
      </c>
      <c r="E25" s="1" t="s">
        <v>49</v>
      </c>
      <c r="F25" s="1" t="s">
        <v>50</v>
      </c>
      <c r="G25" s="1" t="s">
        <v>51</v>
      </c>
      <c r="H25" s="1" t="s">
        <v>52</v>
      </c>
      <c r="I25" s="2">
        <v>7.79</v>
      </c>
      <c r="J25" s="2">
        <v>2.89</v>
      </c>
      <c r="K25" s="2">
        <f t="shared" si="8"/>
        <v>1.83</v>
      </c>
      <c r="L25" s="2">
        <f t="shared" si="9"/>
        <v>0</v>
      </c>
      <c r="P25" s="6">
        <v>0.6</v>
      </c>
      <c r="Q25" s="5">
        <v>951.3</v>
      </c>
      <c r="R25" s="7">
        <v>0.18</v>
      </c>
      <c r="S25" s="5">
        <v>113.80500000000001</v>
      </c>
      <c r="T25" s="8">
        <v>0.23</v>
      </c>
      <c r="U25" s="5">
        <v>43.625250000000001</v>
      </c>
      <c r="Z25" s="9">
        <v>0.03</v>
      </c>
      <c r="AA25" s="5">
        <v>2.2761</v>
      </c>
      <c r="AB25" s="10">
        <v>0.79</v>
      </c>
      <c r="AC25" s="5">
        <v>53.941200000000002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10"/>
        <v>1164.9475500000001</v>
      </c>
      <c r="AT25" s="11">
        <f t="shared" si="6"/>
        <v>0.20870314918775387</v>
      </c>
      <c r="AU25" s="5">
        <f t="shared" si="7"/>
        <v>208.70314918775387</v>
      </c>
    </row>
    <row r="26" spans="1:47" x14ac:dyDescent="0.25">
      <c r="A26" s="1" t="s">
        <v>105</v>
      </c>
      <c r="B26" s="1" t="s">
        <v>106</v>
      </c>
      <c r="C26" s="1" t="s">
        <v>107</v>
      </c>
      <c r="D26" s="1" t="s">
        <v>86</v>
      </c>
      <c r="E26" s="1" t="s">
        <v>64</v>
      </c>
      <c r="F26" s="1" t="s">
        <v>50</v>
      </c>
      <c r="G26" s="1" t="s">
        <v>51</v>
      </c>
      <c r="H26" s="1" t="s">
        <v>52</v>
      </c>
      <c r="I26" s="2">
        <v>7.79</v>
      </c>
      <c r="J26" s="2">
        <v>4.9000000000000004</v>
      </c>
      <c r="K26" s="2">
        <f t="shared" si="8"/>
        <v>2.4500000000000002</v>
      </c>
      <c r="L26" s="2">
        <f t="shared" si="9"/>
        <v>0</v>
      </c>
      <c r="R26" s="7">
        <v>0.03</v>
      </c>
      <c r="S26" s="5">
        <v>18.967500000000001</v>
      </c>
      <c r="Z26" s="9">
        <v>1.77</v>
      </c>
      <c r="AA26" s="5">
        <v>134.28989999999999</v>
      </c>
      <c r="AB26" s="10">
        <v>0.65</v>
      </c>
      <c r="AC26" s="5">
        <v>44.382000000000012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10"/>
        <v>197.63939999999999</v>
      </c>
      <c r="AT26" s="11">
        <f t="shared" si="6"/>
        <v>3.5407572798945464E-2</v>
      </c>
      <c r="AU26" s="5">
        <f t="shared" si="7"/>
        <v>35.407572798945466</v>
      </c>
    </row>
    <row r="27" spans="1:47" x14ac:dyDescent="0.25">
      <c r="A27" s="1" t="s">
        <v>108</v>
      </c>
      <c r="B27" s="1" t="s">
        <v>109</v>
      </c>
      <c r="C27" s="1" t="s">
        <v>110</v>
      </c>
      <c r="D27" s="1" t="s">
        <v>111</v>
      </c>
      <c r="E27" s="1" t="s">
        <v>53</v>
      </c>
      <c r="F27" s="1" t="s">
        <v>54</v>
      </c>
      <c r="G27" s="1" t="s">
        <v>51</v>
      </c>
      <c r="H27" s="1" t="s">
        <v>52</v>
      </c>
      <c r="I27" s="2">
        <v>128.09</v>
      </c>
      <c r="J27" s="2">
        <v>25.94</v>
      </c>
      <c r="K27" s="2">
        <f t="shared" si="8"/>
        <v>0.17</v>
      </c>
      <c r="L27" s="2">
        <f t="shared" si="9"/>
        <v>0</v>
      </c>
      <c r="R27" s="7">
        <v>0.17</v>
      </c>
      <c r="S27" s="5">
        <v>107.4825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10"/>
        <v>107.4825</v>
      </c>
      <c r="AT27" s="11">
        <f t="shared" si="6"/>
        <v>1.9255747808193387E-2</v>
      </c>
      <c r="AU27" s="5">
        <f t="shared" si="7"/>
        <v>19.255747808193387</v>
      </c>
    </row>
    <row r="28" spans="1:47" x14ac:dyDescent="0.25">
      <c r="A28" s="1" t="s">
        <v>108</v>
      </c>
      <c r="B28" s="1" t="s">
        <v>109</v>
      </c>
      <c r="C28" s="1" t="s">
        <v>110</v>
      </c>
      <c r="D28" s="1" t="s">
        <v>111</v>
      </c>
      <c r="E28" s="1" t="s">
        <v>58</v>
      </c>
      <c r="F28" s="1" t="s">
        <v>54</v>
      </c>
      <c r="G28" s="1" t="s">
        <v>51</v>
      </c>
      <c r="H28" s="1" t="s">
        <v>52</v>
      </c>
      <c r="I28" s="2">
        <v>128.09</v>
      </c>
      <c r="J28" s="2">
        <v>40</v>
      </c>
      <c r="K28" s="2">
        <f t="shared" si="8"/>
        <v>38.600000000000009</v>
      </c>
      <c r="L28" s="2">
        <f t="shared" si="9"/>
        <v>0</v>
      </c>
      <c r="P28" s="6">
        <v>18.760000000000002</v>
      </c>
      <c r="Q28" s="5">
        <v>29743.98</v>
      </c>
      <c r="R28" s="7">
        <v>16.75</v>
      </c>
      <c r="S28" s="5">
        <v>10590.1875</v>
      </c>
      <c r="T28" s="8">
        <v>3.09</v>
      </c>
      <c r="U28" s="5">
        <v>586.09574999999995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10"/>
        <v>40920.263249999996</v>
      </c>
      <c r="AT28" s="11">
        <f t="shared" si="6"/>
        <v>7.3309633604250344</v>
      </c>
      <c r="AU28" s="5">
        <f t="shared" si="7"/>
        <v>7330.9633604250339</v>
      </c>
    </row>
    <row r="29" spans="1:47" x14ac:dyDescent="0.25">
      <c r="A29" s="1" t="s">
        <v>108</v>
      </c>
      <c r="B29" s="1" t="s">
        <v>109</v>
      </c>
      <c r="C29" s="1" t="s">
        <v>110</v>
      </c>
      <c r="D29" s="1" t="s">
        <v>111</v>
      </c>
      <c r="E29" s="1" t="s">
        <v>55</v>
      </c>
      <c r="F29" s="1" t="s">
        <v>54</v>
      </c>
      <c r="G29" s="1" t="s">
        <v>51</v>
      </c>
      <c r="H29" s="1" t="s">
        <v>52</v>
      </c>
      <c r="I29" s="2">
        <v>128.09</v>
      </c>
      <c r="J29" s="2">
        <v>21.86</v>
      </c>
      <c r="K29" s="2">
        <f t="shared" si="8"/>
        <v>19.650000000000002</v>
      </c>
      <c r="L29" s="2">
        <f t="shared" si="9"/>
        <v>1.18</v>
      </c>
      <c r="M29" s="3">
        <v>1.18</v>
      </c>
      <c r="N29" s="4">
        <v>2.41</v>
      </c>
      <c r="O29" s="5">
        <v>4143.6937500000004</v>
      </c>
      <c r="P29" s="6">
        <v>12.67</v>
      </c>
      <c r="Q29" s="5">
        <v>16959.564999999999</v>
      </c>
      <c r="R29" s="7">
        <v>4.54</v>
      </c>
      <c r="S29" s="5">
        <v>2550.0749999999998</v>
      </c>
      <c r="Z29" s="9">
        <v>0.02</v>
      </c>
      <c r="AA29" s="5">
        <v>1.2645</v>
      </c>
      <c r="AB29" s="10">
        <v>0.01</v>
      </c>
      <c r="AC29" s="5">
        <v>0.56900000000000006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10"/>
        <v>23655.167250000002</v>
      </c>
      <c r="AT29" s="11">
        <f t="shared" si="6"/>
        <v>4.2378799797793638</v>
      </c>
      <c r="AU29" s="5">
        <f t="shared" si="7"/>
        <v>4237.8799797793636</v>
      </c>
    </row>
    <row r="30" spans="1:47" x14ac:dyDescent="0.25">
      <c r="A30" s="1" t="s">
        <v>108</v>
      </c>
      <c r="B30" s="1" t="s">
        <v>109</v>
      </c>
      <c r="C30" s="1" t="s">
        <v>110</v>
      </c>
      <c r="D30" s="1" t="s">
        <v>111</v>
      </c>
      <c r="E30" s="1" t="s">
        <v>87</v>
      </c>
      <c r="F30" s="1" t="s">
        <v>54</v>
      </c>
      <c r="G30" s="1" t="s">
        <v>51</v>
      </c>
      <c r="H30" s="1" t="s">
        <v>52</v>
      </c>
      <c r="I30" s="2">
        <v>128.09</v>
      </c>
      <c r="J30" s="2">
        <v>40</v>
      </c>
      <c r="K30" s="2">
        <f t="shared" si="8"/>
        <v>2.3400000000000003</v>
      </c>
      <c r="L30" s="2">
        <f t="shared" si="9"/>
        <v>0</v>
      </c>
      <c r="R30" s="7">
        <v>0.16</v>
      </c>
      <c r="S30" s="5">
        <v>101.16</v>
      </c>
      <c r="T30" s="8">
        <v>2.1800000000000002</v>
      </c>
      <c r="U30" s="5">
        <v>413.49149999999997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10"/>
        <v>514.65149999999994</v>
      </c>
      <c r="AT30" s="11">
        <f t="shared" si="6"/>
        <v>9.2201051269820089E-2</v>
      </c>
      <c r="AU30" s="5">
        <f t="shared" si="7"/>
        <v>92.201051269820084</v>
      </c>
    </row>
    <row r="31" spans="1:47" x14ac:dyDescent="0.25">
      <c r="A31" s="1" t="s">
        <v>112</v>
      </c>
      <c r="B31" s="1" t="s">
        <v>113</v>
      </c>
      <c r="C31" s="1" t="s">
        <v>114</v>
      </c>
      <c r="D31" s="1" t="s">
        <v>68</v>
      </c>
      <c r="E31" s="1" t="s">
        <v>55</v>
      </c>
      <c r="F31" s="1" t="s">
        <v>54</v>
      </c>
      <c r="G31" s="1" t="s">
        <v>51</v>
      </c>
      <c r="H31" s="1" t="s">
        <v>52</v>
      </c>
      <c r="I31" s="2">
        <v>14.58</v>
      </c>
      <c r="J31" s="2">
        <v>13.98</v>
      </c>
      <c r="K31" s="2">
        <f t="shared" si="8"/>
        <v>13.010000000000002</v>
      </c>
      <c r="L31" s="2">
        <f t="shared" si="9"/>
        <v>0.56000000000000005</v>
      </c>
      <c r="M31" s="3">
        <v>0.56000000000000005</v>
      </c>
      <c r="P31" s="6">
        <v>0.54</v>
      </c>
      <c r="Q31" s="5">
        <v>713.47500000000002</v>
      </c>
      <c r="R31" s="7">
        <v>7.2799999999999994</v>
      </c>
      <c r="S31" s="5">
        <v>3969.4762500000002</v>
      </c>
      <c r="T31" s="8">
        <v>0.52</v>
      </c>
      <c r="U31" s="5">
        <v>82.19250000000001</v>
      </c>
      <c r="Z31" s="9">
        <v>2.12</v>
      </c>
      <c r="AA31" s="5">
        <v>145.29105000000001</v>
      </c>
      <c r="AB31" s="10">
        <v>2.5499999999999998</v>
      </c>
      <c r="AC31" s="5">
        <v>145.32259999999999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10"/>
        <v>5055.7574000000004</v>
      </c>
      <c r="AT31" s="11">
        <f t="shared" si="6"/>
        <v>0.90575107086090756</v>
      </c>
      <c r="AU31" s="5">
        <f t="shared" si="7"/>
        <v>905.75107086090759</v>
      </c>
    </row>
    <row r="32" spans="1:47" x14ac:dyDescent="0.25">
      <c r="A32" s="1" t="s">
        <v>115</v>
      </c>
      <c r="B32" s="1" t="s">
        <v>103</v>
      </c>
      <c r="C32" s="1" t="s">
        <v>104</v>
      </c>
      <c r="D32" s="1" t="s">
        <v>86</v>
      </c>
      <c r="E32" s="1" t="s">
        <v>57</v>
      </c>
      <c r="F32" s="1" t="s">
        <v>54</v>
      </c>
      <c r="G32" s="1" t="s">
        <v>51</v>
      </c>
      <c r="H32" s="1" t="s">
        <v>52</v>
      </c>
      <c r="I32" s="2">
        <v>153.87</v>
      </c>
      <c r="J32" s="2">
        <v>39.32</v>
      </c>
      <c r="K32" s="2">
        <f t="shared" si="8"/>
        <v>12.48</v>
      </c>
      <c r="L32" s="2">
        <f t="shared" si="9"/>
        <v>0</v>
      </c>
      <c r="P32" s="6">
        <v>6.15</v>
      </c>
      <c r="Q32" s="5">
        <v>9750.8250000000007</v>
      </c>
      <c r="R32" s="7">
        <v>2.88</v>
      </c>
      <c r="S32" s="5">
        <v>1820.88</v>
      </c>
      <c r="T32" s="8">
        <v>1.84</v>
      </c>
      <c r="U32" s="5">
        <v>349.00200000000001</v>
      </c>
      <c r="Z32" s="9">
        <v>1.61</v>
      </c>
      <c r="AA32" s="5">
        <v>122.1507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10"/>
        <v>12042.857700000002</v>
      </c>
      <c r="AT32" s="11">
        <f t="shared" si="6"/>
        <v>2.1575068570340279</v>
      </c>
      <c r="AU32" s="5">
        <f t="shared" si="7"/>
        <v>2157.5068570340277</v>
      </c>
    </row>
    <row r="33" spans="1:47" x14ac:dyDescent="0.25">
      <c r="A33" s="1" t="s">
        <v>116</v>
      </c>
      <c r="B33" s="1" t="s">
        <v>117</v>
      </c>
      <c r="C33" s="1" t="s">
        <v>118</v>
      </c>
      <c r="D33" s="1" t="s">
        <v>68</v>
      </c>
      <c r="E33" s="1" t="s">
        <v>53</v>
      </c>
      <c r="F33" s="1" t="s">
        <v>54</v>
      </c>
      <c r="G33" s="1" t="s">
        <v>51</v>
      </c>
      <c r="H33" s="1" t="s">
        <v>52</v>
      </c>
      <c r="I33" s="2">
        <v>7.93</v>
      </c>
      <c r="J33" s="2">
        <v>6.9</v>
      </c>
      <c r="K33" s="2">
        <f t="shared" si="8"/>
        <v>0.12</v>
      </c>
      <c r="L33" s="2">
        <f t="shared" si="9"/>
        <v>0</v>
      </c>
      <c r="R33" s="7">
        <v>0.12</v>
      </c>
      <c r="S33" s="5">
        <v>63.224999999999987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10"/>
        <v>63.224999999999987</v>
      </c>
      <c r="AT33" s="11">
        <f t="shared" si="6"/>
        <v>1.1326910475407872E-2</v>
      </c>
      <c r="AU33" s="5">
        <f t="shared" si="7"/>
        <v>11.326910475407871</v>
      </c>
    </row>
    <row r="34" spans="1:47" x14ac:dyDescent="0.25">
      <c r="B34" s="29" t="s">
        <v>122</v>
      </c>
    </row>
    <row r="35" spans="1:47" x14ac:dyDescent="0.25">
      <c r="B35" s="1" t="s">
        <v>119</v>
      </c>
      <c r="C35" s="1" t="s">
        <v>74</v>
      </c>
      <c r="D35" s="1" t="s">
        <v>75</v>
      </c>
      <c r="K35" s="2">
        <f>SUM(N35,P35,R35,T35,V35,X35,Z35,AB35,AE35,AG35,AI35)</f>
        <v>17.71</v>
      </c>
      <c r="L35" s="2">
        <f>SUM(M35,AD35,AK35,AM35,AO35,AQ35,AR35)</f>
        <v>0</v>
      </c>
      <c r="AG35" s="9">
        <v>17.71</v>
      </c>
      <c r="AH35" s="5">
        <v>20169.310000000001</v>
      </c>
      <c r="AL35" s="5" t="str">
        <f>IF(AK35&gt;0,AK35*$AL$1,"")</f>
        <v/>
      </c>
      <c r="AN35" s="5" t="str">
        <f>IF(AM35&gt;0,AM35*$AN$1,"")</f>
        <v/>
      </c>
      <c r="AP35" s="5" t="str">
        <f>IF(AO35&gt;0,AO35*$AP$1,"")</f>
        <v/>
      </c>
      <c r="AS35" s="5">
        <f>SUM(O35,Q35,S35,U35,W35,Y35,AA35,AC35,AF35,AH35,AJ35)</f>
        <v>20169.310000000001</v>
      </c>
      <c r="AT35" s="11">
        <f>(AS35/$AS$39)*100</f>
        <v>3.6133802881889885</v>
      </c>
      <c r="AU35" s="5">
        <f>(AT35/100)*$AU$1</f>
        <v>3613.3802881889887</v>
      </c>
    </row>
    <row r="36" spans="1:47" x14ac:dyDescent="0.25">
      <c r="B36" s="29" t="s">
        <v>121</v>
      </c>
    </row>
    <row r="37" spans="1:47" x14ac:dyDescent="0.25">
      <c r="B37" s="1" t="s">
        <v>56</v>
      </c>
      <c r="C37" s="1" t="s">
        <v>123</v>
      </c>
      <c r="D37" s="1" t="s">
        <v>86</v>
      </c>
      <c r="K37" s="2">
        <f t="shared" ref="K37" si="11">SUM(N37,P37,R37,T37,V37,X37,Z37,AB37,AE37,AG37,AI37)</f>
        <v>0.12</v>
      </c>
      <c r="L37" s="2">
        <f t="shared" ref="L37" si="12">SUM(M37,AD37,AK37,AM37,AO37,AQ37,AR37)</f>
        <v>0</v>
      </c>
      <c r="AG37" s="9">
        <v>0.12</v>
      </c>
      <c r="AH37" s="5">
        <v>279.05</v>
      </c>
      <c r="AL37" s="5" t="str">
        <f t="shared" ref="AL37" si="13">IF(AK37&gt;0,AK37*$AL$1,"")</f>
        <v/>
      </c>
      <c r="AN37" s="5" t="str">
        <f t="shared" ref="AN37" si="14">IF(AM37&gt;0,AM37*$AN$1,"")</f>
        <v/>
      </c>
      <c r="AP37" s="5" t="str">
        <f t="shared" ref="AP37" si="15">IF(AO37&gt;0,AO37*$AP$1,"")</f>
        <v/>
      </c>
      <c r="AS37" s="5">
        <f t="shared" ref="AS37:AS38" si="16">SUM(O37,Q37,S37,U37,W37,Y37,AA37,AC37,AF37,AH37,AJ37)</f>
        <v>279.05</v>
      </c>
      <c r="AT37" s="11">
        <f>(AS37/$AS$39)*100</f>
        <v>4.9992477155596161E-2</v>
      </c>
      <c r="AU37" s="5">
        <f t="shared" ref="AU37:AU38" si="17">(AT37/100)*$AU$1</f>
        <v>49.992477155596163</v>
      </c>
    </row>
    <row r="38" spans="1:47" ht="15.75" thickBot="1" x14ac:dyDescent="0.3">
      <c r="B38" s="1" t="s">
        <v>124</v>
      </c>
      <c r="C38" s="1" t="s">
        <v>123</v>
      </c>
      <c r="D38" s="1" t="s">
        <v>86</v>
      </c>
      <c r="K38" s="2">
        <f t="shared" ref="K38" si="18">SUM(N38,P38,R38,T38,V38,X38,Z38,AB38,AE38,AG38,AI38)</f>
        <v>6.72</v>
      </c>
      <c r="L38" s="2">
        <f t="shared" ref="L38" si="19">SUM(M38,AD38,AK38,AM38,AO38,AQ38,AR38)</f>
        <v>0</v>
      </c>
      <c r="AG38" s="9">
        <v>6.72</v>
      </c>
      <c r="AH38" s="5">
        <v>7790.09</v>
      </c>
      <c r="AS38" s="5">
        <f t="shared" si="16"/>
        <v>7790.09</v>
      </c>
      <c r="AT38" s="11">
        <f>(AS38/$AS$39)*100</f>
        <v>1.3956133179180725</v>
      </c>
      <c r="AU38" s="5">
        <f t="shared" si="17"/>
        <v>1395.6133179180724</v>
      </c>
    </row>
    <row r="39" spans="1:47" ht="15.75" thickTop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>
        <f t="shared" ref="K39:AU39" si="20">SUM(K3:K37)</f>
        <v>527.80999999999983</v>
      </c>
      <c r="L39" s="20">
        <f t="shared" si="20"/>
        <v>1.74</v>
      </c>
      <c r="M39" s="21">
        <f t="shared" si="20"/>
        <v>1.74</v>
      </c>
      <c r="N39" s="22">
        <f t="shared" si="20"/>
        <v>43.900000000000006</v>
      </c>
      <c r="O39" s="23">
        <f t="shared" si="20"/>
        <v>87750.022500000006</v>
      </c>
      <c r="P39" s="24">
        <f t="shared" si="20"/>
        <v>192.89999999999998</v>
      </c>
      <c r="Q39" s="23">
        <f t="shared" si="20"/>
        <v>302632.3125</v>
      </c>
      <c r="R39" s="25">
        <f t="shared" si="20"/>
        <v>203.21999999999997</v>
      </c>
      <c r="S39" s="23">
        <f t="shared" si="20"/>
        <v>128016.92624999999</v>
      </c>
      <c r="T39" s="26">
        <f t="shared" si="20"/>
        <v>55.64</v>
      </c>
      <c r="U39" s="23">
        <f t="shared" si="20"/>
        <v>10576.594124999998</v>
      </c>
      <c r="V39" s="20">
        <f t="shared" si="20"/>
        <v>0</v>
      </c>
      <c r="W39" s="23">
        <f t="shared" si="20"/>
        <v>0</v>
      </c>
      <c r="X39" s="20">
        <f t="shared" si="20"/>
        <v>0</v>
      </c>
      <c r="Y39" s="23">
        <f t="shared" si="20"/>
        <v>0</v>
      </c>
      <c r="Z39" s="27">
        <f t="shared" si="20"/>
        <v>8.15</v>
      </c>
      <c r="AA39" s="23">
        <f t="shared" si="20"/>
        <v>589.1300500000001</v>
      </c>
      <c r="AB39" s="28">
        <f t="shared" si="20"/>
        <v>6.17</v>
      </c>
      <c r="AC39" s="23">
        <f t="shared" si="20"/>
        <v>380.54719999999998</v>
      </c>
      <c r="AD39" s="20">
        <f t="shared" si="20"/>
        <v>0</v>
      </c>
      <c r="AE39" s="20">
        <f t="shared" si="20"/>
        <v>0</v>
      </c>
      <c r="AF39" s="23">
        <f t="shared" si="20"/>
        <v>0</v>
      </c>
      <c r="AG39" s="27">
        <f>SUM(AG3:AG38)</f>
        <v>24.55</v>
      </c>
      <c r="AH39" s="23">
        <f>SUM(AH3:AR38)</f>
        <v>28238.45</v>
      </c>
      <c r="AI39" s="20">
        <f t="shared" si="20"/>
        <v>0</v>
      </c>
      <c r="AJ39" s="23">
        <f t="shared" si="20"/>
        <v>0</v>
      </c>
      <c r="AK39" s="21">
        <f t="shared" si="20"/>
        <v>0</v>
      </c>
      <c r="AL39" s="23">
        <f t="shared" si="20"/>
        <v>0</v>
      </c>
      <c r="AM39" s="21">
        <f t="shared" si="20"/>
        <v>0</v>
      </c>
      <c r="AN39" s="23">
        <f t="shared" si="20"/>
        <v>0</v>
      </c>
      <c r="AO39" s="20">
        <f t="shared" si="20"/>
        <v>0</v>
      </c>
      <c r="AP39" s="23">
        <f t="shared" si="20"/>
        <v>0</v>
      </c>
      <c r="AQ39" s="20">
        <f t="shared" si="20"/>
        <v>0</v>
      </c>
      <c r="AR39" s="20">
        <f t="shared" si="20"/>
        <v>0</v>
      </c>
      <c r="AS39" s="23">
        <f>SUM(AS3:AS38)</f>
        <v>558183.98262500006</v>
      </c>
      <c r="AT39" s="20">
        <f>SUM(AT3:AT38)</f>
        <v>99.999999999999986</v>
      </c>
      <c r="AU39" s="23">
        <f>SUM(AU3:AU38)</f>
        <v>99999.999999999971</v>
      </c>
    </row>
    <row r="42" spans="1:47" x14ac:dyDescent="0.25">
      <c r="B42" s="29" t="s">
        <v>120</v>
      </c>
      <c r="C42" s="1">
        <f>SUM(K39,L39)</f>
        <v>529.54999999999984</v>
      </c>
    </row>
  </sheetData>
  <autoFilter ref="A2:AU39" xr:uid="{00000000-0001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9" ma:contentTypeDescription="Create a new document." ma:contentTypeScope="" ma:versionID="0fbd8f6025a9b2a0983ccf399f09d47e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ad955e70c58d24ae632375257380caf2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Props1.xml><?xml version="1.0" encoding="utf-8"?>
<ds:datastoreItem xmlns:ds="http://schemas.openxmlformats.org/officeDocument/2006/customXml" ds:itemID="{012143DA-51CC-436C-8D25-D0007763CB8F}"/>
</file>

<file path=customXml/itemProps2.xml><?xml version="1.0" encoding="utf-8"?>
<ds:datastoreItem xmlns:ds="http://schemas.openxmlformats.org/officeDocument/2006/customXml" ds:itemID="{A8982291-F268-44FE-95AC-BB0DCE874D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DF011-EFF6-496F-8384-9FF637E84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2023-08-18T04:10:33Z</dcterms:created>
  <dcterms:modified xsi:type="dcterms:W3CDTF">2024-01-24T23:18:43Z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</Properties>
</file>